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3.xml" ContentType="application/vnd.openxmlformats-officedocument.drawing+xml"/>
  <Override PartName="/xl/tables/table24.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tables/table2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hidePivotFieldList="1" defaultThemeVersion="124226"/>
  <bookViews>
    <workbookView xWindow="0" yWindow="0" windowWidth="20490" windowHeight="7770" tabRatio="576"/>
  </bookViews>
  <sheets>
    <sheet name="Projet" sheetId="4" r:id="rId1"/>
    <sheet name="Transverse" sheetId="109" r:id="rId2"/>
    <sheet name="Page1" sheetId="110" r:id="rId3"/>
    <sheet name="Page2" sheetId="111" r:id="rId4"/>
    <sheet name="Page3" sheetId="112" r:id="rId5"/>
    <sheet name="Page4" sheetId="113" r:id="rId6"/>
    <sheet name="Page5" sheetId="114" r:id="rId7"/>
    <sheet name="Page6" sheetId="115" r:id="rId8"/>
    <sheet name="Page7" sheetId="116" r:id="rId9"/>
    <sheet name="Page8" sheetId="117" r:id="rId10"/>
    <sheet name="Page9" sheetId="118" r:id="rId11"/>
    <sheet name="Page10" sheetId="119" r:id="rId12"/>
    <sheet name="Page11" sheetId="120" r:id="rId13"/>
    <sheet name="Page12" sheetId="121" r:id="rId14"/>
    <sheet name="Page13" sheetId="122" r:id="rId15"/>
    <sheet name="Page14" sheetId="123" r:id="rId16"/>
    <sheet name="Page15" sheetId="124" r:id="rId17"/>
    <sheet name="Page16" sheetId="125" r:id="rId18"/>
    <sheet name="Page17" sheetId="126" r:id="rId19"/>
    <sheet name="Page18" sheetId="127" r:id="rId20"/>
    <sheet name="Page19" sheetId="128" r:id="rId21"/>
    <sheet name="Page20" sheetId="129" r:id="rId22"/>
    <sheet name="Page21" sheetId="130" r:id="rId23"/>
    <sheet name="Synthèse" sheetId="1" r:id="rId24"/>
    <sheet name="Synthèse Graphique" sheetId="9" r:id="rId25"/>
    <sheet name="Récapitulatif" sheetId="10" r:id="rId26"/>
    <sheet name="Aide" sheetId="108" r:id="rId27"/>
    <sheet name="Licences - Crédits" sheetId="107" r:id="rId28"/>
    <sheet name="Modèle" sheetId="2" state="hidden" r:id="rId29"/>
    <sheet name="Value" sheetId="8" state="hidden" r:id="rId30"/>
  </sheets>
  <definedNames>
    <definedName name="_xlnm._FilterDatabase" localSheetId="0" hidden="1">Projet!$C$32:$D$35</definedName>
    <definedName name="_xlnm._FilterDatabase" localSheetId="25" hidden="1">Récapitulatif!$A$1:$M$298</definedName>
    <definedName name="_xlnm._FilterDatabase" localSheetId="23" hidden="1">Synthèse!$A$10:$F$10</definedName>
    <definedName name="Difficulte">Value!$T$2:$T$4</definedName>
    <definedName name="Etat">Value!$AB$2:$AB$6</definedName>
    <definedName name="_xlnm.Print_Titles" localSheetId="23">Synthèse!$10:$10</definedName>
    <definedName name="méthode">Value!$Y$2:$Y$3</definedName>
    <definedName name="Priorité">Value!$T$11:$T$14</definedName>
    <definedName name="Reproductibilite">Value!$V$2:$V$4</definedName>
    <definedName name="TabSyntez" localSheetId="1">TabSynthez[]</definedName>
    <definedName name="TabSyntez">TabSynthez[]</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352" i="8" l="1"/>
  <c r="BA243" i="8"/>
  <c r="BA133" i="8"/>
  <c r="BA20" i="8"/>
  <c r="AA267" i="1"/>
  <c r="AA266" i="1"/>
  <c r="AA265" i="1"/>
  <c r="AA264" i="1"/>
  <c r="BA348" i="8" s="1"/>
  <c r="AA263" i="1"/>
  <c r="AA262" i="1"/>
  <c r="BA237" i="8" s="1"/>
  <c r="AA261" i="1"/>
  <c r="BA236" i="8" s="1"/>
  <c r="AA260" i="1"/>
  <c r="AA259" i="1"/>
  <c r="AA258" i="1"/>
  <c r="AA257" i="1"/>
  <c r="AA256" i="1"/>
  <c r="AA255" i="1"/>
  <c r="BA233" i="8" s="1"/>
  <c r="AA254" i="1"/>
  <c r="BA232" i="8" s="1"/>
  <c r="AA253" i="1"/>
  <c r="BA341" i="8" s="1"/>
  <c r="AA252" i="1"/>
  <c r="BA340" i="8" s="1"/>
  <c r="AA251" i="1"/>
  <c r="BA229" i="8" s="1"/>
  <c r="AA250" i="1"/>
  <c r="AA249" i="1"/>
  <c r="AA248" i="1"/>
  <c r="AA247" i="1"/>
  <c r="AA246" i="1"/>
  <c r="BA337" i="8" s="1"/>
  <c r="AA245" i="1"/>
  <c r="BA336" i="8" s="1"/>
  <c r="AA244" i="1"/>
  <c r="BA225" i="8" s="1"/>
  <c r="AA243" i="1"/>
  <c r="AA242" i="1"/>
  <c r="AA241" i="1"/>
  <c r="AA240" i="1"/>
  <c r="AA239" i="1"/>
  <c r="BA222" i="8" s="1"/>
  <c r="AA238" i="1"/>
  <c r="AA237" i="1"/>
  <c r="AA236" i="1"/>
  <c r="AA235" i="1"/>
  <c r="AA234" i="1"/>
  <c r="AA233" i="1"/>
  <c r="AA232" i="1"/>
  <c r="AA231" i="1"/>
  <c r="AA230" i="1"/>
  <c r="AA229" i="1"/>
  <c r="BA328" i="8" s="1"/>
  <c r="AA228" i="1"/>
  <c r="BA327" i="8" s="1"/>
  <c r="AA227" i="1"/>
  <c r="BA326" i="8" s="1"/>
  <c r="AA226" i="1"/>
  <c r="AA225" i="1"/>
  <c r="AA224" i="1"/>
  <c r="AA223" i="1"/>
  <c r="AA222" i="1"/>
  <c r="AA221" i="1"/>
  <c r="AA220" i="1"/>
  <c r="AA219" i="1"/>
  <c r="AA218" i="1"/>
  <c r="AA217" i="1"/>
  <c r="AA216" i="1"/>
  <c r="AA215" i="1"/>
  <c r="AA214" i="1"/>
  <c r="AA213" i="1"/>
  <c r="AA212" i="1"/>
  <c r="AA211" i="1"/>
  <c r="AA210" i="1"/>
  <c r="BA97" i="8" s="1"/>
  <c r="AA209" i="1"/>
  <c r="BA319" i="8" s="1"/>
  <c r="AA208" i="1"/>
  <c r="BA318" i="8" s="1"/>
  <c r="AA207" i="1"/>
  <c r="AA206" i="1"/>
  <c r="AA205" i="1"/>
  <c r="AA204" i="1"/>
  <c r="AA203" i="1"/>
  <c r="AA202" i="1"/>
  <c r="AA201" i="1"/>
  <c r="AA200" i="1"/>
  <c r="AA199" i="1"/>
  <c r="AA198" i="1"/>
  <c r="AA197" i="1"/>
  <c r="AA196" i="1"/>
  <c r="AA195" i="1"/>
  <c r="AA194" i="1"/>
  <c r="AA193" i="1"/>
  <c r="AA192" i="1"/>
  <c r="AA191" i="1"/>
  <c r="AA190" i="1"/>
  <c r="AA189" i="1"/>
  <c r="AA188" i="1"/>
  <c r="BA311" i="8" s="1"/>
  <c r="AA187" i="1"/>
  <c r="AA186" i="1"/>
  <c r="AA185" i="1"/>
  <c r="AA184" i="1"/>
  <c r="AA183" i="1"/>
  <c r="AA182" i="1"/>
  <c r="AA181" i="1"/>
  <c r="AA180" i="1"/>
  <c r="AA179" i="1"/>
  <c r="AA178" i="1"/>
  <c r="AA177" i="1"/>
  <c r="BA197" i="8" s="1"/>
  <c r="AA176" i="1"/>
  <c r="AA175" i="1"/>
  <c r="BA305" i="8" s="1"/>
  <c r="AA174" i="1"/>
  <c r="AA173" i="1"/>
  <c r="AA172" i="1"/>
  <c r="AA171" i="1"/>
  <c r="AA170" i="1"/>
  <c r="AA169" i="1"/>
  <c r="AA168" i="1"/>
  <c r="BA302" i="8" s="1"/>
  <c r="AA167" i="1"/>
  <c r="BA301" i="8" s="1"/>
  <c r="AA166" i="1"/>
  <c r="AA165" i="1"/>
  <c r="AA164" i="1"/>
  <c r="AA163" i="1"/>
  <c r="AA162" i="1"/>
  <c r="AA161" i="1"/>
  <c r="AA160" i="1"/>
  <c r="AA159" i="1"/>
  <c r="AA158" i="1"/>
  <c r="BA297" i="8" s="1"/>
  <c r="AA157" i="1"/>
  <c r="AA156" i="1"/>
  <c r="AA155" i="1"/>
  <c r="AA154" i="1"/>
  <c r="AA153" i="1"/>
  <c r="AA152" i="1"/>
  <c r="BA184" i="8" s="1"/>
  <c r="AA151" i="1"/>
  <c r="BA293" i="8" s="1"/>
  <c r="AA150" i="1"/>
  <c r="BA292" i="8" s="1"/>
  <c r="AA149" i="1"/>
  <c r="BA181" i="8" s="1"/>
  <c r="AA148" i="1"/>
  <c r="AA147" i="1"/>
  <c r="BA289" i="8" s="1"/>
  <c r="AA146" i="1"/>
  <c r="BA288" i="8" s="1"/>
  <c r="AA145" i="1"/>
  <c r="BA64" i="8" s="1"/>
  <c r="AA144" i="1"/>
  <c r="AA143" i="1"/>
  <c r="AA142" i="1"/>
  <c r="AA141" i="1"/>
  <c r="AA140" i="1"/>
  <c r="AA139" i="1"/>
  <c r="AA138" i="1"/>
  <c r="BA284" i="8" s="1"/>
  <c r="AA137" i="1"/>
  <c r="AA136" i="1"/>
  <c r="AA135" i="1"/>
  <c r="AA134" i="1"/>
  <c r="AA133" i="1"/>
  <c r="AA132" i="1"/>
  <c r="AA131" i="1"/>
  <c r="AA130" i="1"/>
  <c r="AA129" i="1"/>
  <c r="AA128" i="1"/>
  <c r="AA127" i="1"/>
  <c r="AA126" i="1"/>
  <c r="AA125" i="1"/>
  <c r="AA124" i="1"/>
  <c r="BA278" i="8" s="1"/>
  <c r="AA123" i="1"/>
  <c r="AA122" i="1"/>
  <c r="AA121" i="1"/>
  <c r="AA120" i="1"/>
  <c r="AA119" i="1"/>
  <c r="AA118" i="1"/>
  <c r="AA117" i="1"/>
  <c r="AA116" i="1"/>
  <c r="AA115" i="1"/>
  <c r="BA52" i="8" s="1"/>
  <c r="AA114" i="1"/>
  <c r="BA274" i="8" s="1"/>
  <c r="AA113" i="1"/>
  <c r="BA273" i="8" s="1"/>
  <c r="AA112" i="1"/>
  <c r="BA162" i="8" s="1"/>
  <c r="AA111" i="1"/>
  <c r="BA48" i="8" s="1"/>
  <c r="AA110" i="1"/>
  <c r="AA109" i="1"/>
  <c r="AA108" i="1"/>
  <c r="AA107" i="1"/>
  <c r="AA106" i="1"/>
  <c r="AA105" i="1"/>
  <c r="AA104" i="1"/>
  <c r="AA103" i="1"/>
  <c r="BA44" i="8" s="1"/>
  <c r="AA102" i="1"/>
  <c r="BA266" i="8" s="1"/>
  <c r="AA101" i="1"/>
  <c r="AA100" i="1"/>
  <c r="AA99" i="1"/>
  <c r="BA154" i="8" s="1"/>
  <c r="AA98" i="1"/>
  <c r="AA97" i="1"/>
  <c r="AA96" i="1"/>
  <c r="AA95" i="1"/>
  <c r="AA94" i="1"/>
  <c r="BA261" i="8" s="1"/>
  <c r="AA93" i="1"/>
  <c r="AA92" i="1"/>
  <c r="AA91" i="1"/>
  <c r="AA90" i="1"/>
  <c r="AA89" i="1"/>
  <c r="AA88" i="1"/>
  <c r="AA87" i="1"/>
  <c r="AA86" i="1"/>
  <c r="AA85" i="1"/>
  <c r="AA84" i="1"/>
  <c r="AA83" i="1"/>
  <c r="AA82" i="1"/>
  <c r="AA81" i="1"/>
  <c r="AA80" i="1"/>
  <c r="AA79" i="1"/>
  <c r="AA78" i="1"/>
  <c r="AA77" i="1"/>
  <c r="AA76" i="1"/>
  <c r="AA75" i="1"/>
  <c r="AA74" i="1"/>
  <c r="AA73" i="1"/>
  <c r="AA72" i="1"/>
  <c r="AA71" i="1"/>
  <c r="AA70" i="1"/>
  <c r="BA144" i="8" s="1"/>
  <c r="AA69" i="1"/>
  <c r="BA253" i="8" s="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H261" i="130"/>
  <c r="AZ352" i="8"/>
  <c r="AZ243" i="8"/>
  <c r="AZ133" i="8"/>
  <c r="AZ20" i="8"/>
  <c r="Z267" i="1"/>
  <c r="Z266" i="1"/>
  <c r="Z265" i="1"/>
  <c r="Z264" i="1"/>
  <c r="AZ348" i="8" s="1"/>
  <c r="Z263" i="1"/>
  <c r="Z262" i="1"/>
  <c r="Z261" i="1"/>
  <c r="AZ236" i="8" s="1"/>
  <c r="Z260" i="1"/>
  <c r="Z259" i="1"/>
  <c r="Z258" i="1"/>
  <c r="Z257" i="1"/>
  <c r="Z256" i="1"/>
  <c r="Z255" i="1"/>
  <c r="AZ343" i="8" s="1"/>
  <c r="Z254" i="1"/>
  <c r="AZ232" i="8" s="1"/>
  <c r="Z253" i="1"/>
  <c r="AZ231" i="8" s="1"/>
  <c r="Z252" i="1"/>
  <c r="AZ340" i="8" s="1"/>
  <c r="Z251" i="1"/>
  <c r="AZ339" i="8" s="1"/>
  <c r="Z250" i="1"/>
  <c r="Z249" i="1"/>
  <c r="Z248" i="1"/>
  <c r="Z247" i="1"/>
  <c r="Z246" i="1"/>
  <c r="AZ227" i="8" s="1"/>
  <c r="Z245" i="1"/>
  <c r="AZ336" i="8" s="1"/>
  <c r="Z244" i="1"/>
  <c r="AZ335" i="8" s="1"/>
  <c r="Z243" i="1"/>
  <c r="Z242" i="1"/>
  <c r="Z241" i="1"/>
  <c r="Z240" i="1"/>
  <c r="Z239" i="1"/>
  <c r="AZ222" i="8" s="1"/>
  <c r="Z238" i="1"/>
  <c r="Z237" i="1"/>
  <c r="Z236" i="1"/>
  <c r="Z235" i="1"/>
  <c r="Z234" i="1"/>
  <c r="Z233" i="1"/>
  <c r="Z232" i="1"/>
  <c r="Z231" i="1"/>
  <c r="Z230" i="1"/>
  <c r="Z229" i="1"/>
  <c r="AZ218" i="8" s="1"/>
  <c r="Z228" i="1"/>
  <c r="AZ104" i="8" s="1"/>
  <c r="Z227" i="1"/>
  <c r="AZ326" i="8" s="1"/>
  <c r="Z226" i="1"/>
  <c r="Z225" i="1"/>
  <c r="Z224" i="1"/>
  <c r="Z223" i="1"/>
  <c r="Z222" i="1"/>
  <c r="Z221" i="1"/>
  <c r="Z220" i="1"/>
  <c r="Z219" i="1"/>
  <c r="Z218" i="1"/>
  <c r="Z217" i="1"/>
  <c r="Z216" i="1"/>
  <c r="Z215" i="1"/>
  <c r="Z214" i="1"/>
  <c r="Z213" i="1"/>
  <c r="Z212" i="1"/>
  <c r="Z211" i="1"/>
  <c r="Z210" i="1"/>
  <c r="AZ210" i="8" s="1"/>
  <c r="Z209" i="1"/>
  <c r="AZ209" i="8" s="1"/>
  <c r="Z208" i="1"/>
  <c r="AZ318" i="8" s="1"/>
  <c r="Z207" i="1"/>
  <c r="Z206" i="1"/>
  <c r="Z205" i="1"/>
  <c r="Z204" i="1"/>
  <c r="Z203" i="1"/>
  <c r="Z202" i="1"/>
  <c r="Z201" i="1"/>
  <c r="Z200" i="1"/>
  <c r="Z199" i="1"/>
  <c r="Z198" i="1"/>
  <c r="Z197" i="1"/>
  <c r="Z196" i="1"/>
  <c r="Z195" i="1"/>
  <c r="Z194" i="1"/>
  <c r="Z193" i="1"/>
  <c r="Z192" i="1"/>
  <c r="Z191" i="1"/>
  <c r="Z190" i="1"/>
  <c r="Z189" i="1"/>
  <c r="Z188" i="1"/>
  <c r="AZ88" i="8" s="1"/>
  <c r="Z187" i="1"/>
  <c r="Z186" i="1"/>
  <c r="Z185" i="1"/>
  <c r="Z184" i="1"/>
  <c r="Z183" i="1"/>
  <c r="Z182" i="1"/>
  <c r="Z181" i="1"/>
  <c r="Z180" i="1"/>
  <c r="Z179" i="1"/>
  <c r="Z178" i="1"/>
  <c r="Z177" i="1"/>
  <c r="AZ197" i="8" s="1"/>
  <c r="Z176" i="1"/>
  <c r="AZ196" i="8" s="1"/>
  <c r="Z175" i="1"/>
  <c r="Z174" i="1"/>
  <c r="Z173" i="1"/>
  <c r="Z172" i="1"/>
  <c r="Z171" i="1"/>
  <c r="Z170" i="1"/>
  <c r="Z169" i="1"/>
  <c r="Z168" i="1"/>
  <c r="AZ302" i="8" s="1"/>
  <c r="Z167" i="1"/>
  <c r="AZ301" i="8" s="1"/>
  <c r="Z166" i="1"/>
  <c r="Z165" i="1"/>
  <c r="Z164" i="1"/>
  <c r="Z163" i="1"/>
  <c r="Z162" i="1"/>
  <c r="Z161" i="1"/>
  <c r="Z160" i="1"/>
  <c r="Z159" i="1"/>
  <c r="Z158" i="1"/>
  <c r="AZ297" i="8" s="1"/>
  <c r="Z157" i="1"/>
  <c r="Z156" i="1"/>
  <c r="Z155" i="1"/>
  <c r="Z154" i="1"/>
  <c r="Z153" i="1"/>
  <c r="Z152" i="1"/>
  <c r="AZ294" i="8" s="1"/>
  <c r="Z151" i="1"/>
  <c r="Z150" i="1"/>
  <c r="Z149" i="1"/>
  <c r="AZ291" i="8" s="1"/>
  <c r="Z148" i="1"/>
  <c r="AZ180" i="8" s="1"/>
  <c r="Z147" i="1"/>
  <c r="Z146" i="1"/>
  <c r="Z145" i="1"/>
  <c r="AZ64" i="8" s="1"/>
  <c r="Z144" i="1"/>
  <c r="Z143" i="1"/>
  <c r="Z142" i="1"/>
  <c r="Z141" i="1"/>
  <c r="Z140" i="1"/>
  <c r="Z139" i="1"/>
  <c r="Z138" i="1"/>
  <c r="Z137" i="1"/>
  <c r="Z136" i="1"/>
  <c r="Z135" i="1"/>
  <c r="Z134" i="1"/>
  <c r="Z133" i="1"/>
  <c r="Z132" i="1"/>
  <c r="Z131" i="1"/>
  <c r="Z130" i="1"/>
  <c r="Z129" i="1"/>
  <c r="Z128" i="1"/>
  <c r="Z127" i="1"/>
  <c r="Z126" i="1"/>
  <c r="Z125" i="1"/>
  <c r="Z124" i="1"/>
  <c r="AZ55" i="8" s="1"/>
  <c r="Z123" i="1"/>
  <c r="Z122" i="1"/>
  <c r="Z121" i="1"/>
  <c r="Z120" i="1"/>
  <c r="Z119" i="1"/>
  <c r="Z118" i="1"/>
  <c r="Z117" i="1"/>
  <c r="Z116" i="1"/>
  <c r="Z115" i="1"/>
  <c r="Z114" i="1"/>
  <c r="Z113" i="1"/>
  <c r="AZ273" i="8" s="1"/>
  <c r="Z112" i="1"/>
  <c r="AZ272" i="8" s="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AZ253" i="8" s="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Z13" i="1"/>
  <c r="Z12" i="1"/>
  <c r="Z11" i="1"/>
  <c r="H261" i="129"/>
  <c r="AY352" i="8"/>
  <c r="AY243" i="8"/>
  <c r="AY133" i="8"/>
  <c r="AY20" i="8"/>
  <c r="Y267" i="1"/>
  <c r="Y266" i="1"/>
  <c r="Y265" i="1"/>
  <c r="Y264" i="1"/>
  <c r="AY348" i="8" s="1"/>
  <c r="Y263" i="1"/>
  <c r="Y262" i="1"/>
  <c r="Y261" i="1"/>
  <c r="AY346" i="8" s="1"/>
  <c r="Y260" i="1"/>
  <c r="Y259" i="1"/>
  <c r="Y258" i="1"/>
  <c r="Y257" i="1"/>
  <c r="Y256" i="1"/>
  <c r="Y255" i="1"/>
  <c r="AY343" i="8" s="1"/>
  <c r="Y254" i="1"/>
  <c r="AY342" i="8" s="1"/>
  <c r="Y253" i="1"/>
  <c r="AY118" i="8" s="1"/>
  <c r="Y252" i="1"/>
  <c r="AY340" i="8" s="1"/>
  <c r="Y251" i="1"/>
  <c r="AY339" i="8" s="1"/>
  <c r="Y250" i="1"/>
  <c r="Y249" i="1"/>
  <c r="Y248" i="1"/>
  <c r="Y247" i="1"/>
  <c r="Y246" i="1"/>
  <c r="AY337" i="8" s="1"/>
  <c r="Y245" i="1"/>
  <c r="AY336" i="8" s="1"/>
  <c r="Y244" i="1"/>
  <c r="Y243" i="1"/>
  <c r="Y242" i="1"/>
  <c r="Y241" i="1"/>
  <c r="Y240" i="1"/>
  <c r="Y239" i="1"/>
  <c r="AY222" i="8" s="1"/>
  <c r="Y238" i="1"/>
  <c r="Y237" i="1"/>
  <c r="Y236" i="1"/>
  <c r="Y235" i="1"/>
  <c r="Y234" i="1"/>
  <c r="Y233" i="1"/>
  <c r="Y232" i="1"/>
  <c r="Y231" i="1"/>
  <c r="Y230" i="1"/>
  <c r="Y229" i="1"/>
  <c r="AY328" i="8" s="1"/>
  <c r="Y228" i="1"/>
  <c r="AY327" i="8" s="1"/>
  <c r="Y227" i="1"/>
  <c r="Y226" i="1"/>
  <c r="Y225" i="1"/>
  <c r="Y224" i="1"/>
  <c r="Y223" i="1"/>
  <c r="Y222" i="1"/>
  <c r="Y221" i="1"/>
  <c r="Y220" i="1"/>
  <c r="Y219" i="1"/>
  <c r="Y218" i="1"/>
  <c r="Y217" i="1"/>
  <c r="Y216" i="1"/>
  <c r="Y215" i="1"/>
  <c r="Y214" i="1"/>
  <c r="Y213" i="1"/>
  <c r="Y212" i="1"/>
  <c r="Y211" i="1"/>
  <c r="Y210" i="1"/>
  <c r="AY320" i="8" s="1"/>
  <c r="Y209" i="1"/>
  <c r="AY96" i="8" s="1"/>
  <c r="Y208" i="1"/>
  <c r="AY318" i="8" s="1"/>
  <c r="Y207" i="1"/>
  <c r="Y206" i="1"/>
  <c r="Y205" i="1"/>
  <c r="Y204" i="1"/>
  <c r="Y203" i="1"/>
  <c r="Y202" i="1"/>
  <c r="Y201" i="1"/>
  <c r="Y200" i="1"/>
  <c r="Y199" i="1"/>
  <c r="Y198" i="1"/>
  <c r="Y197" i="1"/>
  <c r="Y196" i="1"/>
  <c r="Y195" i="1"/>
  <c r="Y194" i="1"/>
  <c r="Y193" i="1"/>
  <c r="Y192" i="1"/>
  <c r="Y191" i="1"/>
  <c r="Y190" i="1"/>
  <c r="Y189" i="1"/>
  <c r="Y188" i="1"/>
  <c r="AY311" i="8" s="1"/>
  <c r="Y187" i="1"/>
  <c r="Y186" i="1"/>
  <c r="Y185" i="1"/>
  <c r="Y184" i="1"/>
  <c r="Y183" i="1"/>
  <c r="Y182" i="1"/>
  <c r="Y181" i="1"/>
  <c r="Y180" i="1"/>
  <c r="Y179" i="1"/>
  <c r="Y178" i="1"/>
  <c r="Y177" i="1"/>
  <c r="AY197" i="8" s="1"/>
  <c r="Y176" i="1"/>
  <c r="Y175" i="1"/>
  <c r="Y174" i="1"/>
  <c r="Y173" i="1"/>
  <c r="Y172" i="1"/>
  <c r="Y171" i="1"/>
  <c r="Y170" i="1"/>
  <c r="Y169" i="1"/>
  <c r="Y168" i="1"/>
  <c r="Y167" i="1"/>
  <c r="AY301" i="8" s="1"/>
  <c r="Y166" i="1"/>
  <c r="Y165" i="1"/>
  <c r="Y164" i="1"/>
  <c r="Y163" i="1"/>
  <c r="Y162" i="1"/>
  <c r="Y161" i="1"/>
  <c r="Y160" i="1"/>
  <c r="Y159" i="1"/>
  <c r="Y158" i="1"/>
  <c r="AY297" i="8" s="1"/>
  <c r="Y157" i="1"/>
  <c r="Y156" i="1"/>
  <c r="Y155" i="1"/>
  <c r="Y154" i="1"/>
  <c r="Y153" i="1"/>
  <c r="Y152" i="1"/>
  <c r="AY184" i="8" s="1"/>
  <c r="Y151" i="1"/>
  <c r="Y150" i="1"/>
  <c r="AY292" i="8" s="1"/>
  <c r="Y149" i="1"/>
  <c r="AY291" i="8" s="1"/>
  <c r="Y148" i="1"/>
  <c r="Y147" i="1"/>
  <c r="Y146" i="1"/>
  <c r="AY288" i="8" s="1"/>
  <c r="Y145" i="1"/>
  <c r="AY64" i="8" s="1"/>
  <c r="Y144" i="1"/>
  <c r="Y143" i="1"/>
  <c r="Y142" i="1"/>
  <c r="Y141" i="1"/>
  <c r="Y140" i="1"/>
  <c r="Y139" i="1"/>
  <c r="Y138" i="1"/>
  <c r="AY284" i="8" s="1"/>
  <c r="Y137" i="1"/>
  <c r="Y136" i="1"/>
  <c r="Y135" i="1"/>
  <c r="Y134" i="1"/>
  <c r="Y133" i="1"/>
  <c r="Y132" i="1"/>
  <c r="Y131" i="1"/>
  <c r="Y130" i="1"/>
  <c r="AY170" i="8" s="1"/>
  <c r="Y129" i="1"/>
  <c r="Y128" i="1"/>
  <c r="Y127" i="1"/>
  <c r="Y126" i="1"/>
  <c r="Y125" i="1"/>
  <c r="Y124" i="1"/>
  <c r="AY168" i="8" s="1"/>
  <c r="Y123" i="1"/>
  <c r="Y122" i="1"/>
  <c r="Y121" i="1"/>
  <c r="Y120" i="1"/>
  <c r="Y119" i="1"/>
  <c r="Y118" i="1"/>
  <c r="Y117" i="1"/>
  <c r="Y116" i="1"/>
  <c r="Y115" i="1"/>
  <c r="Y114" i="1"/>
  <c r="AY274" i="8" s="1"/>
  <c r="Y113" i="1"/>
  <c r="AY273" i="8" s="1"/>
  <c r="Y112" i="1"/>
  <c r="AY272" i="8" s="1"/>
  <c r="Y111" i="1"/>
  <c r="Y110" i="1"/>
  <c r="Y109" i="1"/>
  <c r="Y108" i="1"/>
  <c r="Y107" i="1"/>
  <c r="Y106" i="1"/>
  <c r="Y105" i="1"/>
  <c r="Y104" i="1"/>
  <c r="Y103" i="1"/>
  <c r="Y102" i="1"/>
  <c r="AY266" i="8" s="1"/>
  <c r="Y101" i="1"/>
  <c r="Y100" i="1"/>
  <c r="Y99" i="1"/>
  <c r="Y98" i="1"/>
  <c r="Y97" i="1"/>
  <c r="Y96" i="1"/>
  <c r="Y95" i="1"/>
  <c r="Y94" i="1"/>
  <c r="AY261" i="8" s="1"/>
  <c r="Y93" i="1"/>
  <c r="Y92" i="1"/>
  <c r="Y91" i="1"/>
  <c r="Y90" i="1"/>
  <c r="Y89" i="1"/>
  <c r="Y88" i="1"/>
  <c r="Y87" i="1"/>
  <c r="Y86" i="1"/>
  <c r="Y85" i="1"/>
  <c r="Y84" i="1"/>
  <c r="Y83" i="1"/>
  <c r="Y82" i="1"/>
  <c r="Y81" i="1"/>
  <c r="Y80" i="1"/>
  <c r="Y79" i="1"/>
  <c r="Y78" i="1"/>
  <c r="Y77" i="1"/>
  <c r="Y76" i="1"/>
  <c r="Y75" i="1"/>
  <c r="Y74" i="1"/>
  <c r="Y73" i="1"/>
  <c r="Y72" i="1"/>
  <c r="Y71" i="1"/>
  <c r="Y70" i="1"/>
  <c r="AY144" i="8" s="1"/>
  <c r="Y69" i="1"/>
  <c r="AY253" i="8" s="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H261" i="128"/>
  <c r="AX352" i="8"/>
  <c r="AX243" i="8"/>
  <c r="AX133" i="8"/>
  <c r="AX20" i="8"/>
  <c r="X267" i="1"/>
  <c r="X266" i="1"/>
  <c r="X265" i="1"/>
  <c r="X264" i="1"/>
  <c r="AX348" i="8" s="1"/>
  <c r="X263" i="1"/>
  <c r="X262" i="1"/>
  <c r="X261" i="1"/>
  <c r="X260" i="1"/>
  <c r="X259" i="1"/>
  <c r="X258" i="1"/>
  <c r="X257" i="1"/>
  <c r="X256" i="1"/>
  <c r="X255" i="1"/>
  <c r="AX343" i="8" s="1"/>
  <c r="X254" i="1"/>
  <c r="AX342" i="8" s="1"/>
  <c r="X253" i="1"/>
  <c r="X252" i="1"/>
  <c r="AX340" i="8" s="1"/>
  <c r="X251" i="1"/>
  <c r="AX339" i="8" s="1"/>
  <c r="X250" i="1"/>
  <c r="X249" i="1"/>
  <c r="X248" i="1"/>
  <c r="X247" i="1"/>
  <c r="X246" i="1"/>
  <c r="AX337" i="8" s="1"/>
  <c r="X245" i="1"/>
  <c r="X244" i="1"/>
  <c r="AX335" i="8" s="1"/>
  <c r="X243" i="1"/>
  <c r="X242" i="1"/>
  <c r="X241" i="1"/>
  <c r="X240" i="1"/>
  <c r="X239" i="1"/>
  <c r="AX109" i="8" s="1"/>
  <c r="X238" i="1"/>
  <c r="X237" i="1"/>
  <c r="X236" i="1"/>
  <c r="X235" i="1"/>
  <c r="X234" i="1"/>
  <c r="X233" i="1"/>
  <c r="X232" i="1"/>
  <c r="X231" i="1"/>
  <c r="X230" i="1"/>
  <c r="X229" i="1"/>
  <c r="X228" i="1"/>
  <c r="AX327" i="8" s="1"/>
  <c r="X227" i="1"/>
  <c r="AX326" i="8" s="1"/>
  <c r="X226" i="1"/>
  <c r="X225" i="1"/>
  <c r="X224" i="1"/>
  <c r="X223" i="1"/>
  <c r="X222" i="1"/>
  <c r="X221" i="1"/>
  <c r="X220" i="1"/>
  <c r="X219" i="1"/>
  <c r="X218" i="1"/>
  <c r="X217" i="1"/>
  <c r="X216" i="1"/>
  <c r="X215" i="1"/>
  <c r="X214" i="1"/>
  <c r="X213" i="1"/>
  <c r="X212" i="1"/>
  <c r="X211" i="1"/>
  <c r="X210" i="1"/>
  <c r="AX97" i="8" s="1"/>
  <c r="X209" i="1"/>
  <c r="X208" i="1"/>
  <c r="AX318" i="8" s="1"/>
  <c r="X207" i="1"/>
  <c r="X206" i="1"/>
  <c r="X205" i="1"/>
  <c r="X204" i="1"/>
  <c r="X203" i="1"/>
  <c r="X202" i="1"/>
  <c r="X201" i="1"/>
  <c r="X200" i="1"/>
  <c r="X199" i="1"/>
  <c r="X198" i="1"/>
  <c r="X197" i="1"/>
  <c r="X196" i="1"/>
  <c r="X195" i="1"/>
  <c r="X194" i="1"/>
  <c r="X193" i="1"/>
  <c r="X192" i="1"/>
  <c r="X191" i="1"/>
  <c r="X190" i="1"/>
  <c r="X189" i="1"/>
  <c r="X188" i="1"/>
  <c r="AX311" i="8" s="1"/>
  <c r="X187" i="1"/>
  <c r="X186" i="1"/>
  <c r="X185" i="1"/>
  <c r="X184" i="1"/>
  <c r="X183" i="1"/>
  <c r="X182" i="1"/>
  <c r="X181" i="1"/>
  <c r="X180" i="1"/>
  <c r="X179" i="1"/>
  <c r="X178" i="1"/>
  <c r="X177" i="1"/>
  <c r="AX307" i="8" s="1"/>
  <c r="X176" i="1"/>
  <c r="AX306" i="8" s="1"/>
  <c r="X175" i="1"/>
  <c r="AX82" i="8" s="1"/>
  <c r="X174" i="1"/>
  <c r="X173" i="1"/>
  <c r="X172" i="1"/>
  <c r="X171" i="1"/>
  <c r="X170" i="1"/>
  <c r="X169" i="1"/>
  <c r="X168" i="1"/>
  <c r="AX302" i="8" s="1"/>
  <c r="X167" i="1"/>
  <c r="AX78" i="8" s="1"/>
  <c r="X166" i="1"/>
  <c r="X165" i="1"/>
  <c r="X164" i="1"/>
  <c r="X163" i="1"/>
  <c r="X162" i="1"/>
  <c r="X161" i="1"/>
  <c r="X160" i="1"/>
  <c r="X159" i="1"/>
  <c r="X158" i="1"/>
  <c r="AX297" i="8" s="1"/>
  <c r="X157" i="1"/>
  <c r="X156" i="1"/>
  <c r="X155" i="1"/>
  <c r="X154" i="1"/>
  <c r="X153" i="1"/>
  <c r="X152" i="1"/>
  <c r="AX294" i="8" s="1"/>
  <c r="X151" i="1"/>
  <c r="X150" i="1"/>
  <c r="AX292" i="8" s="1"/>
  <c r="X149" i="1"/>
  <c r="X148" i="1"/>
  <c r="AX290" i="8" s="1"/>
  <c r="X147" i="1"/>
  <c r="X146" i="1"/>
  <c r="AX288" i="8" s="1"/>
  <c r="X145" i="1"/>
  <c r="AX287" i="8" s="1"/>
  <c r="X144" i="1"/>
  <c r="X143" i="1"/>
  <c r="X142" i="1"/>
  <c r="X141" i="1"/>
  <c r="X140" i="1"/>
  <c r="X139" i="1"/>
  <c r="X138" i="1"/>
  <c r="AX284" i="8" s="1"/>
  <c r="X137" i="1"/>
  <c r="X136" i="1"/>
  <c r="X135" i="1"/>
  <c r="X134" i="1"/>
  <c r="X133" i="1"/>
  <c r="X132" i="1"/>
  <c r="X131" i="1"/>
  <c r="X130" i="1"/>
  <c r="AX280" i="8" s="1"/>
  <c r="X129" i="1"/>
  <c r="X128" i="1"/>
  <c r="X127" i="1"/>
  <c r="X126" i="1"/>
  <c r="X125" i="1"/>
  <c r="X124" i="1"/>
  <c r="AX55" i="8" s="1"/>
  <c r="X123" i="1"/>
  <c r="X122" i="1"/>
  <c r="X121" i="1"/>
  <c r="X120" i="1"/>
  <c r="X119" i="1"/>
  <c r="X118" i="1"/>
  <c r="X117" i="1"/>
  <c r="X116" i="1"/>
  <c r="X115" i="1"/>
  <c r="X114" i="1"/>
  <c r="AX51" i="8" s="1"/>
  <c r="X113" i="1"/>
  <c r="AX50" i="8" s="1"/>
  <c r="X112" i="1"/>
  <c r="X111" i="1"/>
  <c r="X110" i="1"/>
  <c r="X109" i="1"/>
  <c r="X108" i="1"/>
  <c r="X107" i="1"/>
  <c r="X106" i="1"/>
  <c r="X105" i="1"/>
  <c r="X104" i="1"/>
  <c r="X103" i="1"/>
  <c r="X102" i="1"/>
  <c r="AX43" i="8" s="1"/>
  <c r="X101" i="1"/>
  <c r="X100" i="1"/>
  <c r="X99" i="1"/>
  <c r="X98" i="1"/>
  <c r="X97" i="1"/>
  <c r="X96" i="1"/>
  <c r="X95" i="1"/>
  <c r="X94" i="1"/>
  <c r="AX151" i="8" s="1"/>
  <c r="X93" i="1"/>
  <c r="X92" i="1"/>
  <c r="X91" i="1"/>
  <c r="X90" i="1"/>
  <c r="X89" i="1"/>
  <c r="X88" i="1"/>
  <c r="X87" i="1"/>
  <c r="X86" i="1"/>
  <c r="X85" i="1"/>
  <c r="X84" i="1"/>
  <c r="X83" i="1"/>
  <c r="X82" i="1"/>
  <c r="X81" i="1"/>
  <c r="X80" i="1"/>
  <c r="X79" i="1"/>
  <c r="X78" i="1"/>
  <c r="X77" i="1"/>
  <c r="X76" i="1"/>
  <c r="X75" i="1"/>
  <c r="X74" i="1"/>
  <c r="X73" i="1"/>
  <c r="X72" i="1"/>
  <c r="X71" i="1"/>
  <c r="X70" i="1"/>
  <c r="AX254" i="8" s="1"/>
  <c r="X69" i="1"/>
  <c r="AX253" i="8" s="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H261" i="127"/>
  <c r="AW352" i="8"/>
  <c r="AW243" i="8"/>
  <c r="AW133" i="8"/>
  <c r="AW20" i="8"/>
  <c r="W267" i="1"/>
  <c r="W266" i="1"/>
  <c r="W265" i="1"/>
  <c r="W264" i="1"/>
  <c r="W263" i="1"/>
  <c r="W262" i="1"/>
  <c r="W261" i="1"/>
  <c r="W260" i="1"/>
  <c r="W259" i="1"/>
  <c r="W258" i="1"/>
  <c r="W257" i="1"/>
  <c r="W256" i="1"/>
  <c r="W255" i="1"/>
  <c r="AW233" i="8" s="1"/>
  <c r="W254" i="1"/>
  <c r="W253" i="1"/>
  <c r="AW341" i="8" s="1"/>
  <c r="W252" i="1"/>
  <c r="AW117" i="8" s="1"/>
  <c r="W251" i="1"/>
  <c r="AW339" i="8" s="1"/>
  <c r="W250" i="1"/>
  <c r="W249" i="1"/>
  <c r="W248" i="1"/>
  <c r="W247" i="1"/>
  <c r="W246" i="1"/>
  <c r="AW227" i="8" s="1"/>
  <c r="W245" i="1"/>
  <c r="W244" i="1"/>
  <c r="AW335" i="8" s="1"/>
  <c r="W243" i="1"/>
  <c r="W242" i="1"/>
  <c r="W241" i="1"/>
  <c r="W240" i="1"/>
  <c r="W239" i="1"/>
  <c r="AW109" i="8" s="1"/>
  <c r="W238" i="1"/>
  <c r="W237" i="1"/>
  <c r="W236" i="1"/>
  <c r="W235" i="1"/>
  <c r="W234" i="1"/>
  <c r="W233" i="1"/>
  <c r="W232" i="1"/>
  <c r="W231" i="1"/>
  <c r="W230" i="1"/>
  <c r="W229" i="1"/>
  <c r="AW218" i="8" s="1"/>
  <c r="W228" i="1"/>
  <c r="AW327" i="8" s="1"/>
  <c r="W227" i="1"/>
  <c r="AW216" i="8" s="1"/>
  <c r="W226" i="1"/>
  <c r="W225" i="1"/>
  <c r="W224" i="1"/>
  <c r="W223" i="1"/>
  <c r="W222" i="1"/>
  <c r="W221" i="1"/>
  <c r="W220" i="1"/>
  <c r="W219" i="1"/>
  <c r="W218" i="1"/>
  <c r="W217" i="1"/>
  <c r="W216" i="1"/>
  <c r="W215" i="1"/>
  <c r="W214" i="1"/>
  <c r="W213" i="1"/>
  <c r="W212" i="1"/>
  <c r="W211" i="1"/>
  <c r="W210" i="1"/>
  <c r="AW210" i="8" s="1"/>
  <c r="W209" i="1"/>
  <c r="AW209" i="8" s="1"/>
  <c r="W208" i="1"/>
  <c r="AW95" i="8" s="1"/>
  <c r="W207" i="1"/>
  <c r="W206" i="1"/>
  <c r="W205" i="1"/>
  <c r="W204" i="1"/>
  <c r="W203" i="1"/>
  <c r="W202" i="1"/>
  <c r="W201" i="1"/>
  <c r="W200" i="1"/>
  <c r="W199" i="1"/>
  <c r="W198" i="1"/>
  <c r="W197" i="1"/>
  <c r="W196" i="1"/>
  <c r="W195" i="1"/>
  <c r="W194" i="1"/>
  <c r="W193" i="1"/>
  <c r="W192" i="1"/>
  <c r="W191" i="1"/>
  <c r="W190" i="1"/>
  <c r="W189" i="1"/>
  <c r="W188" i="1"/>
  <c r="AW201" i="8" s="1"/>
  <c r="W187" i="1"/>
  <c r="W186" i="1"/>
  <c r="W185" i="1"/>
  <c r="W184" i="1"/>
  <c r="W183" i="1"/>
  <c r="W182" i="1"/>
  <c r="W181" i="1"/>
  <c r="W180" i="1"/>
  <c r="W179" i="1"/>
  <c r="W178" i="1"/>
  <c r="W177" i="1"/>
  <c r="AW307" i="8" s="1"/>
  <c r="W176" i="1"/>
  <c r="W175" i="1"/>
  <c r="AW195" i="8" s="1"/>
  <c r="W174" i="1"/>
  <c r="W173" i="1"/>
  <c r="W172" i="1"/>
  <c r="W171" i="1"/>
  <c r="W170" i="1"/>
  <c r="W169" i="1"/>
  <c r="W168" i="1"/>
  <c r="AW302" i="8" s="1"/>
  <c r="W167" i="1"/>
  <c r="AW78" i="8" s="1"/>
  <c r="W166" i="1"/>
  <c r="W165" i="1"/>
  <c r="W164" i="1"/>
  <c r="W163" i="1"/>
  <c r="W162" i="1"/>
  <c r="W161" i="1"/>
  <c r="W160" i="1"/>
  <c r="W159" i="1"/>
  <c r="W158" i="1"/>
  <c r="AW297" i="8" s="1"/>
  <c r="W157" i="1"/>
  <c r="W156" i="1"/>
  <c r="W155" i="1"/>
  <c r="W154" i="1"/>
  <c r="W153" i="1"/>
  <c r="W152" i="1"/>
  <c r="AW294" i="8" s="1"/>
  <c r="W151" i="1"/>
  <c r="AW183" i="8" s="1"/>
  <c r="W150" i="1"/>
  <c r="W149" i="1"/>
  <c r="W148" i="1"/>
  <c r="AW290" i="8" s="1"/>
  <c r="W147" i="1"/>
  <c r="W146" i="1"/>
  <c r="W145" i="1"/>
  <c r="AW287" i="8" s="1"/>
  <c r="W144" i="1"/>
  <c r="W143" i="1"/>
  <c r="W142" i="1"/>
  <c r="W141" i="1"/>
  <c r="W140" i="1"/>
  <c r="W139" i="1"/>
  <c r="W138" i="1"/>
  <c r="W137" i="1"/>
  <c r="W136" i="1"/>
  <c r="W135" i="1"/>
  <c r="W134" i="1"/>
  <c r="W133" i="1"/>
  <c r="W132" i="1"/>
  <c r="W131" i="1"/>
  <c r="W130" i="1"/>
  <c r="W129" i="1"/>
  <c r="W128" i="1"/>
  <c r="W127" i="1"/>
  <c r="W126" i="1"/>
  <c r="W125" i="1"/>
  <c r="W124" i="1"/>
  <c r="AW278" i="8" s="1"/>
  <c r="W123" i="1"/>
  <c r="W122" i="1"/>
  <c r="W121" i="1"/>
  <c r="W120" i="1"/>
  <c r="W119" i="1"/>
  <c r="W118" i="1"/>
  <c r="W117" i="1"/>
  <c r="W116" i="1"/>
  <c r="W115" i="1"/>
  <c r="AW275" i="8" s="1"/>
  <c r="W114" i="1"/>
  <c r="W113" i="1"/>
  <c r="W112" i="1"/>
  <c r="AW49" i="8" s="1"/>
  <c r="W111" i="1"/>
  <c r="AW271" i="8" s="1"/>
  <c r="W110" i="1"/>
  <c r="W109" i="1"/>
  <c r="W108" i="1"/>
  <c r="W107" i="1"/>
  <c r="W106" i="1"/>
  <c r="W105" i="1"/>
  <c r="W104" i="1"/>
  <c r="W103" i="1"/>
  <c r="AW267" i="8" s="1"/>
  <c r="W102" i="1"/>
  <c r="W101" i="1"/>
  <c r="W100" i="1"/>
  <c r="W99" i="1"/>
  <c r="AW41" i="8" s="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AW253" i="8" s="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H261" i="126"/>
  <c r="AV352" i="8"/>
  <c r="AV243" i="8"/>
  <c r="AV133" i="8"/>
  <c r="AV20" i="8"/>
  <c r="V267" i="1"/>
  <c r="V266" i="1"/>
  <c r="V265" i="1"/>
  <c r="V264" i="1"/>
  <c r="AV348" i="8" s="1"/>
  <c r="V263" i="1"/>
  <c r="V262" i="1"/>
  <c r="V261" i="1"/>
  <c r="AV236" i="8" s="1"/>
  <c r="V260" i="1"/>
  <c r="V259" i="1"/>
  <c r="V258" i="1"/>
  <c r="V257" i="1"/>
  <c r="V256" i="1"/>
  <c r="V255" i="1"/>
  <c r="AV343" i="8" s="1"/>
  <c r="V254" i="1"/>
  <c r="AV342" i="8" s="1"/>
  <c r="V253" i="1"/>
  <c r="AV118" i="8" s="1"/>
  <c r="V252" i="1"/>
  <c r="AV340" i="8" s="1"/>
  <c r="V251" i="1"/>
  <c r="AV339" i="8" s="1"/>
  <c r="V250" i="1"/>
  <c r="V249" i="1"/>
  <c r="V248" i="1"/>
  <c r="V247" i="1"/>
  <c r="V246" i="1"/>
  <c r="AV337" i="8" s="1"/>
  <c r="V245" i="1"/>
  <c r="AV336" i="8" s="1"/>
  <c r="V244" i="1"/>
  <c r="AV335" i="8" s="1"/>
  <c r="V243" i="1"/>
  <c r="V242" i="1"/>
  <c r="V241" i="1"/>
  <c r="V240" i="1"/>
  <c r="V239" i="1"/>
  <c r="AV222" i="8" s="1"/>
  <c r="V238" i="1"/>
  <c r="V237" i="1"/>
  <c r="V236" i="1"/>
  <c r="V235" i="1"/>
  <c r="V234" i="1"/>
  <c r="V233" i="1"/>
  <c r="V232" i="1"/>
  <c r="V231" i="1"/>
  <c r="V230" i="1"/>
  <c r="V229" i="1"/>
  <c r="AV328" i="8" s="1"/>
  <c r="V228" i="1"/>
  <c r="AV327" i="8" s="1"/>
  <c r="V227" i="1"/>
  <c r="AV326" i="8" s="1"/>
  <c r="V226" i="1"/>
  <c r="V225" i="1"/>
  <c r="V224" i="1"/>
  <c r="V223" i="1"/>
  <c r="V222" i="1"/>
  <c r="V221" i="1"/>
  <c r="V220" i="1"/>
  <c r="V219" i="1"/>
  <c r="V218" i="1"/>
  <c r="V217" i="1"/>
  <c r="V216" i="1"/>
  <c r="V215" i="1"/>
  <c r="V214" i="1"/>
  <c r="V213" i="1"/>
  <c r="V212" i="1"/>
  <c r="V211" i="1"/>
  <c r="V210" i="1"/>
  <c r="AV210" i="8" s="1"/>
  <c r="V209" i="1"/>
  <c r="AV319" i="8" s="1"/>
  <c r="V208" i="1"/>
  <c r="AV318" i="8" s="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AV197" i="8" s="1"/>
  <c r="V176" i="1"/>
  <c r="AV196" i="8" s="1"/>
  <c r="V175" i="1"/>
  <c r="AV305" i="8" s="1"/>
  <c r="V174" i="1"/>
  <c r="V173" i="1"/>
  <c r="V172" i="1"/>
  <c r="V171" i="1"/>
  <c r="V170" i="1"/>
  <c r="V169" i="1"/>
  <c r="V168" i="1"/>
  <c r="AV302" i="8" s="1"/>
  <c r="V167" i="1"/>
  <c r="AV301" i="8" s="1"/>
  <c r="V166" i="1"/>
  <c r="V165" i="1"/>
  <c r="V164" i="1"/>
  <c r="V163" i="1"/>
  <c r="V162" i="1"/>
  <c r="V161" i="1"/>
  <c r="V160" i="1"/>
  <c r="V159" i="1"/>
  <c r="V158" i="1"/>
  <c r="AV297" i="8" s="1"/>
  <c r="V157" i="1"/>
  <c r="V156" i="1"/>
  <c r="V155" i="1"/>
  <c r="V154" i="1"/>
  <c r="V153" i="1"/>
  <c r="V152" i="1"/>
  <c r="AV184" i="8" s="1"/>
  <c r="V151" i="1"/>
  <c r="AV70" i="8" s="1"/>
  <c r="V150" i="1"/>
  <c r="AV292" i="8" s="1"/>
  <c r="V149" i="1"/>
  <c r="AV291" i="8" s="1"/>
  <c r="V148" i="1"/>
  <c r="AV290" i="8" s="1"/>
  <c r="V147" i="1"/>
  <c r="V146" i="1"/>
  <c r="V145" i="1"/>
  <c r="AV64" i="8" s="1"/>
  <c r="V144" i="1"/>
  <c r="V143" i="1"/>
  <c r="V142" i="1"/>
  <c r="V141" i="1"/>
  <c r="V140" i="1"/>
  <c r="V139" i="1"/>
  <c r="V138" i="1"/>
  <c r="AV284" i="8" s="1"/>
  <c r="V137" i="1"/>
  <c r="V136" i="1"/>
  <c r="V135" i="1"/>
  <c r="V134" i="1"/>
  <c r="V133" i="1"/>
  <c r="V132" i="1"/>
  <c r="V131" i="1"/>
  <c r="V130" i="1"/>
  <c r="AV170" i="8" s="1"/>
  <c r="V129" i="1"/>
  <c r="V128" i="1"/>
  <c r="V127" i="1"/>
  <c r="V126" i="1"/>
  <c r="V125" i="1"/>
  <c r="V124" i="1"/>
  <c r="AV278" i="8" s="1"/>
  <c r="V123" i="1"/>
  <c r="V122" i="1"/>
  <c r="V121" i="1"/>
  <c r="V120" i="1"/>
  <c r="V119" i="1"/>
  <c r="V118" i="1"/>
  <c r="V117" i="1"/>
  <c r="V116" i="1"/>
  <c r="V115" i="1"/>
  <c r="AV165" i="8" s="1"/>
  <c r="V114" i="1"/>
  <c r="AV274" i="8" s="1"/>
  <c r="V113" i="1"/>
  <c r="AV273" i="8" s="1"/>
  <c r="V112" i="1"/>
  <c r="AV162" i="8" s="1"/>
  <c r="V111" i="1"/>
  <c r="AV161" i="8" s="1"/>
  <c r="V110" i="1"/>
  <c r="V109" i="1"/>
  <c r="V108" i="1"/>
  <c r="V107" i="1"/>
  <c r="V106" i="1"/>
  <c r="V105" i="1"/>
  <c r="V104" i="1"/>
  <c r="V103" i="1"/>
  <c r="AV157" i="8" s="1"/>
  <c r="V102" i="1"/>
  <c r="AV266" i="8" s="1"/>
  <c r="V101" i="1"/>
  <c r="V100" i="1"/>
  <c r="V99" i="1"/>
  <c r="AV154" i="8" s="1"/>
  <c r="V98" i="1"/>
  <c r="V97" i="1"/>
  <c r="V96" i="1"/>
  <c r="V95" i="1"/>
  <c r="V94" i="1"/>
  <c r="AV261" i="8" s="1"/>
  <c r="V93" i="1"/>
  <c r="V92" i="1"/>
  <c r="V91" i="1"/>
  <c r="V90" i="1"/>
  <c r="V89" i="1"/>
  <c r="V88" i="1"/>
  <c r="V87" i="1"/>
  <c r="V86" i="1"/>
  <c r="V85" i="1"/>
  <c r="V84" i="1"/>
  <c r="V83" i="1"/>
  <c r="V82" i="1"/>
  <c r="V81" i="1"/>
  <c r="V80" i="1"/>
  <c r="V79" i="1"/>
  <c r="V78" i="1"/>
  <c r="V77" i="1"/>
  <c r="V76" i="1"/>
  <c r="V75" i="1"/>
  <c r="V74" i="1"/>
  <c r="V73" i="1"/>
  <c r="V72" i="1"/>
  <c r="V71" i="1"/>
  <c r="V70" i="1"/>
  <c r="AV254" i="8" s="1"/>
  <c r="V69" i="1"/>
  <c r="AV253" i="8" s="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H261" i="125"/>
  <c r="AU352" i="8"/>
  <c r="AU243" i="8"/>
  <c r="AU133" i="8"/>
  <c r="AU20" i="8"/>
  <c r="U267" i="1"/>
  <c r="U266" i="1"/>
  <c r="U265" i="1"/>
  <c r="U264" i="1"/>
  <c r="U263" i="1"/>
  <c r="U262" i="1"/>
  <c r="U261" i="1"/>
  <c r="AU236" i="8" s="1"/>
  <c r="U260" i="1"/>
  <c r="U259" i="1"/>
  <c r="U258" i="1"/>
  <c r="U257" i="1"/>
  <c r="U256" i="1"/>
  <c r="U255" i="1"/>
  <c r="AU343" i="8" s="1"/>
  <c r="U254" i="1"/>
  <c r="U253" i="1"/>
  <c r="AU231" i="8" s="1"/>
  <c r="U252" i="1"/>
  <c r="U251" i="1"/>
  <c r="AU339" i="8" s="1"/>
  <c r="U250" i="1"/>
  <c r="U249" i="1"/>
  <c r="U248" i="1"/>
  <c r="U247" i="1"/>
  <c r="U246" i="1"/>
  <c r="U245" i="1"/>
  <c r="AU226" i="8" s="1"/>
  <c r="U244" i="1"/>
  <c r="U243" i="1"/>
  <c r="U242" i="1"/>
  <c r="U241" i="1"/>
  <c r="U240" i="1"/>
  <c r="U239" i="1"/>
  <c r="AU332" i="8" s="1"/>
  <c r="U238" i="1"/>
  <c r="U237" i="1"/>
  <c r="U236" i="1"/>
  <c r="U235" i="1"/>
  <c r="U234" i="1"/>
  <c r="U233" i="1"/>
  <c r="U232" i="1"/>
  <c r="U231" i="1"/>
  <c r="U230" i="1"/>
  <c r="U229" i="1"/>
  <c r="AU218" i="8" s="1"/>
  <c r="U228" i="1"/>
  <c r="AU327" i="8" s="1"/>
  <c r="U227" i="1"/>
  <c r="AU216" i="8" s="1"/>
  <c r="U226" i="1"/>
  <c r="U225" i="1"/>
  <c r="U224" i="1"/>
  <c r="U223" i="1"/>
  <c r="U222" i="1"/>
  <c r="U221" i="1"/>
  <c r="U220" i="1"/>
  <c r="U219" i="1"/>
  <c r="U218" i="1"/>
  <c r="U217" i="1"/>
  <c r="U216" i="1"/>
  <c r="U215" i="1"/>
  <c r="U214" i="1"/>
  <c r="U213" i="1"/>
  <c r="U212" i="1"/>
  <c r="U211" i="1"/>
  <c r="U210" i="1"/>
  <c r="U209" i="1"/>
  <c r="AU209" i="8" s="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AU197" i="8" s="1"/>
  <c r="U176" i="1"/>
  <c r="U175" i="1"/>
  <c r="AU195" i="8" s="1"/>
  <c r="U174" i="1"/>
  <c r="U173" i="1"/>
  <c r="U172" i="1"/>
  <c r="U171" i="1"/>
  <c r="U170" i="1"/>
  <c r="U169" i="1"/>
  <c r="U168" i="1"/>
  <c r="AU192" i="8" s="1"/>
  <c r="U167" i="1"/>
  <c r="AU301" i="8" s="1"/>
  <c r="U166" i="1"/>
  <c r="U165" i="1"/>
  <c r="U164" i="1"/>
  <c r="U163" i="1"/>
  <c r="U162" i="1"/>
  <c r="U161" i="1"/>
  <c r="U160" i="1"/>
  <c r="U159" i="1"/>
  <c r="U158" i="1"/>
  <c r="U157" i="1"/>
  <c r="U156" i="1"/>
  <c r="U155" i="1"/>
  <c r="U154" i="1"/>
  <c r="U153" i="1"/>
  <c r="U152" i="1"/>
  <c r="AU71" i="8" s="1"/>
  <c r="U151" i="1"/>
  <c r="AU293" i="8" s="1"/>
  <c r="U150" i="1"/>
  <c r="AU69" i="8" s="1"/>
  <c r="U149" i="1"/>
  <c r="AU291" i="8" s="1"/>
  <c r="U148" i="1"/>
  <c r="U147" i="1"/>
  <c r="AU289" i="8" s="1"/>
  <c r="U146" i="1"/>
  <c r="U145" i="1"/>
  <c r="AU287" i="8" s="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AU275" i="8" s="1"/>
  <c r="U114" i="1"/>
  <c r="U113" i="1"/>
  <c r="AU163" i="8" s="1"/>
  <c r="U112" i="1"/>
  <c r="U111" i="1"/>
  <c r="AU271" i="8" s="1"/>
  <c r="U110" i="1"/>
  <c r="U109" i="1"/>
  <c r="U108" i="1"/>
  <c r="U107" i="1"/>
  <c r="U106" i="1"/>
  <c r="U105" i="1"/>
  <c r="U104" i="1"/>
  <c r="U103" i="1"/>
  <c r="AU267" i="8" s="1"/>
  <c r="U102" i="1"/>
  <c r="U101" i="1"/>
  <c r="U100" i="1"/>
  <c r="U99" i="1"/>
  <c r="AU264" i="8" s="1"/>
  <c r="U98" i="1"/>
  <c r="U97" i="1"/>
  <c r="U96" i="1"/>
  <c r="U95" i="1"/>
  <c r="U94" i="1"/>
  <c r="AU38" i="8" s="1"/>
  <c r="U93" i="1"/>
  <c r="U92" i="1"/>
  <c r="U91" i="1"/>
  <c r="U90" i="1"/>
  <c r="U89" i="1"/>
  <c r="U88" i="1"/>
  <c r="U87" i="1"/>
  <c r="U86" i="1"/>
  <c r="U85" i="1"/>
  <c r="U84" i="1"/>
  <c r="U83" i="1"/>
  <c r="U82" i="1"/>
  <c r="U81" i="1"/>
  <c r="U80" i="1"/>
  <c r="U79" i="1"/>
  <c r="U78" i="1"/>
  <c r="U77" i="1"/>
  <c r="U76" i="1"/>
  <c r="U75" i="1"/>
  <c r="U74" i="1"/>
  <c r="U73" i="1"/>
  <c r="U72" i="1"/>
  <c r="U71" i="1"/>
  <c r="U70" i="1"/>
  <c r="U69" i="1"/>
  <c r="AU253" i="8" s="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H261" i="124"/>
  <c r="AT352" i="8"/>
  <c r="AT243" i="8"/>
  <c r="AT133" i="8"/>
  <c r="AT20" i="8"/>
  <c r="T267" i="1"/>
  <c r="T266" i="1"/>
  <c r="T265" i="1"/>
  <c r="T264" i="1"/>
  <c r="AT348" i="8" s="1"/>
  <c r="T263" i="1"/>
  <c r="T262" i="1"/>
  <c r="T261" i="1"/>
  <c r="AT236" i="8" s="1"/>
  <c r="T260" i="1"/>
  <c r="T259" i="1"/>
  <c r="T258" i="1"/>
  <c r="T257" i="1"/>
  <c r="T256" i="1"/>
  <c r="T255" i="1"/>
  <c r="AT343" i="8" s="1"/>
  <c r="T254" i="1"/>
  <c r="AT232" i="8" s="1"/>
  <c r="T253" i="1"/>
  <c r="AT118" i="8" s="1"/>
  <c r="T252" i="1"/>
  <c r="AT230" i="8" s="1"/>
  <c r="T251" i="1"/>
  <c r="AT339" i="8" s="1"/>
  <c r="T250" i="1"/>
  <c r="T249" i="1"/>
  <c r="T248" i="1"/>
  <c r="T247" i="1"/>
  <c r="T246" i="1"/>
  <c r="T245" i="1"/>
  <c r="AT336" i="8" s="1"/>
  <c r="T244" i="1"/>
  <c r="AT335" i="8" s="1"/>
  <c r="T243" i="1"/>
  <c r="T242" i="1"/>
  <c r="T241" i="1"/>
  <c r="T240" i="1"/>
  <c r="T239" i="1"/>
  <c r="AT222" i="8" s="1"/>
  <c r="T238" i="1"/>
  <c r="T237" i="1"/>
  <c r="T236" i="1"/>
  <c r="T235" i="1"/>
  <c r="T234" i="1"/>
  <c r="T233" i="1"/>
  <c r="T232" i="1"/>
  <c r="T231" i="1"/>
  <c r="T230" i="1"/>
  <c r="T229" i="1"/>
  <c r="T228" i="1"/>
  <c r="AT327" i="8" s="1"/>
  <c r="T227" i="1"/>
  <c r="AT326" i="8" s="1"/>
  <c r="T226" i="1"/>
  <c r="T225" i="1"/>
  <c r="T224" i="1"/>
  <c r="T223" i="1"/>
  <c r="T222" i="1"/>
  <c r="T221" i="1"/>
  <c r="T220" i="1"/>
  <c r="T219" i="1"/>
  <c r="T218" i="1"/>
  <c r="T217" i="1"/>
  <c r="T216" i="1"/>
  <c r="T215" i="1"/>
  <c r="T214" i="1"/>
  <c r="T213" i="1"/>
  <c r="T212" i="1"/>
  <c r="T211" i="1"/>
  <c r="T210" i="1"/>
  <c r="AT97" i="8" s="1"/>
  <c r="T209" i="1"/>
  <c r="AT319" i="8" s="1"/>
  <c r="T208" i="1"/>
  <c r="AT318" i="8" s="1"/>
  <c r="T207" i="1"/>
  <c r="T206" i="1"/>
  <c r="T205" i="1"/>
  <c r="T204" i="1"/>
  <c r="T203" i="1"/>
  <c r="T202" i="1"/>
  <c r="T201" i="1"/>
  <c r="T200" i="1"/>
  <c r="T199" i="1"/>
  <c r="T198" i="1"/>
  <c r="T197" i="1"/>
  <c r="T196" i="1"/>
  <c r="T195" i="1"/>
  <c r="T194" i="1"/>
  <c r="T193" i="1"/>
  <c r="T192" i="1"/>
  <c r="T191" i="1"/>
  <c r="T190" i="1"/>
  <c r="T189" i="1"/>
  <c r="T188" i="1"/>
  <c r="AT311" i="8" s="1"/>
  <c r="T187" i="1"/>
  <c r="T186" i="1"/>
  <c r="T185" i="1"/>
  <c r="T184" i="1"/>
  <c r="T183" i="1"/>
  <c r="T182" i="1"/>
  <c r="T181" i="1"/>
  <c r="T180" i="1"/>
  <c r="T179" i="1"/>
  <c r="T178" i="1"/>
  <c r="T177" i="1"/>
  <c r="AT307" i="8" s="1"/>
  <c r="T176" i="1"/>
  <c r="AT306" i="8" s="1"/>
  <c r="T175" i="1"/>
  <c r="T174" i="1"/>
  <c r="T173" i="1"/>
  <c r="T172" i="1"/>
  <c r="T171" i="1"/>
  <c r="T170" i="1"/>
  <c r="T169" i="1"/>
  <c r="T168" i="1"/>
  <c r="AT302" i="8" s="1"/>
  <c r="T167" i="1"/>
  <c r="AT78" i="8" s="1"/>
  <c r="T166" i="1"/>
  <c r="T165" i="1"/>
  <c r="T164" i="1"/>
  <c r="T163" i="1"/>
  <c r="T162" i="1"/>
  <c r="T161" i="1"/>
  <c r="T160" i="1"/>
  <c r="T159" i="1"/>
  <c r="T158" i="1"/>
  <c r="AT297" i="8" s="1"/>
  <c r="T157" i="1"/>
  <c r="T156" i="1"/>
  <c r="T155" i="1"/>
  <c r="T154" i="1"/>
  <c r="T153" i="1"/>
  <c r="T152" i="1"/>
  <c r="AT294" i="8" s="1"/>
  <c r="T151" i="1"/>
  <c r="AT293" i="8" s="1"/>
  <c r="T150" i="1"/>
  <c r="AT292" i="8" s="1"/>
  <c r="T149" i="1"/>
  <c r="AT291" i="8" s="1"/>
  <c r="T148" i="1"/>
  <c r="AT180" i="8" s="1"/>
  <c r="T147" i="1"/>
  <c r="AT179" i="8" s="1"/>
  <c r="T146" i="1"/>
  <c r="AT178" i="8" s="1"/>
  <c r="T145" i="1"/>
  <c r="AT287" i="8" s="1"/>
  <c r="T144" i="1"/>
  <c r="T143" i="1"/>
  <c r="T142" i="1"/>
  <c r="T141" i="1"/>
  <c r="T140" i="1"/>
  <c r="T139" i="1"/>
  <c r="T138" i="1"/>
  <c r="AT284" i="8" s="1"/>
  <c r="T137" i="1"/>
  <c r="T136" i="1"/>
  <c r="T135" i="1"/>
  <c r="T134" i="1"/>
  <c r="T133" i="1"/>
  <c r="T132" i="1"/>
  <c r="T131" i="1"/>
  <c r="T130" i="1"/>
  <c r="AT170" i="8" s="1"/>
  <c r="T129" i="1"/>
  <c r="T128" i="1"/>
  <c r="T127" i="1"/>
  <c r="T126" i="1"/>
  <c r="T125" i="1"/>
  <c r="T124" i="1"/>
  <c r="AT278" i="8" s="1"/>
  <c r="T123" i="1"/>
  <c r="T122" i="1"/>
  <c r="T121" i="1"/>
  <c r="T120" i="1"/>
  <c r="T119" i="1"/>
  <c r="T118" i="1"/>
  <c r="T117" i="1"/>
  <c r="T116" i="1"/>
  <c r="T115" i="1"/>
  <c r="AT165" i="8" s="1"/>
  <c r="T114" i="1"/>
  <c r="AT164" i="8" s="1"/>
  <c r="T113" i="1"/>
  <c r="AT273" i="8" s="1"/>
  <c r="T112" i="1"/>
  <c r="AT272" i="8" s="1"/>
  <c r="T111" i="1"/>
  <c r="AT161" i="8" s="1"/>
  <c r="T110" i="1"/>
  <c r="T109" i="1"/>
  <c r="T108" i="1"/>
  <c r="T107" i="1"/>
  <c r="T106" i="1"/>
  <c r="T105" i="1"/>
  <c r="T104" i="1"/>
  <c r="T103" i="1"/>
  <c r="AT267" i="8" s="1"/>
  <c r="T102" i="1"/>
  <c r="AT266" i="8" s="1"/>
  <c r="T101" i="1"/>
  <c r="T100" i="1"/>
  <c r="T99" i="1"/>
  <c r="AT264" i="8" s="1"/>
  <c r="T98" i="1"/>
  <c r="T97" i="1"/>
  <c r="T96" i="1"/>
  <c r="T95" i="1"/>
  <c r="T94" i="1"/>
  <c r="AT261" i="8" s="1"/>
  <c r="T93" i="1"/>
  <c r="T92" i="1"/>
  <c r="T91" i="1"/>
  <c r="T90" i="1"/>
  <c r="T89" i="1"/>
  <c r="T88" i="1"/>
  <c r="T87" i="1"/>
  <c r="T86" i="1"/>
  <c r="T85" i="1"/>
  <c r="T84" i="1"/>
  <c r="T83" i="1"/>
  <c r="T82" i="1"/>
  <c r="T81" i="1"/>
  <c r="T80" i="1"/>
  <c r="T79" i="1"/>
  <c r="T78" i="1"/>
  <c r="T77" i="1"/>
  <c r="T76" i="1"/>
  <c r="T75" i="1"/>
  <c r="T74" i="1"/>
  <c r="T73" i="1"/>
  <c r="T72" i="1"/>
  <c r="T71" i="1"/>
  <c r="T70" i="1"/>
  <c r="AT254" i="8" s="1"/>
  <c r="T69" i="1"/>
  <c r="AT253" i="8" s="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T12" i="1"/>
  <c r="T11" i="1"/>
  <c r="H261" i="123"/>
  <c r="AS352" i="8"/>
  <c r="AS243" i="8"/>
  <c r="AS133" i="8"/>
  <c r="AS20" i="8"/>
  <c r="S267" i="1"/>
  <c r="S266" i="1"/>
  <c r="S265" i="1"/>
  <c r="S264" i="1"/>
  <c r="AS348" i="8" s="1"/>
  <c r="S263" i="1"/>
  <c r="S262" i="1"/>
  <c r="S261" i="1"/>
  <c r="S260" i="1"/>
  <c r="S259" i="1"/>
  <c r="S258" i="1"/>
  <c r="S257" i="1"/>
  <c r="S256" i="1"/>
  <c r="S255" i="1"/>
  <c r="S254" i="1"/>
  <c r="S253" i="1"/>
  <c r="AS341" i="8" s="1"/>
  <c r="S252" i="1"/>
  <c r="AS117" i="8" s="1"/>
  <c r="S251" i="1"/>
  <c r="AS229" i="8" s="1"/>
  <c r="S250" i="1"/>
  <c r="S249" i="1"/>
  <c r="S248" i="1"/>
  <c r="S247" i="1"/>
  <c r="S246" i="1"/>
  <c r="S245" i="1"/>
  <c r="AS336" i="8" s="1"/>
  <c r="S244" i="1"/>
  <c r="AS225" i="8" s="1"/>
  <c r="S243" i="1"/>
  <c r="S242" i="1"/>
  <c r="S241" i="1"/>
  <c r="S240" i="1"/>
  <c r="S239" i="1"/>
  <c r="AS222" i="8" s="1"/>
  <c r="S238" i="1"/>
  <c r="S237" i="1"/>
  <c r="S236" i="1"/>
  <c r="S235" i="1"/>
  <c r="S234" i="1"/>
  <c r="S233" i="1"/>
  <c r="S232" i="1"/>
  <c r="S231" i="1"/>
  <c r="S230" i="1"/>
  <c r="S229" i="1"/>
  <c r="AS328" i="8" s="1"/>
  <c r="S228" i="1"/>
  <c r="AS327" i="8" s="1"/>
  <c r="S227" i="1"/>
  <c r="AS326" i="8" s="1"/>
  <c r="S226" i="1"/>
  <c r="S225" i="1"/>
  <c r="S224" i="1"/>
  <c r="S223" i="1"/>
  <c r="S222" i="1"/>
  <c r="S221" i="1"/>
  <c r="S220" i="1"/>
  <c r="S219" i="1"/>
  <c r="S218" i="1"/>
  <c r="S217" i="1"/>
  <c r="S216" i="1"/>
  <c r="S215" i="1"/>
  <c r="S214" i="1"/>
  <c r="S213" i="1"/>
  <c r="S212" i="1"/>
  <c r="S211" i="1"/>
  <c r="S210" i="1"/>
  <c r="S209" i="1"/>
  <c r="AS319" i="8" s="1"/>
  <c r="S208" i="1"/>
  <c r="AS318" i="8" s="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AS197" i="8" s="1"/>
  <c r="S176" i="1"/>
  <c r="AS196" i="8" s="1"/>
  <c r="S175" i="1"/>
  <c r="AS305" i="8" s="1"/>
  <c r="S174" i="1"/>
  <c r="S173" i="1"/>
  <c r="S172" i="1"/>
  <c r="S171" i="1"/>
  <c r="S170" i="1"/>
  <c r="S169" i="1"/>
  <c r="S168" i="1"/>
  <c r="AS302" i="8" s="1"/>
  <c r="S167" i="1"/>
  <c r="AS301" i="8" s="1"/>
  <c r="S166" i="1"/>
  <c r="S165" i="1"/>
  <c r="S164" i="1"/>
  <c r="S163" i="1"/>
  <c r="S162" i="1"/>
  <c r="S161" i="1"/>
  <c r="S160" i="1"/>
  <c r="S159" i="1"/>
  <c r="S158" i="1"/>
  <c r="AS297" i="8" s="1"/>
  <c r="S157" i="1"/>
  <c r="S156" i="1"/>
  <c r="S155" i="1"/>
  <c r="S154" i="1"/>
  <c r="S153" i="1"/>
  <c r="S152" i="1"/>
  <c r="AS71" i="8" s="1"/>
  <c r="S151" i="1"/>
  <c r="AS293" i="8" s="1"/>
  <c r="S150" i="1"/>
  <c r="S149" i="1"/>
  <c r="AS181" i="8" s="1"/>
  <c r="S148" i="1"/>
  <c r="S147" i="1"/>
  <c r="S146" i="1"/>
  <c r="S145" i="1"/>
  <c r="AS64" i="8" s="1"/>
  <c r="S144" i="1"/>
  <c r="S143" i="1"/>
  <c r="S142" i="1"/>
  <c r="S141" i="1"/>
  <c r="S140" i="1"/>
  <c r="S139" i="1"/>
  <c r="S138" i="1"/>
  <c r="S137" i="1"/>
  <c r="S136" i="1"/>
  <c r="S135" i="1"/>
  <c r="S134" i="1"/>
  <c r="S133" i="1"/>
  <c r="S132" i="1"/>
  <c r="S131" i="1"/>
  <c r="S130" i="1"/>
  <c r="S129" i="1"/>
  <c r="S128" i="1"/>
  <c r="S127" i="1"/>
  <c r="S126" i="1"/>
  <c r="S125" i="1"/>
  <c r="S124" i="1"/>
  <c r="AS278" i="8" s="1"/>
  <c r="S123" i="1"/>
  <c r="S122" i="1"/>
  <c r="S121" i="1"/>
  <c r="S120" i="1"/>
  <c r="S119" i="1"/>
  <c r="S118" i="1"/>
  <c r="S117" i="1"/>
  <c r="S116" i="1"/>
  <c r="S115" i="1"/>
  <c r="AS165" i="8" s="1"/>
  <c r="S114" i="1"/>
  <c r="S113" i="1"/>
  <c r="AS163" i="8" s="1"/>
  <c r="S112" i="1"/>
  <c r="AS162" i="8" s="1"/>
  <c r="S111" i="1"/>
  <c r="AS161" i="8" s="1"/>
  <c r="S110" i="1"/>
  <c r="S109" i="1"/>
  <c r="S108" i="1"/>
  <c r="S107" i="1"/>
  <c r="S106" i="1"/>
  <c r="S105" i="1"/>
  <c r="S104" i="1"/>
  <c r="S103" i="1"/>
  <c r="AS157" i="8" s="1"/>
  <c r="S102" i="1"/>
  <c r="AS43" i="8" s="1"/>
  <c r="S101" i="1"/>
  <c r="S100" i="1"/>
  <c r="S99" i="1"/>
  <c r="AS154" i="8" s="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AS253" i="8" s="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H261" i="122"/>
  <c r="AR352" i="8"/>
  <c r="AR243" i="8"/>
  <c r="AR133" i="8"/>
  <c r="AR20" i="8"/>
  <c r="R267" i="1"/>
  <c r="R266" i="1"/>
  <c r="R265" i="1"/>
  <c r="R264" i="1"/>
  <c r="AR348" i="8" s="1"/>
  <c r="R263" i="1"/>
  <c r="R262" i="1"/>
  <c r="R261" i="1"/>
  <c r="AR236" i="8" s="1"/>
  <c r="R260" i="1"/>
  <c r="R259" i="1"/>
  <c r="R258" i="1"/>
  <c r="R257" i="1"/>
  <c r="R256" i="1"/>
  <c r="R255" i="1"/>
  <c r="AR120" i="8" s="1"/>
  <c r="R254" i="1"/>
  <c r="AR232" i="8" s="1"/>
  <c r="R253" i="1"/>
  <c r="AR231" i="8" s="1"/>
  <c r="R252" i="1"/>
  <c r="AR340" i="8" s="1"/>
  <c r="R251" i="1"/>
  <c r="R250" i="1"/>
  <c r="R249" i="1"/>
  <c r="R248" i="1"/>
  <c r="R247" i="1"/>
  <c r="R246" i="1"/>
  <c r="AR227" i="8" s="1"/>
  <c r="R245" i="1"/>
  <c r="AR336" i="8" s="1"/>
  <c r="R244" i="1"/>
  <c r="AR225" i="8" s="1"/>
  <c r="R243" i="1"/>
  <c r="R242" i="1"/>
  <c r="R241" i="1"/>
  <c r="R240" i="1"/>
  <c r="R239" i="1"/>
  <c r="AR332" i="8" s="1"/>
  <c r="R238" i="1"/>
  <c r="R237" i="1"/>
  <c r="R236" i="1"/>
  <c r="R235" i="1"/>
  <c r="R234" i="1"/>
  <c r="R233" i="1"/>
  <c r="R232" i="1"/>
  <c r="R231" i="1"/>
  <c r="R230" i="1"/>
  <c r="R229" i="1"/>
  <c r="R228" i="1"/>
  <c r="AR327" i="8" s="1"/>
  <c r="R227" i="1"/>
  <c r="AR326" i="8" s="1"/>
  <c r="R226" i="1"/>
  <c r="R225" i="1"/>
  <c r="R224" i="1"/>
  <c r="R223" i="1"/>
  <c r="R222" i="1"/>
  <c r="R221" i="1"/>
  <c r="R220" i="1"/>
  <c r="R219" i="1"/>
  <c r="R218" i="1"/>
  <c r="R217" i="1"/>
  <c r="R216" i="1"/>
  <c r="R215" i="1"/>
  <c r="R214" i="1"/>
  <c r="R213" i="1"/>
  <c r="R212" i="1"/>
  <c r="R211" i="1"/>
  <c r="R210" i="1"/>
  <c r="AR210" i="8" s="1"/>
  <c r="R209" i="1"/>
  <c r="AR209" i="8" s="1"/>
  <c r="R208" i="1"/>
  <c r="AR318" i="8" s="1"/>
  <c r="R207" i="1"/>
  <c r="R206" i="1"/>
  <c r="R205" i="1"/>
  <c r="R204" i="1"/>
  <c r="R203" i="1"/>
  <c r="R202" i="1"/>
  <c r="R201" i="1"/>
  <c r="R200" i="1"/>
  <c r="R199" i="1"/>
  <c r="R198" i="1"/>
  <c r="R197" i="1"/>
  <c r="R196" i="1"/>
  <c r="R195" i="1"/>
  <c r="R194" i="1"/>
  <c r="R193" i="1"/>
  <c r="R192" i="1"/>
  <c r="R191" i="1"/>
  <c r="R190" i="1"/>
  <c r="R189" i="1"/>
  <c r="R188" i="1"/>
  <c r="AR311" i="8" s="1"/>
  <c r="R187" i="1"/>
  <c r="R186" i="1"/>
  <c r="R185" i="1"/>
  <c r="R184" i="1"/>
  <c r="R183" i="1"/>
  <c r="R182" i="1"/>
  <c r="R181" i="1"/>
  <c r="R180" i="1"/>
  <c r="R179" i="1"/>
  <c r="R178" i="1"/>
  <c r="R177" i="1"/>
  <c r="AR307" i="8" s="1"/>
  <c r="R176" i="1"/>
  <c r="AR196" i="8" s="1"/>
  <c r="R175" i="1"/>
  <c r="AR305" i="8" s="1"/>
  <c r="R174" i="1"/>
  <c r="R173" i="1"/>
  <c r="R172" i="1"/>
  <c r="R171" i="1"/>
  <c r="R170" i="1"/>
  <c r="R169" i="1"/>
  <c r="R168" i="1"/>
  <c r="AR302" i="8" s="1"/>
  <c r="R167" i="1"/>
  <c r="AR191" i="8" s="1"/>
  <c r="R166" i="1"/>
  <c r="R165" i="1"/>
  <c r="R164" i="1"/>
  <c r="R163" i="1"/>
  <c r="R162" i="1"/>
  <c r="R161" i="1"/>
  <c r="R160" i="1"/>
  <c r="R159" i="1"/>
  <c r="R158" i="1"/>
  <c r="AR74" i="8" s="1"/>
  <c r="R157" i="1"/>
  <c r="R156" i="1"/>
  <c r="R155" i="1"/>
  <c r="R154" i="1"/>
  <c r="R153" i="1"/>
  <c r="R152" i="1"/>
  <c r="AR184" i="8" s="1"/>
  <c r="R151" i="1"/>
  <c r="AR293" i="8" s="1"/>
  <c r="R150" i="1"/>
  <c r="AR292" i="8" s="1"/>
  <c r="R149" i="1"/>
  <c r="AR181" i="8" s="1"/>
  <c r="R148" i="1"/>
  <c r="AR180" i="8" s="1"/>
  <c r="R147" i="1"/>
  <c r="AR289" i="8" s="1"/>
  <c r="R146" i="1"/>
  <c r="AR288" i="8" s="1"/>
  <c r="R145" i="1"/>
  <c r="AR177" i="8" s="1"/>
  <c r="R144" i="1"/>
  <c r="R143" i="1"/>
  <c r="R142" i="1"/>
  <c r="R141" i="1"/>
  <c r="R140" i="1"/>
  <c r="R139" i="1"/>
  <c r="R138" i="1"/>
  <c r="AR284" i="8" s="1"/>
  <c r="R137" i="1"/>
  <c r="R136" i="1"/>
  <c r="R135" i="1"/>
  <c r="R134" i="1"/>
  <c r="R133" i="1"/>
  <c r="R132" i="1"/>
  <c r="R131" i="1"/>
  <c r="R130" i="1"/>
  <c r="AR170" i="8" s="1"/>
  <c r="R129" i="1"/>
  <c r="R128" i="1"/>
  <c r="R127" i="1"/>
  <c r="R126" i="1"/>
  <c r="R125" i="1"/>
  <c r="R124" i="1"/>
  <c r="AR278" i="8" s="1"/>
  <c r="R123" i="1"/>
  <c r="R122" i="1"/>
  <c r="R121" i="1"/>
  <c r="R120" i="1"/>
  <c r="R119" i="1"/>
  <c r="R118" i="1"/>
  <c r="R117" i="1"/>
  <c r="R116" i="1"/>
  <c r="R115" i="1"/>
  <c r="AR165" i="8" s="1"/>
  <c r="R114" i="1"/>
  <c r="AR274" i="8" s="1"/>
  <c r="R113" i="1"/>
  <c r="AR273" i="8" s="1"/>
  <c r="R112" i="1"/>
  <c r="AR162" i="8" s="1"/>
  <c r="R111" i="1"/>
  <c r="AR161" i="8" s="1"/>
  <c r="R110" i="1"/>
  <c r="R109" i="1"/>
  <c r="R108" i="1"/>
  <c r="R107" i="1"/>
  <c r="R106" i="1"/>
  <c r="R105" i="1"/>
  <c r="R104" i="1"/>
  <c r="R103" i="1"/>
  <c r="AR157" i="8" s="1"/>
  <c r="R102" i="1"/>
  <c r="AR266" i="8" s="1"/>
  <c r="R101" i="1"/>
  <c r="R100" i="1"/>
  <c r="R99" i="1"/>
  <c r="AR264" i="8" s="1"/>
  <c r="R98" i="1"/>
  <c r="R97" i="1"/>
  <c r="R96" i="1"/>
  <c r="R95" i="1"/>
  <c r="R94" i="1"/>
  <c r="AR261" i="8" s="1"/>
  <c r="R93" i="1"/>
  <c r="R92" i="1"/>
  <c r="R91" i="1"/>
  <c r="R90" i="1"/>
  <c r="R89" i="1"/>
  <c r="R88" i="1"/>
  <c r="R87" i="1"/>
  <c r="R86" i="1"/>
  <c r="R85" i="1"/>
  <c r="R84" i="1"/>
  <c r="R83" i="1"/>
  <c r="R82" i="1"/>
  <c r="R81" i="1"/>
  <c r="R80" i="1"/>
  <c r="R79" i="1"/>
  <c r="R78" i="1"/>
  <c r="R77" i="1"/>
  <c r="R76" i="1"/>
  <c r="R75" i="1"/>
  <c r="R74" i="1"/>
  <c r="R73" i="1"/>
  <c r="R72" i="1"/>
  <c r="R71" i="1"/>
  <c r="R70" i="1"/>
  <c r="AR254" i="8" s="1"/>
  <c r="R69" i="1"/>
  <c r="AR30" i="8" s="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H261" i="121"/>
  <c r="AQ352" i="8"/>
  <c r="AQ243" i="8"/>
  <c r="AQ133" i="8"/>
  <c r="AQ20" i="8"/>
  <c r="Q267" i="1"/>
  <c r="Q266" i="1"/>
  <c r="Q265" i="1"/>
  <c r="Q264" i="1"/>
  <c r="AQ348" i="8" s="1"/>
  <c r="Q263" i="1"/>
  <c r="Q262" i="1"/>
  <c r="Q261" i="1"/>
  <c r="AQ236" i="8" s="1"/>
  <c r="Q260" i="1"/>
  <c r="Q259" i="1"/>
  <c r="Q258" i="1"/>
  <c r="Q257" i="1"/>
  <c r="Q256" i="1"/>
  <c r="Q255" i="1"/>
  <c r="AQ343" i="8" s="1"/>
  <c r="Q254" i="1"/>
  <c r="Q253" i="1"/>
  <c r="AQ341" i="8" s="1"/>
  <c r="Q252" i="1"/>
  <c r="AQ340" i="8" s="1"/>
  <c r="Q251" i="1"/>
  <c r="AQ339" i="8" s="1"/>
  <c r="Q250" i="1"/>
  <c r="Q249" i="1"/>
  <c r="Q248" i="1"/>
  <c r="Q247" i="1"/>
  <c r="Q246" i="1"/>
  <c r="Q245" i="1"/>
  <c r="AQ336" i="8" s="1"/>
  <c r="Q244" i="1"/>
  <c r="AQ335" i="8" s="1"/>
  <c r="Q243" i="1"/>
  <c r="Q242" i="1"/>
  <c r="Q241" i="1"/>
  <c r="Q240" i="1"/>
  <c r="Q239" i="1"/>
  <c r="AQ222" i="8" s="1"/>
  <c r="Q238" i="1"/>
  <c r="Q237" i="1"/>
  <c r="Q236" i="1"/>
  <c r="Q235" i="1"/>
  <c r="Q234" i="1"/>
  <c r="Q233" i="1"/>
  <c r="Q232" i="1"/>
  <c r="Q231" i="1"/>
  <c r="Q230" i="1"/>
  <c r="Q229" i="1"/>
  <c r="Q228" i="1"/>
  <c r="AQ327" i="8" s="1"/>
  <c r="Q227" i="1"/>
  <c r="AQ326" i="8" s="1"/>
  <c r="Q226" i="1"/>
  <c r="Q225" i="1"/>
  <c r="Q224" i="1"/>
  <c r="Q223" i="1"/>
  <c r="Q222" i="1"/>
  <c r="Q221" i="1"/>
  <c r="Q220" i="1"/>
  <c r="Q219" i="1"/>
  <c r="Q218" i="1"/>
  <c r="Q217" i="1"/>
  <c r="Q216" i="1"/>
  <c r="Q215" i="1"/>
  <c r="Q214" i="1"/>
  <c r="Q213" i="1"/>
  <c r="Q212" i="1"/>
  <c r="Q211" i="1"/>
  <c r="Q210" i="1"/>
  <c r="Q209" i="1"/>
  <c r="Q208" i="1"/>
  <c r="AQ318" i="8" s="1"/>
  <c r="Q207" i="1"/>
  <c r="Q206" i="1"/>
  <c r="Q205" i="1"/>
  <c r="Q204" i="1"/>
  <c r="Q203" i="1"/>
  <c r="Q202" i="1"/>
  <c r="Q201" i="1"/>
  <c r="Q200" i="1"/>
  <c r="Q199" i="1"/>
  <c r="Q198" i="1"/>
  <c r="Q197" i="1"/>
  <c r="Q196" i="1"/>
  <c r="Q195" i="1"/>
  <c r="Q194" i="1"/>
  <c r="Q193" i="1"/>
  <c r="Q192" i="1"/>
  <c r="Q191" i="1"/>
  <c r="Q190" i="1"/>
  <c r="Q189" i="1"/>
  <c r="Q188" i="1"/>
  <c r="AQ201" i="8" s="1"/>
  <c r="Q187" i="1"/>
  <c r="Q186" i="1"/>
  <c r="Q185" i="1"/>
  <c r="Q184" i="1"/>
  <c r="Q183" i="1"/>
  <c r="Q182" i="1"/>
  <c r="Q181" i="1"/>
  <c r="Q180" i="1"/>
  <c r="Q179" i="1"/>
  <c r="Q178" i="1"/>
  <c r="Q177" i="1"/>
  <c r="AQ197" i="8" s="1"/>
  <c r="Q176" i="1"/>
  <c r="AQ306" i="8" s="1"/>
  <c r="Q175" i="1"/>
  <c r="AQ305" i="8" s="1"/>
  <c r="Q174" i="1"/>
  <c r="Q173" i="1"/>
  <c r="Q172" i="1"/>
  <c r="Q171" i="1"/>
  <c r="Q170" i="1"/>
  <c r="Q169" i="1"/>
  <c r="Q168" i="1"/>
  <c r="AQ302" i="8" s="1"/>
  <c r="Q167" i="1"/>
  <c r="AQ301" i="8" s="1"/>
  <c r="Q166" i="1"/>
  <c r="Q165" i="1"/>
  <c r="Q164" i="1"/>
  <c r="Q163" i="1"/>
  <c r="Q162" i="1"/>
  <c r="Q161" i="1"/>
  <c r="Q160" i="1"/>
  <c r="Q159" i="1"/>
  <c r="Q158" i="1"/>
  <c r="AQ297" i="8" s="1"/>
  <c r="Q157" i="1"/>
  <c r="Q156" i="1"/>
  <c r="Q155" i="1"/>
  <c r="Q154" i="1"/>
  <c r="Q153" i="1"/>
  <c r="Q152" i="1"/>
  <c r="AQ184" i="8" s="1"/>
  <c r="Q151" i="1"/>
  <c r="AQ293" i="8" s="1"/>
  <c r="Q150" i="1"/>
  <c r="Q149" i="1"/>
  <c r="AQ291" i="8" s="1"/>
  <c r="Q148" i="1"/>
  <c r="AQ180" i="8" s="1"/>
  <c r="Q147" i="1"/>
  <c r="AQ289" i="8" s="1"/>
  <c r="Q146" i="1"/>
  <c r="Q145" i="1"/>
  <c r="AQ64" i="8" s="1"/>
  <c r="Q144" i="1"/>
  <c r="Q143" i="1"/>
  <c r="Q142" i="1"/>
  <c r="Q141" i="1"/>
  <c r="Q140" i="1"/>
  <c r="Q139" i="1"/>
  <c r="Q138" i="1"/>
  <c r="Q137" i="1"/>
  <c r="Q136" i="1"/>
  <c r="Q135" i="1"/>
  <c r="Q134" i="1"/>
  <c r="Q133" i="1"/>
  <c r="Q132" i="1"/>
  <c r="Q131" i="1"/>
  <c r="Q130" i="1"/>
  <c r="Q129" i="1"/>
  <c r="Q128" i="1"/>
  <c r="Q127" i="1"/>
  <c r="Q126" i="1"/>
  <c r="Q125" i="1"/>
  <c r="Q124" i="1"/>
  <c r="AQ168" i="8" s="1"/>
  <c r="Q123" i="1"/>
  <c r="Q122" i="1"/>
  <c r="Q121" i="1"/>
  <c r="Q120" i="1"/>
  <c r="Q119" i="1"/>
  <c r="Q118" i="1"/>
  <c r="Q117" i="1"/>
  <c r="Q116" i="1"/>
  <c r="Q115" i="1"/>
  <c r="AQ165" i="8" s="1"/>
  <c r="Q114" i="1"/>
  <c r="Q113" i="1"/>
  <c r="AQ273" i="8" s="1"/>
  <c r="Q112" i="1"/>
  <c r="AQ272" i="8" s="1"/>
  <c r="Q111" i="1"/>
  <c r="AQ161" i="8" s="1"/>
  <c r="Q110" i="1"/>
  <c r="Q109" i="1"/>
  <c r="Q108" i="1"/>
  <c r="Q107" i="1"/>
  <c r="Q106" i="1"/>
  <c r="Q105" i="1"/>
  <c r="Q104" i="1"/>
  <c r="Q103" i="1"/>
  <c r="AQ157" i="8" s="1"/>
  <c r="Q102" i="1"/>
  <c r="Q101" i="1"/>
  <c r="Q100" i="1"/>
  <c r="Q99" i="1"/>
  <c r="AQ264" i="8" s="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AQ253" i="8" s="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H261" i="120"/>
  <c r="AP352" i="8"/>
  <c r="AP243" i="8"/>
  <c r="AP133" i="8"/>
  <c r="AP20" i="8"/>
  <c r="P267" i="1"/>
  <c r="P266" i="1"/>
  <c r="P265" i="1"/>
  <c r="P264" i="1"/>
  <c r="AP348" i="8" s="1"/>
  <c r="P263" i="1"/>
  <c r="P262" i="1"/>
  <c r="P261" i="1"/>
  <c r="AP236" i="8" s="1"/>
  <c r="P260" i="1"/>
  <c r="P259" i="1"/>
  <c r="P258" i="1"/>
  <c r="P257" i="1"/>
  <c r="P256" i="1"/>
  <c r="P255" i="1"/>
  <c r="AP343" i="8" s="1"/>
  <c r="P254" i="1"/>
  <c r="AP232" i="8" s="1"/>
  <c r="P253" i="1"/>
  <c r="AP341" i="8" s="1"/>
  <c r="P252" i="1"/>
  <c r="AP340" i="8" s="1"/>
  <c r="P251" i="1"/>
  <c r="AP339" i="8" s="1"/>
  <c r="P250" i="1"/>
  <c r="P249" i="1"/>
  <c r="P248" i="1"/>
  <c r="P247" i="1"/>
  <c r="P246" i="1"/>
  <c r="AP337" i="8" s="1"/>
  <c r="P245" i="1"/>
  <c r="AP336" i="8" s="1"/>
  <c r="P244" i="1"/>
  <c r="AP335" i="8" s="1"/>
  <c r="P243" i="1"/>
  <c r="P242" i="1"/>
  <c r="P241" i="1"/>
  <c r="P240" i="1"/>
  <c r="P239" i="1"/>
  <c r="AP222" i="8" s="1"/>
  <c r="P238" i="1"/>
  <c r="P237" i="1"/>
  <c r="P236" i="1"/>
  <c r="P235" i="1"/>
  <c r="P234" i="1"/>
  <c r="P233" i="1"/>
  <c r="P232" i="1"/>
  <c r="P231" i="1"/>
  <c r="P230" i="1"/>
  <c r="P229" i="1"/>
  <c r="AP328" i="8" s="1"/>
  <c r="P228" i="1"/>
  <c r="AP327" i="8" s="1"/>
  <c r="P227" i="1"/>
  <c r="AP326" i="8" s="1"/>
  <c r="P226" i="1"/>
  <c r="P225" i="1"/>
  <c r="P224" i="1"/>
  <c r="P223" i="1"/>
  <c r="P222" i="1"/>
  <c r="P221" i="1"/>
  <c r="P220" i="1"/>
  <c r="P219" i="1"/>
  <c r="P218" i="1"/>
  <c r="P217" i="1"/>
  <c r="P216" i="1"/>
  <c r="P215" i="1"/>
  <c r="P214" i="1"/>
  <c r="P213" i="1"/>
  <c r="P212" i="1"/>
  <c r="P211" i="1"/>
  <c r="P210" i="1"/>
  <c r="AP210" i="8" s="1"/>
  <c r="P209" i="1"/>
  <c r="AP319" i="8" s="1"/>
  <c r="P208" i="1"/>
  <c r="AP318" i="8" s="1"/>
  <c r="P207" i="1"/>
  <c r="P206" i="1"/>
  <c r="P205" i="1"/>
  <c r="P204" i="1"/>
  <c r="P203" i="1"/>
  <c r="P202" i="1"/>
  <c r="P201" i="1"/>
  <c r="P200" i="1"/>
  <c r="P199" i="1"/>
  <c r="P198" i="1"/>
  <c r="P197" i="1"/>
  <c r="P196" i="1"/>
  <c r="P195" i="1"/>
  <c r="P194" i="1"/>
  <c r="P193" i="1"/>
  <c r="P192" i="1"/>
  <c r="P191" i="1"/>
  <c r="P190" i="1"/>
  <c r="P189" i="1"/>
  <c r="P188" i="1"/>
  <c r="AP311" i="8" s="1"/>
  <c r="P187" i="1"/>
  <c r="P186" i="1"/>
  <c r="P185" i="1"/>
  <c r="P184" i="1"/>
  <c r="P183" i="1"/>
  <c r="P182" i="1"/>
  <c r="P181" i="1"/>
  <c r="P180" i="1"/>
  <c r="P179" i="1"/>
  <c r="P178" i="1"/>
  <c r="P177" i="1"/>
  <c r="AP197" i="8" s="1"/>
  <c r="P176" i="1"/>
  <c r="AP196" i="8" s="1"/>
  <c r="P175" i="1"/>
  <c r="AP305" i="8" s="1"/>
  <c r="P174" i="1"/>
  <c r="P173" i="1"/>
  <c r="P172" i="1"/>
  <c r="P171" i="1"/>
  <c r="P170" i="1"/>
  <c r="P169" i="1"/>
  <c r="P168" i="1"/>
  <c r="AP302" i="8" s="1"/>
  <c r="P167" i="1"/>
  <c r="AP301" i="8" s="1"/>
  <c r="P166" i="1"/>
  <c r="P165" i="1"/>
  <c r="P164" i="1"/>
  <c r="P163" i="1"/>
  <c r="P162" i="1"/>
  <c r="P161" i="1"/>
  <c r="P160" i="1"/>
  <c r="P159" i="1"/>
  <c r="P158" i="1"/>
  <c r="AP297" i="8" s="1"/>
  <c r="P157" i="1"/>
  <c r="P156" i="1"/>
  <c r="P155" i="1"/>
  <c r="P154" i="1"/>
  <c r="P153" i="1"/>
  <c r="P152" i="1"/>
  <c r="AP184" i="8" s="1"/>
  <c r="P151" i="1"/>
  <c r="AP293" i="8" s="1"/>
  <c r="P150" i="1"/>
  <c r="AP292" i="8" s="1"/>
  <c r="P149" i="1"/>
  <c r="AP291" i="8" s="1"/>
  <c r="P148" i="1"/>
  <c r="AP180" i="8" s="1"/>
  <c r="P147" i="1"/>
  <c r="AP289" i="8" s="1"/>
  <c r="P146" i="1"/>
  <c r="AP288" i="8" s="1"/>
  <c r="P145" i="1"/>
  <c r="AP64" i="8" s="1"/>
  <c r="P144" i="1"/>
  <c r="P143" i="1"/>
  <c r="P142" i="1"/>
  <c r="P141" i="1"/>
  <c r="P140" i="1"/>
  <c r="P139" i="1"/>
  <c r="P138" i="1"/>
  <c r="AP284" i="8" s="1"/>
  <c r="P137" i="1"/>
  <c r="P136" i="1"/>
  <c r="P135" i="1"/>
  <c r="P134" i="1"/>
  <c r="P133" i="1"/>
  <c r="P132" i="1"/>
  <c r="P131" i="1"/>
  <c r="P130" i="1"/>
  <c r="AP280" i="8" s="1"/>
  <c r="P129" i="1"/>
  <c r="P128" i="1"/>
  <c r="P127" i="1"/>
  <c r="P126" i="1"/>
  <c r="P125" i="1"/>
  <c r="P124" i="1"/>
  <c r="AP278" i="8" s="1"/>
  <c r="P123" i="1"/>
  <c r="P122" i="1"/>
  <c r="P121" i="1"/>
  <c r="P120" i="1"/>
  <c r="P119" i="1"/>
  <c r="P118" i="1"/>
  <c r="P117" i="1"/>
  <c r="P116" i="1"/>
  <c r="P115" i="1"/>
  <c r="AP275" i="8" s="1"/>
  <c r="P114" i="1"/>
  <c r="AP274" i="8" s="1"/>
  <c r="P113" i="1"/>
  <c r="AP273" i="8" s="1"/>
  <c r="P112" i="1"/>
  <c r="AP272" i="8" s="1"/>
  <c r="P111" i="1"/>
  <c r="AP161" i="8" s="1"/>
  <c r="P110" i="1"/>
  <c r="P109" i="1"/>
  <c r="P108" i="1"/>
  <c r="P107" i="1"/>
  <c r="P106" i="1"/>
  <c r="P105" i="1"/>
  <c r="P104" i="1"/>
  <c r="P103" i="1"/>
  <c r="AP157" i="8" s="1"/>
  <c r="P102" i="1"/>
  <c r="AP266" i="8" s="1"/>
  <c r="P101" i="1"/>
  <c r="P100" i="1"/>
  <c r="P99" i="1"/>
  <c r="AP264" i="8" s="1"/>
  <c r="P98" i="1"/>
  <c r="P97" i="1"/>
  <c r="P96" i="1"/>
  <c r="P95" i="1"/>
  <c r="P94" i="1"/>
  <c r="AP261" i="8" s="1"/>
  <c r="P93" i="1"/>
  <c r="P92" i="1"/>
  <c r="P91" i="1"/>
  <c r="P90" i="1"/>
  <c r="P89" i="1"/>
  <c r="P88" i="1"/>
  <c r="P87" i="1"/>
  <c r="P86" i="1"/>
  <c r="P85" i="1"/>
  <c r="P84" i="1"/>
  <c r="P83" i="1"/>
  <c r="P82" i="1"/>
  <c r="P81" i="1"/>
  <c r="P80" i="1"/>
  <c r="P79" i="1"/>
  <c r="P78" i="1"/>
  <c r="P77" i="1"/>
  <c r="P76" i="1"/>
  <c r="P75" i="1"/>
  <c r="P74" i="1"/>
  <c r="P73" i="1"/>
  <c r="P72" i="1"/>
  <c r="P71" i="1"/>
  <c r="P70" i="1"/>
  <c r="AP254" i="8" s="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H261" i="119"/>
  <c r="AO352" i="8"/>
  <c r="AO243" i="8"/>
  <c r="AO133" i="8"/>
  <c r="AO20" i="8"/>
  <c r="O267" i="1"/>
  <c r="O266" i="1"/>
  <c r="O265" i="1"/>
  <c r="O264" i="1"/>
  <c r="AO348" i="8" s="1"/>
  <c r="O263" i="1"/>
  <c r="O262" i="1"/>
  <c r="O261" i="1"/>
  <c r="AO236" i="8" s="1"/>
  <c r="O260" i="1"/>
  <c r="O259" i="1"/>
  <c r="O258" i="1"/>
  <c r="O257" i="1"/>
  <c r="O256" i="1"/>
  <c r="O255" i="1"/>
  <c r="AO343" i="8" s="1"/>
  <c r="O254" i="1"/>
  <c r="AO232" i="8" s="1"/>
  <c r="O253" i="1"/>
  <c r="AO341" i="8" s="1"/>
  <c r="O252" i="1"/>
  <c r="AO340" i="8" s="1"/>
  <c r="O251" i="1"/>
  <c r="O250" i="1"/>
  <c r="O249" i="1"/>
  <c r="O248" i="1"/>
  <c r="O247" i="1"/>
  <c r="O246" i="1"/>
  <c r="AO227" i="8" s="1"/>
  <c r="O245" i="1"/>
  <c r="AO336" i="8" s="1"/>
  <c r="O244" i="1"/>
  <c r="AO335" i="8" s="1"/>
  <c r="O243" i="1"/>
  <c r="O242" i="1"/>
  <c r="O241" i="1"/>
  <c r="O240" i="1"/>
  <c r="O239" i="1"/>
  <c r="AO109" i="8" s="1"/>
  <c r="O238" i="1"/>
  <c r="O237" i="1"/>
  <c r="O236" i="1"/>
  <c r="O235" i="1"/>
  <c r="O234" i="1"/>
  <c r="O233" i="1"/>
  <c r="O232" i="1"/>
  <c r="O231" i="1"/>
  <c r="O230" i="1"/>
  <c r="O229" i="1"/>
  <c r="AO328" i="8" s="1"/>
  <c r="O228" i="1"/>
  <c r="AO327" i="8" s="1"/>
  <c r="O227" i="1"/>
  <c r="AO326" i="8" s="1"/>
  <c r="O226" i="1"/>
  <c r="O225" i="1"/>
  <c r="O224" i="1"/>
  <c r="O223" i="1"/>
  <c r="O222" i="1"/>
  <c r="O221" i="1"/>
  <c r="O220" i="1"/>
  <c r="O219" i="1"/>
  <c r="O218" i="1"/>
  <c r="O217" i="1"/>
  <c r="O216" i="1"/>
  <c r="O215" i="1"/>
  <c r="O214" i="1"/>
  <c r="O213" i="1"/>
  <c r="O212" i="1"/>
  <c r="O211" i="1"/>
  <c r="O210" i="1"/>
  <c r="AO210" i="8" s="1"/>
  <c r="O209" i="1"/>
  <c r="AO319" i="8" s="1"/>
  <c r="O208" i="1"/>
  <c r="AO318" i="8" s="1"/>
  <c r="O207" i="1"/>
  <c r="O206" i="1"/>
  <c r="O205" i="1"/>
  <c r="O204" i="1"/>
  <c r="O203" i="1"/>
  <c r="O202" i="1"/>
  <c r="O201" i="1"/>
  <c r="O200" i="1"/>
  <c r="O199" i="1"/>
  <c r="O198" i="1"/>
  <c r="O197" i="1"/>
  <c r="O196" i="1"/>
  <c r="O195" i="1"/>
  <c r="O194" i="1"/>
  <c r="O193" i="1"/>
  <c r="O192" i="1"/>
  <c r="O191" i="1"/>
  <c r="O190" i="1"/>
  <c r="O189" i="1"/>
  <c r="O188" i="1"/>
  <c r="AO201" i="8" s="1"/>
  <c r="O187" i="1"/>
  <c r="O186" i="1"/>
  <c r="O185" i="1"/>
  <c r="O184" i="1"/>
  <c r="O183" i="1"/>
  <c r="O182" i="1"/>
  <c r="O181" i="1"/>
  <c r="O180" i="1"/>
  <c r="O179" i="1"/>
  <c r="O178" i="1"/>
  <c r="O177" i="1"/>
  <c r="AO307" i="8" s="1"/>
  <c r="O176" i="1"/>
  <c r="AO196" i="8" s="1"/>
  <c r="O175" i="1"/>
  <c r="O174" i="1"/>
  <c r="O173" i="1"/>
  <c r="O172" i="1"/>
  <c r="O171" i="1"/>
  <c r="O170" i="1"/>
  <c r="O169" i="1"/>
  <c r="O168" i="1"/>
  <c r="AO302" i="8" s="1"/>
  <c r="O167" i="1"/>
  <c r="O166" i="1"/>
  <c r="O165" i="1"/>
  <c r="O164" i="1"/>
  <c r="O163" i="1"/>
  <c r="O162" i="1"/>
  <c r="O161" i="1"/>
  <c r="O160" i="1"/>
  <c r="O159" i="1"/>
  <c r="O158" i="1"/>
  <c r="AO297" i="8" s="1"/>
  <c r="O157" i="1"/>
  <c r="O156" i="1"/>
  <c r="O155" i="1"/>
  <c r="O154" i="1"/>
  <c r="O153" i="1"/>
  <c r="O152" i="1"/>
  <c r="AO294" i="8" s="1"/>
  <c r="O151" i="1"/>
  <c r="O150" i="1"/>
  <c r="AO292" i="8" s="1"/>
  <c r="O149" i="1"/>
  <c r="AO291" i="8" s="1"/>
  <c r="O148" i="1"/>
  <c r="AO180" i="8" s="1"/>
  <c r="O147" i="1"/>
  <c r="O146" i="1"/>
  <c r="AO288" i="8" s="1"/>
  <c r="O145" i="1"/>
  <c r="AO287" i="8" s="1"/>
  <c r="O144" i="1"/>
  <c r="O143" i="1"/>
  <c r="O142" i="1"/>
  <c r="O141" i="1"/>
  <c r="O140" i="1"/>
  <c r="O139" i="1"/>
  <c r="O138" i="1"/>
  <c r="AO174" i="8" s="1"/>
  <c r="O137" i="1"/>
  <c r="O136" i="1"/>
  <c r="O135" i="1"/>
  <c r="O134" i="1"/>
  <c r="O133" i="1"/>
  <c r="O132" i="1"/>
  <c r="O131" i="1"/>
  <c r="O130" i="1"/>
  <c r="AO170" i="8" s="1"/>
  <c r="O129" i="1"/>
  <c r="O128" i="1"/>
  <c r="O127" i="1"/>
  <c r="O126" i="1"/>
  <c r="O125" i="1"/>
  <c r="O124" i="1"/>
  <c r="AO168" i="8" s="1"/>
  <c r="O123" i="1"/>
  <c r="O122" i="1"/>
  <c r="O121" i="1"/>
  <c r="O120" i="1"/>
  <c r="O119" i="1"/>
  <c r="O118" i="1"/>
  <c r="O117" i="1"/>
  <c r="O116" i="1"/>
  <c r="O115" i="1"/>
  <c r="AO165" i="8" s="1"/>
  <c r="O114" i="1"/>
  <c r="AO164" i="8" s="1"/>
  <c r="O113" i="1"/>
  <c r="AO273" i="8" s="1"/>
  <c r="O112" i="1"/>
  <c r="AO272" i="8" s="1"/>
  <c r="O111" i="1"/>
  <c r="AO161" i="8" s="1"/>
  <c r="O110" i="1"/>
  <c r="O109" i="1"/>
  <c r="O108" i="1"/>
  <c r="O107" i="1"/>
  <c r="O106" i="1"/>
  <c r="O105" i="1"/>
  <c r="O104" i="1"/>
  <c r="O103" i="1"/>
  <c r="AO157" i="8" s="1"/>
  <c r="O102" i="1"/>
  <c r="AO156" i="8" s="1"/>
  <c r="O101" i="1"/>
  <c r="O100" i="1"/>
  <c r="O99" i="1"/>
  <c r="O98" i="1"/>
  <c r="O97" i="1"/>
  <c r="O96" i="1"/>
  <c r="O95" i="1"/>
  <c r="O94" i="1"/>
  <c r="AO261" i="8" s="1"/>
  <c r="O93" i="1"/>
  <c r="O92" i="1"/>
  <c r="O91" i="1"/>
  <c r="O90" i="1"/>
  <c r="O89" i="1"/>
  <c r="O88" i="1"/>
  <c r="O87" i="1"/>
  <c r="O86" i="1"/>
  <c r="O85" i="1"/>
  <c r="O84" i="1"/>
  <c r="O83" i="1"/>
  <c r="O82" i="1"/>
  <c r="O81" i="1"/>
  <c r="O80" i="1"/>
  <c r="O79" i="1"/>
  <c r="O78" i="1"/>
  <c r="O77" i="1"/>
  <c r="O76" i="1"/>
  <c r="O75" i="1"/>
  <c r="O74" i="1"/>
  <c r="O73" i="1"/>
  <c r="O72" i="1"/>
  <c r="O71" i="1"/>
  <c r="O70" i="1"/>
  <c r="AO254" i="8" s="1"/>
  <c r="O69" i="1"/>
  <c r="AO253" i="8" s="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H261" i="118"/>
  <c r="AN352" i="8"/>
  <c r="AN243" i="8"/>
  <c r="AN133" i="8"/>
  <c r="AN20" i="8"/>
  <c r="N267" i="1"/>
  <c r="N266" i="1"/>
  <c r="N265" i="1"/>
  <c r="N264" i="1"/>
  <c r="N263" i="1"/>
  <c r="N262" i="1"/>
  <c r="N261" i="1"/>
  <c r="N260" i="1"/>
  <c r="N259" i="1"/>
  <c r="N258" i="1"/>
  <c r="N257" i="1"/>
  <c r="N256" i="1"/>
  <c r="N255" i="1"/>
  <c r="N254" i="1"/>
  <c r="AN342" i="8" s="1"/>
  <c r="N253" i="1"/>
  <c r="N252" i="1"/>
  <c r="AN117" i="8" s="1"/>
  <c r="N251" i="1"/>
  <c r="N250" i="1"/>
  <c r="N249" i="1"/>
  <c r="N248" i="1"/>
  <c r="N247" i="1"/>
  <c r="N246" i="1"/>
  <c r="AN227" i="8" s="1"/>
  <c r="N245" i="1"/>
  <c r="N244" i="1"/>
  <c r="AN335" i="8" s="1"/>
  <c r="N243" i="1"/>
  <c r="N242" i="1"/>
  <c r="N241" i="1"/>
  <c r="N240" i="1"/>
  <c r="N239" i="1"/>
  <c r="AN109" i="8" s="1"/>
  <c r="N238" i="1"/>
  <c r="N237" i="1"/>
  <c r="N236" i="1"/>
  <c r="N235" i="1"/>
  <c r="N234" i="1"/>
  <c r="N233" i="1"/>
  <c r="N232" i="1"/>
  <c r="N231" i="1"/>
  <c r="N230" i="1"/>
  <c r="N229" i="1"/>
  <c r="N228" i="1"/>
  <c r="AN327" i="8" s="1"/>
  <c r="N227" i="1"/>
  <c r="N226" i="1"/>
  <c r="N225" i="1"/>
  <c r="N224" i="1"/>
  <c r="N223" i="1"/>
  <c r="N222" i="1"/>
  <c r="N221" i="1"/>
  <c r="N220" i="1"/>
  <c r="N219" i="1"/>
  <c r="N218" i="1"/>
  <c r="N217" i="1"/>
  <c r="N216" i="1"/>
  <c r="N215" i="1"/>
  <c r="N214" i="1"/>
  <c r="N213" i="1"/>
  <c r="N212" i="1"/>
  <c r="N211" i="1"/>
  <c r="N210" i="1"/>
  <c r="AN320" i="8" s="1"/>
  <c r="N209" i="1"/>
  <c r="N208" i="1"/>
  <c r="N207" i="1"/>
  <c r="N206" i="1"/>
  <c r="N205" i="1"/>
  <c r="N204" i="1"/>
  <c r="N203" i="1"/>
  <c r="N202" i="1"/>
  <c r="N201" i="1"/>
  <c r="N200" i="1"/>
  <c r="N199" i="1"/>
  <c r="N198" i="1"/>
  <c r="N197" i="1"/>
  <c r="N196" i="1"/>
  <c r="N195" i="1"/>
  <c r="N194" i="1"/>
  <c r="N193" i="1"/>
  <c r="N192" i="1"/>
  <c r="N191" i="1"/>
  <c r="N190" i="1"/>
  <c r="N189" i="1"/>
  <c r="N188" i="1"/>
  <c r="AN201" i="8" s="1"/>
  <c r="N187" i="1"/>
  <c r="N186" i="1"/>
  <c r="N185" i="1"/>
  <c r="N184" i="1"/>
  <c r="N183" i="1"/>
  <c r="N182" i="1"/>
  <c r="N181" i="1"/>
  <c r="N180" i="1"/>
  <c r="N179" i="1"/>
  <c r="N178" i="1"/>
  <c r="N177" i="1"/>
  <c r="AN307" i="8" s="1"/>
  <c r="N176" i="1"/>
  <c r="AN306" i="8" s="1"/>
  <c r="N175" i="1"/>
  <c r="N174" i="1"/>
  <c r="N173" i="1"/>
  <c r="N172" i="1"/>
  <c r="N171" i="1"/>
  <c r="N170" i="1"/>
  <c r="N169" i="1"/>
  <c r="N168" i="1"/>
  <c r="AN302" i="8" s="1"/>
  <c r="N167" i="1"/>
  <c r="AN78" i="8" s="1"/>
  <c r="N166" i="1"/>
  <c r="N165" i="1"/>
  <c r="N164" i="1"/>
  <c r="N163" i="1"/>
  <c r="N162" i="1"/>
  <c r="N161" i="1"/>
  <c r="N160" i="1"/>
  <c r="N159" i="1"/>
  <c r="N158" i="1"/>
  <c r="AN297" i="8" s="1"/>
  <c r="N157" i="1"/>
  <c r="N156" i="1"/>
  <c r="N155" i="1"/>
  <c r="N154" i="1"/>
  <c r="N153" i="1"/>
  <c r="N152" i="1"/>
  <c r="N151" i="1"/>
  <c r="N150" i="1"/>
  <c r="AN292" i="8" s="1"/>
  <c r="N149" i="1"/>
  <c r="N148" i="1"/>
  <c r="N147" i="1"/>
  <c r="N146" i="1"/>
  <c r="AN288" i="8" s="1"/>
  <c r="N145" i="1"/>
  <c r="AN287" i="8" s="1"/>
  <c r="N144" i="1"/>
  <c r="N143" i="1"/>
  <c r="N142" i="1"/>
  <c r="N141" i="1"/>
  <c r="N140" i="1"/>
  <c r="N139" i="1"/>
  <c r="N138" i="1"/>
  <c r="AN174" i="8" s="1"/>
  <c r="N137" i="1"/>
  <c r="N136" i="1"/>
  <c r="N135" i="1"/>
  <c r="N134" i="1"/>
  <c r="N133" i="1"/>
  <c r="N132" i="1"/>
  <c r="N131" i="1"/>
  <c r="N130" i="1"/>
  <c r="AN280" i="8" s="1"/>
  <c r="N129" i="1"/>
  <c r="N128" i="1"/>
  <c r="N127" i="1"/>
  <c r="N126" i="1"/>
  <c r="N125" i="1"/>
  <c r="N124" i="1"/>
  <c r="N123" i="1"/>
  <c r="N122" i="1"/>
  <c r="N121" i="1"/>
  <c r="N120" i="1"/>
  <c r="N119" i="1"/>
  <c r="N118" i="1"/>
  <c r="N117" i="1"/>
  <c r="N116" i="1"/>
  <c r="N115" i="1"/>
  <c r="N114" i="1"/>
  <c r="AN164" i="8" s="1"/>
  <c r="N113" i="1"/>
  <c r="N112" i="1"/>
  <c r="AN272" i="8" s="1"/>
  <c r="N111" i="1"/>
  <c r="N110" i="1"/>
  <c r="N109" i="1"/>
  <c r="N108" i="1"/>
  <c r="N107" i="1"/>
  <c r="N106" i="1"/>
  <c r="N105" i="1"/>
  <c r="N104" i="1"/>
  <c r="N103" i="1"/>
  <c r="N102" i="1"/>
  <c r="AN156" i="8" s="1"/>
  <c r="N101" i="1"/>
  <c r="N100" i="1"/>
  <c r="N99" i="1"/>
  <c r="N98" i="1"/>
  <c r="N97" i="1"/>
  <c r="N96" i="1"/>
  <c r="N95" i="1"/>
  <c r="N94" i="1"/>
  <c r="AN261" i="8" s="1"/>
  <c r="N93" i="1"/>
  <c r="N92" i="1"/>
  <c r="N91" i="1"/>
  <c r="N90" i="1"/>
  <c r="N89" i="1"/>
  <c r="N88" i="1"/>
  <c r="N87" i="1"/>
  <c r="N86" i="1"/>
  <c r="N85" i="1"/>
  <c r="N84" i="1"/>
  <c r="N83" i="1"/>
  <c r="N82" i="1"/>
  <c r="N81" i="1"/>
  <c r="N80" i="1"/>
  <c r="N79" i="1"/>
  <c r="N78" i="1"/>
  <c r="N77" i="1"/>
  <c r="N76" i="1"/>
  <c r="N75" i="1"/>
  <c r="N74" i="1"/>
  <c r="N73" i="1"/>
  <c r="N72" i="1"/>
  <c r="N71" i="1"/>
  <c r="N70" i="1"/>
  <c r="AN254" i="8" s="1"/>
  <c r="N69" i="1"/>
  <c r="AN253" i="8" s="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H261" i="117"/>
  <c r="AM352" i="8"/>
  <c r="AM243" i="8"/>
  <c r="AM133" i="8"/>
  <c r="AM20" i="8"/>
  <c r="M267" i="1"/>
  <c r="M266" i="1"/>
  <c r="M265" i="1"/>
  <c r="M264" i="1"/>
  <c r="AM348" i="8" s="1"/>
  <c r="M263" i="1"/>
  <c r="M262" i="1"/>
  <c r="M261" i="1"/>
  <c r="M260" i="1"/>
  <c r="M259" i="1"/>
  <c r="M258" i="1"/>
  <c r="M257" i="1"/>
  <c r="M256" i="1"/>
  <c r="M255" i="1"/>
  <c r="AM343" i="8" s="1"/>
  <c r="M254" i="1"/>
  <c r="AM119" i="8" s="1"/>
  <c r="M253" i="1"/>
  <c r="AM341" i="8" s="1"/>
  <c r="M252" i="1"/>
  <c r="AM340" i="8" s="1"/>
  <c r="M251" i="1"/>
  <c r="AM229" i="8" s="1"/>
  <c r="M250" i="1"/>
  <c r="M249" i="1"/>
  <c r="M248" i="1"/>
  <c r="M247" i="1"/>
  <c r="M246" i="1"/>
  <c r="M245" i="1"/>
  <c r="AM336" i="8" s="1"/>
  <c r="M244" i="1"/>
  <c r="AM335" i="8" s="1"/>
  <c r="M243" i="1"/>
  <c r="M242" i="1"/>
  <c r="M241" i="1"/>
  <c r="M240" i="1"/>
  <c r="M239" i="1"/>
  <c r="AM109" i="8" s="1"/>
  <c r="M238" i="1"/>
  <c r="M237" i="1"/>
  <c r="M236" i="1"/>
  <c r="M235" i="1"/>
  <c r="M234" i="1"/>
  <c r="M233" i="1"/>
  <c r="M232" i="1"/>
  <c r="M231" i="1"/>
  <c r="M230" i="1"/>
  <c r="M229" i="1"/>
  <c r="AM218" i="8" s="1"/>
  <c r="M228" i="1"/>
  <c r="AM327" i="8" s="1"/>
  <c r="M227" i="1"/>
  <c r="AM326" i="8" s="1"/>
  <c r="M226" i="1"/>
  <c r="M225" i="1"/>
  <c r="M224" i="1"/>
  <c r="M223" i="1"/>
  <c r="M222" i="1"/>
  <c r="M221" i="1"/>
  <c r="M220" i="1"/>
  <c r="M219" i="1"/>
  <c r="M218" i="1"/>
  <c r="M217" i="1"/>
  <c r="M216" i="1"/>
  <c r="M215" i="1"/>
  <c r="M214" i="1"/>
  <c r="M213" i="1"/>
  <c r="M212" i="1"/>
  <c r="M211" i="1"/>
  <c r="M210" i="1"/>
  <c r="AM97" i="8" s="1"/>
  <c r="M209" i="1"/>
  <c r="AM209" i="8" s="1"/>
  <c r="M208" i="1"/>
  <c r="AM318" i="8" s="1"/>
  <c r="M207" i="1"/>
  <c r="M206" i="1"/>
  <c r="M205" i="1"/>
  <c r="M204" i="1"/>
  <c r="M203" i="1"/>
  <c r="M202" i="1"/>
  <c r="M201" i="1"/>
  <c r="M200" i="1"/>
  <c r="M199" i="1"/>
  <c r="M198" i="1"/>
  <c r="M197" i="1"/>
  <c r="M196" i="1"/>
  <c r="M195" i="1"/>
  <c r="M194" i="1"/>
  <c r="M193" i="1"/>
  <c r="M192" i="1"/>
  <c r="M191" i="1"/>
  <c r="M190" i="1"/>
  <c r="M189" i="1"/>
  <c r="M188" i="1"/>
  <c r="AM311" i="8" s="1"/>
  <c r="M187" i="1"/>
  <c r="M186" i="1"/>
  <c r="M185" i="1"/>
  <c r="M184" i="1"/>
  <c r="M183" i="1"/>
  <c r="M182" i="1"/>
  <c r="M181" i="1"/>
  <c r="M180" i="1"/>
  <c r="M179" i="1"/>
  <c r="M178" i="1"/>
  <c r="M177" i="1"/>
  <c r="AM197" i="8" s="1"/>
  <c r="M176" i="1"/>
  <c r="AM196" i="8" s="1"/>
  <c r="M175" i="1"/>
  <c r="AM195" i="8" s="1"/>
  <c r="M174" i="1"/>
  <c r="M173" i="1"/>
  <c r="M172" i="1"/>
  <c r="M171" i="1"/>
  <c r="M170" i="1"/>
  <c r="M169" i="1"/>
  <c r="M168" i="1"/>
  <c r="AM302" i="8" s="1"/>
  <c r="M167" i="1"/>
  <c r="AM301" i="8" s="1"/>
  <c r="M166" i="1"/>
  <c r="M165" i="1"/>
  <c r="M164" i="1"/>
  <c r="M163" i="1"/>
  <c r="M162" i="1"/>
  <c r="M161" i="1"/>
  <c r="M160" i="1"/>
  <c r="M159" i="1"/>
  <c r="M158" i="1"/>
  <c r="AM297" i="8" s="1"/>
  <c r="M157" i="1"/>
  <c r="M156" i="1"/>
  <c r="M155" i="1"/>
  <c r="M154" i="1"/>
  <c r="M153" i="1"/>
  <c r="M152" i="1"/>
  <c r="AM294" i="8" s="1"/>
  <c r="M151" i="1"/>
  <c r="AM183" i="8" s="1"/>
  <c r="M150" i="1"/>
  <c r="AM292" i="8" s="1"/>
  <c r="M149" i="1"/>
  <c r="M148" i="1"/>
  <c r="AM290" i="8" s="1"/>
  <c r="M147" i="1"/>
  <c r="AM289" i="8" s="1"/>
  <c r="M146" i="1"/>
  <c r="AM288" i="8" s="1"/>
  <c r="M145" i="1"/>
  <c r="AM64" i="8" s="1"/>
  <c r="M144" i="1"/>
  <c r="M143" i="1"/>
  <c r="M142" i="1"/>
  <c r="M141" i="1"/>
  <c r="M140" i="1"/>
  <c r="M139" i="1"/>
  <c r="M138" i="1"/>
  <c r="AM284" i="8" s="1"/>
  <c r="M137" i="1"/>
  <c r="M136" i="1"/>
  <c r="M135" i="1"/>
  <c r="M134" i="1"/>
  <c r="M133" i="1"/>
  <c r="M132" i="1"/>
  <c r="M131" i="1"/>
  <c r="M130" i="1"/>
  <c r="AM170" i="8" s="1"/>
  <c r="M129" i="1"/>
  <c r="M128" i="1"/>
  <c r="M127" i="1"/>
  <c r="M126" i="1"/>
  <c r="M125" i="1"/>
  <c r="M124" i="1"/>
  <c r="AM168" i="8" s="1"/>
  <c r="M123" i="1"/>
  <c r="M122" i="1"/>
  <c r="M121" i="1"/>
  <c r="M120" i="1"/>
  <c r="M119" i="1"/>
  <c r="M118" i="1"/>
  <c r="M117" i="1"/>
  <c r="M116" i="1"/>
  <c r="M115" i="1"/>
  <c r="AM165" i="8" s="1"/>
  <c r="M114" i="1"/>
  <c r="AM164" i="8" s="1"/>
  <c r="M113" i="1"/>
  <c r="AM273" i="8" s="1"/>
  <c r="M112" i="1"/>
  <c r="AM49" i="8" s="1"/>
  <c r="M111" i="1"/>
  <c r="AM271" i="8" s="1"/>
  <c r="M110" i="1"/>
  <c r="M109" i="1"/>
  <c r="M108" i="1"/>
  <c r="M107" i="1"/>
  <c r="M106" i="1"/>
  <c r="M105" i="1"/>
  <c r="M104" i="1"/>
  <c r="M103" i="1"/>
  <c r="AM157" i="8" s="1"/>
  <c r="M102" i="1"/>
  <c r="AM266" i="8" s="1"/>
  <c r="M101" i="1"/>
  <c r="M100" i="1"/>
  <c r="M99" i="1"/>
  <c r="AM264" i="8" s="1"/>
  <c r="M98" i="1"/>
  <c r="M97" i="1"/>
  <c r="M96" i="1"/>
  <c r="M95" i="1"/>
  <c r="M94" i="1"/>
  <c r="AM261" i="8" s="1"/>
  <c r="M93" i="1"/>
  <c r="M92" i="1"/>
  <c r="M91" i="1"/>
  <c r="M90" i="1"/>
  <c r="M89" i="1"/>
  <c r="M88" i="1"/>
  <c r="M87" i="1"/>
  <c r="M86" i="1"/>
  <c r="M85" i="1"/>
  <c r="M84" i="1"/>
  <c r="M83" i="1"/>
  <c r="M82" i="1"/>
  <c r="M81" i="1"/>
  <c r="M80" i="1"/>
  <c r="M79" i="1"/>
  <c r="M78" i="1"/>
  <c r="M77" i="1"/>
  <c r="M76" i="1"/>
  <c r="M75" i="1"/>
  <c r="M74" i="1"/>
  <c r="M73" i="1"/>
  <c r="M72" i="1"/>
  <c r="M71" i="1"/>
  <c r="M70" i="1"/>
  <c r="AM31" i="8" s="1"/>
  <c r="M69" i="1"/>
  <c r="AM253" i="8" s="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H261" i="116"/>
  <c r="AL352" i="8"/>
  <c r="AL243" i="8"/>
  <c r="AL133" i="8"/>
  <c r="AL20" i="8"/>
  <c r="L267" i="1"/>
  <c r="L266" i="1"/>
  <c r="L265" i="1"/>
  <c r="L264" i="1"/>
  <c r="AL238" i="8" s="1"/>
  <c r="L263" i="1"/>
  <c r="L262" i="1"/>
  <c r="L261" i="1"/>
  <c r="AL346" i="8" s="1"/>
  <c r="L260" i="1"/>
  <c r="L259" i="1"/>
  <c r="L258" i="1"/>
  <c r="L257" i="1"/>
  <c r="L256" i="1"/>
  <c r="L255" i="1"/>
  <c r="AL233" i="8" s="1"/>
  <c r="L254" i="1"/>
  <c r="AL342" i="8" s="1"/>
  <c r="L253" i="1"/>
  <c r="AL341" i="8" s="1"/>
  <c r="L252" i="1"/>
  <c r="AL230" i="8" s="1"/>
  <c r="L251" i="1"/>
  <c r="AL229" i="8" s="1"/>
  <c r="L250" i="1"/>
  <c r="L249" i="1"/>
  <c r="L248" i="1"/>
  <c r="L247" i="1"/>
  <c r="L246" i="1"/>
  <c r="AL337" i="8" s="1"/>
  <c r="L245" i="1"/>
  <c r="AL226" i="8" s="1"/>
  <c r="L244" i="1"/>
  <c r="AL225" i="8" s="1"/>
  <c r="L243" i="1"/>
  <c r="L242" i="1"/>
  <c r="L241" i="1"/>
  <c r="L240" i="1"/>
  <c r="L239" i="1"/>
  <c r="AL332" i="8" s="1"/>
  <c r="L238" i="1"/>
  <c r="L237" i="1"/>
  <c r="L236" i="1"/>
  <c r="L235" i="1"/>
  <c r="L234" i="1"/>
  <c r="L233" i="1"/>
  <c r="L232" i="1"/>
  <c r="L231" i="1"/>
  <c r="L230" i="1"/>
  <c r="L229" i="1"/>
  <c r="AL328" i="8" s="1"/>
  <c r="L228" i="1"/>
  <c r="AL327" i="8" s="1"/>
  <c r="L227" i="1"/>
  <c r="AL216" i="8" s="1"/>
  <c r="L226" i="1"/>
  <c r="L225" i="1"/>
  <c r="L224" i="1"/>
  <c r="L223" i="1"/>
  <c r="L222" i="1"/>
  <c r="L221" i="1"/>
  <c r="L220" i="1"/>
  <c r="L219" i="1"/>
  <c r="L218" i="1"/>
  <c r="L217" i="1"/>
  <c r="L216" i="1"/>
  <c r="L215" i="1"/>
  <c r="L214" i="1"/>
  <c r="L213" i="1"/>
  <c r="L212" i="1"/>
  <c r="L211" i="1"/>
  <c r="L210" i="1"/>
  <c r="AL320" i="8" s="1"/>
  <c r="L209" i="1"/>
  <c r="AL319" i="8" s="1"/>
  <c r="L208" i="1"/>
  <c r="AL208" i="8" s="1"/>
  <c r="L207" i="1"/>
  <c r="L206" i="1"/>
  <c r="L205" i="1"/>
  <c r="L204" i="1"/>
  <c r="L203" i="1"/>
  <c r="L202" i="1"/>
  <c r="L201" i="1"/>
  <c r="L200" i="1"/>
  <c r="L199" i="1"/>
  <c r="L198" i="1"/>
  <c r="L197" i="1"/>
  <c r="L196" i="1"/>
  <c r="L195" i="1"/>
  <c r="L194" i="1"/>
  <c r="L193" i="1"/>
  <c r="L192" i="1"/>
  <c r="L191" i="1"/>
  <c r="L190" i="1"/>
  <c r="L189" i="1"/>
  <c r="L188" i="1"/>
  <c r="AL311" i="8" s="1"/>
  <c r="L187" i="1"/>
  <c r="L186" i="1"/>
  <c r="L185" i="1"/>
  <c r="L184" i="1"/>
  <c r="L183" i="1"/>
  <c r="L182" i="1"/>
  <c r="L181" i="1"/>
  <c r="L180" i="1"/>
  <c r="L179" i="1"/>
  <c r="L178" i="1"/>
  <c r="L177" i="1"/>
  <c r="AL307" i="8" s="1"/>
  <c r="L176" i="1"/>
  <c r="AL306" i="8" s="1"/>
  <c r="L175" i="1"/>
  <c r="AL305" i="8" s="1"/>
  <c r="L174" i="1"/>
  <c r="L173" i="1"/>
  <c r="L172" i="1"/>
  <c r="L171" i="1"/>
  <c r="L170" i="1"/>
  <c r="L169" i="1"/>
  <c r="L168" i="1"/>
  <c r="AL302" i="8" s="1"/>
  <c r="L167" i="1"/>
  <c r="AL191" i="8" s="1"/>
  <c r="L166" i="1"/>
  <c r="L165" i="1"/>
  <c r="L164" i="1"/>
  <c r="L163" i="1"/>
  <c r="L162" i="1"/>
  <c r="L161" i="1"/>
  <c r="L160" i="1"/>
  <c r="L159" i="1"/>
  <c r="L158" i="1"/>
  <c r="AL297" i="8" s="1"/>
  <c r="L157" i="1"/>
  <c r="L156" i="1"/>
  <c r="L155" i="1"/>
  <c r="L154" i="1"/>
  <c r="L153" i="1"/>
  <c r="L152" i="1"/>
  <c r="AL184" i="8" s="1"/>
  <c r="L151" i="1"/>
  <c r="AL293" i="8" s="1"/>
  <c r="L150" i="1"/>
  <c r="AL182" i="8" s="1"/>
  <c r="L149" i="1"/>
  <c r="AL68" i="8" s="1"/>
  <c r="L148" i="1"/>
  <c r="AL290" i="8" s="1"/>
  <c r="L147" i="1"/>
  <c r="AL289" i="8" s="1"/>
  <c r="L146" i="1"/>
  <c r="AL178" i="8" s="1"/>
  <c r="L145" i="1"/>
  <c r="AL177" i="8" s="1"/>
  <c r="L144" i="1"/>
  <c r="L143" i="1"/>
  <c r="L142" i="1"/>
  <c r="L141" i="1"/>
  <c r="L140" i="1"/>
  <c r="L139" i="1"/>
  <c r="L138" i="1"/>
  <c r="AL284" i="8" s="1"/>
  <c r="L137" i="1"/>
  <c r="L136" i="1"/>
  <c r="L135" i="1"/>
  <c r="L134" i="1"/>
  <c r="L133" i="1"/>
  <c r="L132" i="1"/>
  <c r="L131" i="1"/>
  <c r="L130" i="1"/>
  <c r="AL280" i="8" s="1"/>
  <c r="L129" i="1"/>
  <c r="L128" i="1"/>
  <c r="L127" i="1"/>
  <c r="L126" i="1"/>
  <c r="L125" i="1"/>
  <c r="L124" i="1"/>
  <c r="AL278" i="8" s="1"/>
  <c r="L123" i="1"/>
  <c r="L122" i="1"/>
  <c r="L121" i="1"/>
  <c r="L120" i="1"/>
  <c r="L119" i="1"/>
  <c r="L118" i="1"/>
  <c r="L117" i="1"/>
  <c r="L116" i="1"/>
  <c r="L115" i="1"/>
  <c r="AL275" i="8" s="1"/>
  <c r="L114" i="1"/>
  <c r="AL274" i="8" s="1"/>
  <c r="L113" i="1"/>
  <c r="AL163" i="8" s="1"/>
  <c r="L112" i="1"/>
  <c r="AL49" i="8" s="1"/>
  <c r="L111" i="1"/>
  <c r="AL271" i="8" s="1"/>
  <c r="L110" i="1"/>
  <c r="L109" i="1"/>
  <c r="L108" i="1"/>
  <c r="L107" i="1"/>
  <c r="L106" i="1"/>
  <c r="L105" i="1"/>
  <c r="L104" i="1"/>
  <c r="L103" i="1"/>
  <c r="AL267" i="8" s="1"/>
  <c r="L102" i="1"/>
  <c r="AL266" i="8" s="1"/>
  <c r="L101" i="1"/>
  <c r="L100" i="1"/>
  <c r="L99" i="1"/>
  <c r="AL41" i="8" s="1"/>
  <c r="L98" i="1"/>
  <c r="L97" i="1"/>
  <c r="L96" i="1"/>
  <c r="L95" i="1"/>
  <c r="L94" i="1"/>
  <c r="AL151" i="8" s="1"/>
  <c r="L93" i="1"/>
  <c r="L92" i="1"/>
  <c r="L91" i="1"/>
  <c r="L90" i="1"/>
  <c r="L89" i="1"/>
  <c r="L88" i="1"/>
  <c r="L87" i="1"/>
  <c r="L86" i="1"/>
  <c r="L85" i="1"/>
  <c r="L84" i="1"/>
  <c r="L83" i="1"/>
  <c r="L82" i="1"/>
  <c r="L81" i="1"/>
  <c r="L80" i="1"/>
  <c r="L79" i="1"/>
  <c r="L78" i="1"/>
  <c r="L77" i="1"/>
  <c r="L76" i="1"/>
  <c r="L75" i="1"/>
  <c r="L74" i="1"/>
  <c r="L73" i="1"/>
  <c r="L72" i="1"/>
  <c r="L71" i="1"/>
  <c r="L70" i="1"/>
  <c r="AL31" i="8" s="1"/>
  <c r="L69" i="1"/>
  <c r="AL143" i="8" s="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H261" i="115"/>
  <c r="AK352" i="8"/>
  <c r="AK243" i="8"/>
  <c r="AK133" i="8"/>
  <c r="AK20" i="8"/>
  <c r="K267" i="1"/>
  <c r="K266" i="1"/>
  <c r="K265" i="1"/>
  <c r="K264" i="1"/>
  <c r="AK348" i="8" s="1"/>
  <c r="K263" i="1"/>
  <c r="K262" i="1"/>
  <c r="K261" i="1"/>
  <c r="AK236" i="8" s="1"/>
  <c r="K260" i="1"/>
  <c r="K259" i="1"/>
  <c r="K258" i="1"/>
  <c r="K257" i="1"/>
  <c r="K256" i="1"/>
  <c r="K255" i="1"/>
  <c r="AK343" i="8" s="1"/>
  <c r="K254" i="1"/>
  <c r="AK232" i="8" s="1"/>
  <c r="K253" i="1"/>
  <c r="AK231" i="8" s="1"/>
  <c r="K252" i="1"/>
  <c r="AK340" i="8" s="1"/>
  <c r="K251" i="1"/>
  <c r="AK339" i="8" s="1"/>
  <c r="K250" i="1"/>
  <c r="K249" i="1"/>
  <c r="K248" i="1"/>
  <c r="K247" i="1"/>
  <c r="K246" i="1"/>
  <c r="AK227" i="8" s="1"/>
  <c r="K245" i="1"/>
  <c r="AK336" i="8" s="1"/>
  <c r="K244" i="1"/>
  <c r="AK335" i="8" s="1"/>
  <c r="K243" i="1"/>
  <c r="K242" i="1"/>
  <c r="K241" i="1"/>
  <c r="K240" i="1"/>
  <c r="K239" i="1"/>
  <c r="AK332" i="8" s="1"/>
  <c r="K238" i="1"/>
  <c r="K237" i="1"/>
  <c r="K236" i="1"/>
  <c r="K235" i="1"/>
  <c r="K234" i="1"/>
  <c r="K233" i="1"/>
  <c r="K232" i="1"/>
  <c r="K231" i="1"/>
  <c r="K230" i="1"/>
  <c r="K229" i="1"/>
  <c r="AK218" i="8" s="1"/>
  <c r="K228" i="1"/>
  <c r="AK327" i="8" s="1"/>
  <c r="K227" i="1"/>
  <c r="AK326" i="8" s="1"/>
  <c r="K226" i="1"/>
  <c r="K225" i="1"/>
  <c r="K224" i="1"/>
  <c r="K223" i="1"/>
  <c r="K222" i="1"/>
  <c r="K221" i="1"/>
  <c r="K220" i="1"/>
  <c r="K219" i="1"/>
  <c r="K218" i="1"/>
  <c r="K217" i="1"/>
  <c r="K216" i="1"/>
  <c r="K215" i="1"/>
  <c r="K214" i="1"/>
  <c r="K213" i="1"/>
  <c r="K212" i="1"/>
  <c r="K211" i="1"/>
  <c r="K210" i="1"/>
  <c r="AK210" i="8" s="1"/>
  <c r="K209" i="1"/>
  <c r="AK209" i="8" s="1"/>
  <c r="K208" i="1"/>
  <c r="AK318" i="8" s="1"/>
  <c r="K207" i="1"/>
  <c r="K206" i="1"/>
  <c r="K205" i="1"/>
  <c r="K204" i="1"/>
  <c r="K203" i="1"/>
  <c r="K202" i="1"/>
  <c r="K201" i="1"/>
  <c r="K200" i="1"/>
  <c r="K199" i="1"/>
  <c r="K198" i="1"/>
  <c r="K197" i="1"/>
  <c r="K196" i="1"/>
  <c r="K195" i="1"/>
  <c r="K194" i="1"/>
  <c r="K193" i="1"/>
  <c r="K192" i="1"/>
  <c r="K191" i="1"/>
  <c r="K190" i="1"/>
  <c r="K189" i="1"/>
  <c r="K188" i="1"/>
  <c r="AK201" i="8" s="1"/>
  <c r="K187" i="1"/>
  <c r="K186" i="1"/>
  <c r="K185" i="1"/>
  <c r="K184" i="1"/>
  <c r="K183" i="1"/>
  <c r="K182" i="1"/>
  <c r="K181" i="1"/>
  <c r="K180" i="1"/>
  <c r="K179" i="1"/>
  <c r="K178" i="1"/>
  <c r="K177" i="1"/>
  <c r="AK307" i="8" s="1"/>
  <c r="K176" i="1"/>
  <c r="AK196" i="8" s="1"/>
  <c r="K175" i="1"/>
  <c r="AK305" i="8" s="1"/>
  <c r="K174" i="1"/>
  <c r="K173" i="1"/>
  <c r="K172" i="1"/>
  <c r="K171" i="1"/>
  <c r="K170" i="1"/>
  <c r="K169" i="1"/>
  <c r="K168" i="1"/>
  <c r="AK302" i="8" s="1"/>
  <c r="K167" i="1"/>
  <c r="AK191" i="8" s="1"/>
  <c r="K166" i="1"/>
  <c r="K165" i="1"/>
  <c r="K164" i="1"/>
  <c r="K163" i="1"/>
  <c r="K162" i="1"/>
  <c r="K161" i="1"/>
  <c r="K160" i="1"/>
  <c r="K159" i="1"/>
  <c r="K158" i="1"/>
  <c r="AK297" i="8" s="1"/>
  <c r="K157" i="1"/>
  <c r="K156" i="1"/>
  <c r="K155" i="1"/>
  <c r="K154" i="1"/>
  <c r="K153" i="1"/>
  <c r="K152" i="1"/>
  <c r="AK184" i="8" s="1"/>
  <c r="K151" i="1"/>
  <c r="AK70" i="8" s="1"/>
  <c r="K150" i="1"/>
  <c r="AK292" i="8" s="1"/>
  <c r="K149" i="1"/>
  <c r="AK291" i="8" s="1"/>
  <c r="K148" i="1"/>
  <c r="AK180" i="8" s="1"/>
  <c r="K147" i="1"/>
  <c r="K146" i="1"/>
  <c r="AK288" i="8" s="1"/>
  <c r="K145" i="1"/>
  <c r="AK177" i="8" s="1"/>
  <c r="K144" i="1"/>
  <c r="K143" i="1"/>
  <c r="K142" i="1"/>
  <c r="K141" i="1"/>
  <c r="K140" i="1"/>
  <c r="K139" i="1"/>
  <c r="K138" i="1"/>
  <c r="K137" i="1"/>
  <c r="K136" i="1"/>
  <c r="K135" i="1"/>
  <c r="K134" i="1"/>
  <c r="K133" i="1"/>
  <c r="K132" i="1"/>
  <c r="K131" i="1"/>
  <c r="K130" i="1"/>
  <c r="K129" i="1"/>
  <c r="K128" i="1"/>
  <c r="K127" i="1"/>
  <c r="K126" i="1"/>
  <c r="K125" i="1"/>
  <c r="K124" i="1"/>
  <c r="AK55" i="8" s="1"/>
  <c r="K123" i="1"/>
  <c r="K122" i="1"/>
  <c r="K121" i="1"/>
  <c r="K120" i="1"/>
  <c r="K119" i="1"/>
  <c r="K118" i="1"/>
  <c r="K117" i="1"/>
  <c r="K116" i="1"/>
  <c r="K115" i="1"/>
  <c r="AK165" i="8" s="1"/>
  <c r="K114" i="1"/>
  <c r="AK51" i="8" s="1"/>
  <c r="K113" i="1"/>
  <c r="AK273" i="8" s="1"/>
  <c r="K112" i="1"/>
  <c r="AK272" i="8" s="1"/>
  <c r="K111" i="1"/>
  <c r="AK161" i="8" s="1"/>
  <c r="K110" i="1"/>
  <c r="K109" i="1"/>
  <c r="K108" i="1"/>
  <c r="K107" i="1"/>
  <c r="K106" i="1"/>
  <c r="K105" i="1"/>
  <c r="K104" i="1"/>
  <c r="K103" i="1"/>
  <c r="AK157" i="8" s="1"/>
  <c r="K102" i="1"/>
  <c r="AK43" i="8" s="1"/>
  <c r="K101" i="1"/>
  <c r="K100" i="1"/>
  <c r="K99" i="1"/>
  <c r="AK264" i="8" s="1"/>
  <c r="K98" i="1"/>
  <c r="K97" i="1"/>
  <c r="K96" i="1"/>
  <c r="K95" i="1"/>
  <c r="K94" i="1"/>
  <c r="AK261" i="8" s="1"/>
  <c r="K93" i="1"/>
  <c r="K92" i="1"/>
  <c r="K91" i="1"/>
  <c r="K90" i="1"/>
  <c r="K89" i="1"/>
  <c r="K88" i="1"/>
  <c r="K87" i="1"/>
  <c r="K86" i="1"/>
  <c r="K85" i="1"/>
  <c r="K84" i="1"/>
  <c r="K83" i="1"/>
  <c r="K82" i="1"/>
  <c r="K81" i="1"/>
  <c r="K80" i="1"/>
  <c r="K79" i="1"/>
  <c r="K78" i="1"/>
  <c r="K77" i="1"/>
  <c r="K76" i="1"/>
  <c r="K75" i="1"/>
  <c r="K74" i="1"/>
  <c r="K73" i="1"/>
  <c r="K72" i="1"/>
  <c r="K71" i="1"/>
  <c r="K70" i="1"/>
  <c r="K69" i="1"/>
  <c r="AK253" i="8" s="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H261" i="114"/>
  <c r="AJ352" i="8"/>
  <c r="AJ243" i="8"/>
  <c r="AJ133" i="8"/>
  <c r="AJ20" i="8"/>
  <c r="J267" i="1"/>
  <c r="J266" i="1"/>
  <c r="J265" i="1"/>
  <c r="J264" i="1"/>
  <c r="AJ125" i="8" s="1"/>
  <c r="J263" i="1"/>
  <c r="J262" i="1"/>
  <c r="J261" i="1"/>
  <c r="AJ346" i="8" s="1"/>
  <c r="J260" i="1"/>
  <c r="J259" i="1"/>
  <c r="J258" i="1"/>
  <c r="J257" i="1"/>
  <c r="J256" i="1"/>
  <c r="J255" i="1"/>
  <c r="J254" i="1"/>
  <c r="AJ342" i="8" s="1"/>
  <c r="J253" i="1"/>
  <c r="AJ231" i="8" s="1"/>
  <c r="J252" i="1"/>
  <c r="AJ117" i="8" s="1"/>
  <c r="J251" i="1"/>
  <c r="J250" i="1"/>
  <c r="J249" i="1"/>
  <c r="J248" i="1"/>
  <c r="J247" i="1"/>
  <c r="J246" i="1"/>
  <c r="AJ227" i="8" s="1"/>
  <c r="J245" i="1"/>
  <c r="J244" i="1"/>
  <c r="AJ335" i="8" s="1"/>
  <c r="J243" i="1"/>
  <c r="J242" i="1"/>
  <c r="J241" i="1"/>
  <c r="J240" i="1"/>
  <c r="J239" i="1"/>
  <c r="AJ332" i="8" s="1"/>
  <c r="J238" i="1"/>
  <c r="J237" i="1"/>
  <c r="J236" i="1"/>
  <c r="J235" i="1"/>
  <c r="J234" i="1"/>
  <c r="J233" i="1"/>
  <c r="J232" i="1"/>
  <c r="J231" i="1"/>
  <c r="J230" i="1"/>
  <c r="J229" i="1"/>
  <c r="AJ218" i="8" s="1"/>
  <c r="J228" i="1"/>
  <c r="AJ327" i="8" s="1"/>
  <c r="J227" i="1"/>
  <c r="J226" i="1"/>
  <c r="J225" i="1"/>
  <c r="J224" i="1"/>
  <c r="J223" i="1"/>
  <c r="J222" i="1"/>
  <c r="J221" i="1"/>
  <c r="J220" i="1"/>
  <c r="J219" i="1"/>
  <c r="J218" i="1"/>
  <c r="J217" i="1"/>
  <c r="J216" i="1"/>
  <c r="J215" i="1"/>
  <c r="J214" i="1"/>
  <c r="J213" i="1"/>
  <c r="J212" i="1"/>
  <c r="J211" i="1"/>
  <c r="J210" i="1"/>
  <c r="AJ320" i="8" s="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AJ307" i="8" s="1"/>
  <c r="J176" i="1"/>
  <c r="J175" i="1"/>
  <c r="AJ195" i="8" s="1"/>
  <c r="J174" i="1"/>
  <c r="J173" i="1"/>
  <c r="J172" i="1"/>
  <c r="J171" i="1"/>
  <c r="J170" i="1"/>
  <c r="J169" i="1"/>
  <c r="J168" i="1"/>
  <c r="AJ302" i="8" s="1"/>
  <c r="J167" i="1"/>
  <c r="AJ78" i="8" s="1"/>
  <c r="J166" i="1"/>
  <c r="J165" i="1"/>
  <c r="J164" i="1"/>
  <c r="J163" i="1"/>
  <c r="J162" i="1"/>
  <c r="J161" i="1"/>
  <c r="J160" i="1"/>
  <c r="J159" i="1"/>
  <c r="J158" i="1"/>
  <c r="AJ297" i="8" s="1"/>
  <c r="J157" i="1"/>
  <c r="J156" i="1"/>
  <c r="J155" i="1"/>
  <c r="J154" i="1"/>
  <c r="J153" i="1"/>
  <c r="J152" i="1"/>
  <c r="AJ184" i="8" s="1"/>
  <c r="J151" i="1"/>
  <c r="J150" i="1"/>
  <c r="AJ182" i="8" s="1"/>
  <c r="J149" i="1"/>
  <c r="AJ291" i="8" s="1"/>
  <c r="J148" i="1"/>
  <c r="J147" i="1"/>
  <c r="J146" i="1"/>
  <c r="AJ178" i="8" s="1"/>
  <c r="J145" i="1"/>
  <c r="AJ177" i="8" s="1"/>
  <c r="J144" i="1"/>
  <c r="J143" i="1"/>
  <c r="J142" i="1"/>
  <c r="J141" i="1"/>
  <c r="J140" i="1"/>
  <c r="J139" i="1"/>
  <c r="J138" i="1"/>
  <c r="AJ174" i="8" s="1"/>
  <c r="J137" i="1"/>
  <c r="J136" i="1"/>
  <c r="J135" i="1"/>
  <c r="J134" i="1"/>
  <c r="J133" i="1"/>
  <c r="J132" i="1"/>
  <c r="J131" i="1"/>
  <c r="J130" i="1"/>
  <c r="AJ170" i="8" s="1"/>
  <c r="J129" i="1"/>
  <c r="J128" i="1"/>
  <c r="J127" i="1"/>
  <c r="J126" i="1"/>
  <c r="J125" i="1"/>
  <c r="J124" i="1"/>
  <c r="J123" i="1"/>
  <c r="J122" i="1"/>
  <c r="J121" i="1"/>
  <c r="J120" i="1"/>
  <c r="J119" i="1"/>
  <c r="J118" i="1"/>
  <c r="J117" i="1"/>
  <c r="J116" i="1"/>
  <c r="J115" i="1"/>
  <c r="AJ165" i="8" s="1"/>
  <c r="J114" i="1"/>
  <c r="AJ164" i="8" s="1"/>
  <c r="J113" i="1"/>
  <c r="AJ163" i="8" s="1"/>
  <c r="J112" i="1"/>
  <c r="J111" i="1"/>
  <c r="AJ161" i="8" s="1"/>
  <c r="J110" i="1"/>
  <c r="J109" i="1"/>
  <c r="J108" i="1"/>
  <c r="J107" i="1"/>
  <c r="J106" i="1"/>
  <c r="J105" i="1"/>
  <c r="J104" i="1"/>
  <c r="J103" i="1"/>
  <c r="AJ157" i="8" s="1"/>
  <c r="J102" i="1"/>
  <c r="AJ156" i="8" s="1"/>
  <c r="J101" i="1"/>
  <c r="J100" i="1"/>
  <c r="J99" i="1"/>
  <c r="AJ264" i="8" s="1"/>
  <c r="J98" i="1"/>
  <c r="J97" i="1"/>
  <c r="J96" i="1"/>
  <c r="J95" i="1"/>
  <c r="J94" i="1"/>
  <c r="AJ151" i="8" s="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H261" i="113"/>
  <c r="AI352" i="8"/>
  <c r="AI243" i="8"/>
  <c r="AI133" i="8"/>
  <c r="AI20" i="8"/>
  <c r="I267" i="1"/>
  <c r="I266" i="1"/>
  <c r="I265" i="1"/>
  <c r="I264" i="1"/>
  <c r="AI125" i="8" s="1"/>
  <c r="I263" i="1"/>
  <c r="I262" i="1"/>
  <c r="I261" i="1"/>
  <c r="I260" i="1"/>
  <c r="I259" i="1"/>
  <c r="I258" i="1"/>
  <c r="I257" i="1"/>
  <c r="I256" i="1"/>
  <c r="I255" i="1"/>
  <c r="I254" i="1"/>
  <c r="AI119" i="8" s="1"/>
  <c r="I253" i="1"/>
  <c r="AI118" i="8" s="1"/>
  <c r="I252" i="1"/>
  <c r="AI340" i="8" s="1"/>
  <c r="I251" i="1"/>
  <c r="I250" i="1"/>
  <c r="I249" i="1"/>
  <c r="I248" i="1"/>
  <c r="I247" i="1"/>
  <c r="I246" i="1"/>
  <c r="I245" i="1"/>
  <c r="AI336" i="8" s="1"/>
  <c r="I244" i="1"/>
  <c r="I243" i="1"/>
  <c r="I242" i="1"/>
  <c r="I241" i="1"/>
  <c r="I240" i="1"/>
  <c r="I239" i="1"/>
  <c r="AI332" i="8" s="1"/>
  <c r="I238" i="1"/>
  <c r="I237" i="1"/>
  <c r="I236" i="1"/>
  <c r="I235" i="1"/>
  <c r="I234" i="1"/>
  <c r="I233" i="1"/>
  <c r="I232" i="1"/>
  <c r="I231" i="1"/>
  <c r="I230" i="1"/>
  <c r="I229" i="1"/>
  <c r="I228" i="1"/>
  <c r="AI327" i="8" s="1"/>
  <c r="I227" i="1"/>
  <c r="AI216" i="8" s="1"/>
  <c r="I226" i="1"/>
  <c r="I225" i="1"/>
  <c r="I224" i="1"/>
  <c r="I223" i="1"/>
  <c r="I222" i="1"/>
  <c r="I221" i="1"/>
  <c r="I220" i="1"/>
  <c r="I219" i="1"/>
  <c r="I218" i="1"/>
  <c r="I217" i="1"/>
  <c r="I216" i="1"/>
  <c r="I215" i="1"/>
  <c r="I214" i="1"/>
  <c r="I213" i="1"/>
  <c r="I212" i="1"/>
  <c r="I211" i="1"/>
  <c r="I210" i="1"/>
  <c r="I209" i="1"/>
  <c r="I208" i="1"/>
  <c r="AI208" i="8" s="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AI307" i="8" s="1"/>
  <c r="I176" i="1"/>
  <c r="AI196" i="8" s="1"/>
  <c r="I175" i="1"/>
  <c r="AI82" i="8" s="1"/>
  <c r="I174" i="1"/>
  <c r="I173" i="1"/>
  <c r="I172" i="1"/>
  <c r="I171" i="1"/>
  <c r="I170" i="1"/>
  <c r="I169" i="1"/>
  <c r="I168" i="1"/>
  <c r="AI302" i="8" s="1"/>
  <c r="I167" i="1"/>
  <c r="I166" i="1"/>
  <c r="I165" i="1"/>
  <c r="I164" i="1"/>
  <c r="I163" i="1"/>
  <c r="I162" i="1"/>
  <c r="I161" i="1"/>
  <c r="I160" i="1"/>
  <c r="I159" i="1"/>
  <c r="I158" i="1"/>
  <c r="AI297" i="8" s="1"/>
  <c r="I157" i="1"/>
  <c r="I156" i="1"/>
  <c r="I155" i="1"/>
  <c r="I154" i="1"/>
  <c r="I153" i="1"/>
  <c r="I152" i="1"/>
  <c r="AI184" i="8" s="1"/>
  <c r="I151" i="1"/>
  <c r="AI70" i="8" s="1"/>
  <c r="I150" i="1"/>
  <c r="AI69" i="8" s="1"/>
  <c r="I149" i="1"/>
  <c r="I148" i="1"/>
  <c r="AI180" i="8" s="1"/>
  <c r="I147" i="1"/>
  <c r="I146" i="1"/>
  <c r="I145" i="1"/>
  <c r="AI177" i="8" s="1"/>
  <c r="I144" i="1"/>
  <c r="I143" i="1"/>
  <c r="I142" i="1"/>
  <c r="I141" i="1"/>
  <c r="I140" i="1"/>
  <c r="I139" i="1"/>
  <c r="I138" i="1"/>
  <c r="I137" i="1"/>
  <c r="I136" i="1"/>
  <c r="I135" i="1"/>
  <c r="I134" i="1"/>
  <c r="I133" i="1"/>
  <c r="I132" i="1"/>
  <c r="I131" i="1"/>
  <c r="I130" i="1"/>
  <c r="AI170" i="8" s="1"/>
  <c r="I129" i="1"/>
  <c r="I128" i="1"/>
  <c r="I127" i="1"/>
  <c r="I126" i="1"/>
  <c r="I125" i="1"/>
  <c r="I124" i="1"/>
  <c r="I123" i="1"/>
  <c r="I122" i="1"/>
  <c r="I121" i="1"/>
  <c r="I120" i="1"/>
  <c r="I119" i="1"/>
  <c r="I118" i="1"/>
  <c r="I117" i="1"/>
  <c r="I116" i="1"/>
  <c r="I115" i="1"/>
  <c r="AI52" i="8" s="1"/>
  <c r="I114" i="1"/>
  <c r="I113" i="1"/>
  <c r="I112" i="1"/>
  <c r="AI272" i="8" s="1"/>
  <c r="I111" i="1"/>
  <c r="AI161" i="8" s="1"/>
  <c r="I110" i="1"/>
  <c r="I109" i="1"/>
  <c r="I108" i="1"/>
  <c r="I107" i="1"/>
  <c r="I106" i="1"/>
  <c r="I105" i="1"/>
  <c r="I104" i="1"/>
  <c r="I103" i="1"/>
  <c r="AI267" i="8" s="1"/>
  <c r="I102" i="1"/>
  <c r="AI43" i="8" s="1"/>
  <c r="I101" i="1"/>
  <c r="I100" i="1"/>
  <c r="I99" i="1"/>
  <c r="AI264" i="8" s="1"/>
  <c r="I98" i="1"/>
  <c r="I97" i="1"/>
  <c r="I96" i="1"/>
  <c r="I95" i="1"/>
  <c r="I94" i="1"/>
  <c r="AI261" i="8" s="1"/>
  <c r="I93" i="1"/>
  <c r="I92" i="1"/>
  <c r="I91" i="1"/>
  <c r="I90" i="1"/>
  <c r="I89" i="1"/>
  <c r="I88" i="1"/>
  <c r="I87" i="1"/>
  <c r="I86" i="1"/>
  <c r="I85" i="1"/>
  <c r="I84" i="1"/>
  <c r="I83" i="1"/>
  <c r="I82" i="1"/>
  <c r="I81" i="1"/>
  <c r="I80" i="1"/>
  <c r="I79" i="1"/>
  <c r="I78" i="1"/>
  <c r="I77" i="1"/>
  <c r="I76" i="1"/>
  <c r="I75" i="1"/>
  <c r="I74" i="1"/>
  <c r="I73" i="1"/>
  <c r="I72" i="1"/>
  <c r="I71" i="1"/>
  <c r="I70" i="1"/>
  <c r="AI254" i="8" s="1"/>
  <c r="I69" i="1"/>
  <c r="AI253" i="8" s="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H261" i="112"/>
  <c r="AH352" i="8"/>
  <c r="AH243" i="8"/>
  <c r="AH133" i="8"/>
  <c r="AH20" i="8"/>
  <c r="H267" i="1"/>
  <c r="H266" i="1"/>
  <c r="H265" i="1"/>
  <c r="H264" i="1"/>
  <c r="AH125" i="8" s="1"/>
  <c r="H263" i="1"/>
  <c r="H262" i="1"/>
  <c r="H261" i="1"/>
  <c r="AH346" i="8" s="1"/>
  <c r="H260" i="1"/>
  <c r="H259" i="1"/>
  <c r="H258" i="1"/>
  <c r="H257" i="1"/>
  <c r="H256" i="1"/>
  <c r="H255" i="1"/>
  <c r="AH343" i="8" s="1"/>
  <c r="H254" i="1"/>
  <c r="AH342" i="8" s="1"/>
  <c r="H253" i="1"/>
  <c r="AH341" i="8" s="1"/>
  <c r="H252" i="1"/>
  <c r="AH230" i="8" s="1"/>
  <c r="H251" i="1"/>
  <c r="AH339" i="8" s="1"/>
  <c r="H250" i="1"/>
  <c r="H249" i="1"/>
  <c r="H248" i="1"/>
  <c r="H247" i="1"/>
  <c r="H246" i="1"/>
  <c r="AH227" i="8" s="1"/>
  <c r="H245" i="1"/>
  <c r="H244" i="1"/>
  <c r="AH335" i="8" s="1"/>
  <c r="H243" i="1"/>
  <c r="H242" i="1"/>
  <c r="H241" i="1"/>
  <c r="H240" i="1"/>
  <c r="H239" i="1"/>
  <c r="AH109" i="8" s="1"/>
  <c r="H238" i="1"/>
  <c r="H237" i="1"/>
  <c r="H236" i="1"/>
  <c r="H235" i="1"/>
  <c r="H234" i="1"/>
  <c r="H233" i="1"/>
  <c r="H232" i="1"/>
  <c r="H231" i="1"/>
  <c r="H230" i="1"/>
  <c r="H229" i="1"/>
  <c r="AH328" i="8" s="1"/>
  <c r="H228" i="1"/>
  <c r="AH327" i="8" s="1"/>
  <c r="H227" i="1"/>
  <c r="AH216" i="8" s="1"/>
  <c r="H226" i="1"/>
  <c r="H225" i="1"/>
  <c r="H224" i="1"/>
  <c r="H223" i="1"/>
  <c r="H222" i="1"/>
  <c r="H221" i="1"/>
  <c r="H220" i="1"/>
  <c r="H219" i="1"/>
  <c r="H218" i="1"/>
  <c r="H217" i="1"/>
  <c r="H216" i="1"/>
  <c r="H215" i="1"/>
  <c r="H214" i="1"/>
  <c r="H213" i="1"/>
  <c r="H212" i="1"/>
  <c r="H211" i="1"/>
  <c r="H210" i="1"/>
  <c r="AH320" i="8" s="1"/>
  <c r="H209" i="1"/>
  <c r="AH319" i="8" s="1"/>
  <c r="H208" i="1"/>
  <c r="AH208" i="8" s="1"/>
  <c r="H207" i="1"/>
  <c r="H206" i="1"/>
  <c r="H205" i="1"/>
  <c r="H204" i="1"/>
  <c r="H203" i="1"/>
  <c r="H202" i="1"/>
  <c r="H201" i="1"/>
  <c r="H200" i="1"/>
  <c r="H199" i="1"/>
  <c r="H198" i="1"/>
  <c r="H197" i="1"/>
  <c r="H196" i="1"/>
  <c r="H195" i="1"/>
  <c r="H194" i="1"/>
  <c r="H193" i="1"/>
  <c r="H192" i="1"/>
  <c r="H191" i="1"/>
  <c r="H190" i="1"/>
  <c r="H189" i="1"/>
  <c r="H188" i="1"/>
  <c r="AH201" i="8" s="1"/>
  <c r="H187" i="1"/>
  <c r="H186" i="1"/>
  <c r="H185" i="1"/>
  <c r="H184" i="1"/>
  <c r="H183" i="1"/>
  <c r="H182" i="1"/>
  <c r="H181" i="1"/>
  <c r="H180" i="1"/>
  <c r="H179" i="1"/>
  <c r="H178" i="1"/>
  <c r="H177" i="1"/>
  <c r="AH307" i="8" s="1"/>
  <c r="H176" i="1"/>
  <c r="AH306" i="8" s="1"/>
  <c r="H175" i="1"/>
  <c r="AH195" i="8" s="1"/>
  <c r="H174" i="1"/>
  <c r="H173" i="1"/>
  <c r="H172" i="1"/>
  <c r="H171" i="1"/>
  <c r="H170" i="1"/>
  <c r="H169" i="1"/>
  <c r="H168" i="1"/>
  <c r="AH302" i="8" s="1"/>
  <c r="H167" i="1"/>
  <c r="AH78" i="8" s="1"/>
  <c r="H166" i="1"/>
  <c r="H165" i="1"/>
  <c r="H164" i="1"/>
  <c r="H163" i="1"/>
  <c r="H162" i="1"/>
  <c r="H161" i="1"/>
  <c r="H160" i="1"/>
  <c r="H159" i="1"/>
  <c r="H158" i="1"/>
  <c r="AH297" i="8" s="1"/>
  <c r="H157" i="1"/>
  <c r="H156" i="1"/>
  <c r="H155" i="1"/>
  <c r="H154" i="1"/>
  <c r="H153" i="1"/>
  <c r="H152" i="1"/>
  <c r="AH294" i="8" s="1"/>
  <c r="H151" i="1"/>
  <c r="AH183" i="8" s="1"/>
  <c r="H150" i="1"/>
  <c r="AH182" i="8" s="1"/>
  <c r="H149" i="1"/>
  <c r="AH181" i="8" s="1"/>
  <c r="H148" i="1"/>
  <c r="H147" i="1"/>
  <c r="AH179" i="8" s="1"/>
  <c r="H146" i="1"/>
  <c r="AH178" i="8" s="1"/>
  <c r="H145" i="1"/>
  <c r="AH287" i="8" s="1"/>
  <c r="H144" i="1"/>
  <c r="H143" i="1"/>
  <c r="H142" i="1"/>
  <c r="H141" i="1"/>
  <c r="H140" i="1"/>
  <c r="H139" i="1"/>
  <c r="H138" i="1"/>
  <c r="AH174" i="8" s="1"/>
  <c r="H137" i="1"/>
  <c r="H136" i="1"/>
  <c r="H135" i="1"/>
  <c r="H134" i="1"/>
  <c r="H133" i="1"/>
  <c r="H132" i="1"/>
  <c r="H131" i="1"/>
  <c r="H130" i="1"/>
  <c r="AH280" i="8" s="1"/>
  <c r="H129" i="1"/>
  <c r="H128" i="1"/>
  <c r="H127" i="1"/>
  <c r="H126" i="1"/>
  <c r="H125" i="1"/>
  <c r="H124" i="1"/>
  <c r="AH168" i="8" s="1"/>
  <c r="H123" i="1"/>
  <c r="H122" i="1"/>
  <c r="H121" i="1"/>
  <c r="H120" i="1"/>
  <c r="H119" i="1"/>
  <c r="H118" i="1"/>
  <c r="H117" i="1"/>
  <c r="H116" i="1"/>
  <c r="H115" i="1"/>
  <c r="AH275" i="8" s="1"/>
  <c r="H114" i="1"/>
  <c r="AH164" i="8" s="1"/>
  <c r="H113" i="1"/>
  <c r="AH273" i="8" s="1"/>
  <c r="H112" i="1"/>
  <c r="AH272" i="8" s="1"/>
  <c r="H111" i="1"/>
  <c r="AH271" i="8" s="1"/>
  <c r="H110" i="1"/>
  <c r="H109" i="1"/>
  <c r="H108" i="1"/>
  <c r="H107" i="1"/>
  <c r="H106" i="1"/>
  <c r="H105" i="1"/>
  <c r="H104" i="1"/>
  <c r="H103" i="1"/>
  <c r="AH267" i="8" s="1"/>
  <c r="H102" i="1"/>
  <c r="AH156" i="8" s="1"/>
  <c r="H101" i="1"/>
  <c r="H100" i="1"/>
  <c r="H99" i="1"/>
  <c r="AH264" i="8" s="1"/>
  <c r="H98" i="1"/>
  <c r="H97" i="1"/>
  <c r="H96" i="1"/>
  <c r="H95" i="1"/>
  <c r="H94" i="1"/>
  <c r="AH151" i="8" s="1"/>
  <c r="H93" i="1"/>
  <c r="H92" i="1"/>
  <c r="H91" i="1"/>
  <c r="H90" i="1"/>
  <c r="H89" i="1"/>
  <c r="H88" i="1"/>
  <c r="H87" i="1"/>
  <c r="H86" i="1"/>
  <c r="H85" i="1"/>
  <c r="H84" i="1"/>
  <c r="H83" i="1"/>
  <c r="H82" i="1"/>
  <c r="H81" i="1"/>
  <c r="H80" i="1"/>
  <c r="H79" i="1"/>
  <c r="H78" i="1"/>
  <c r="H77" i="1"/>
  <c r="H76" i="1"/>
  <c r="H75" i="1"/>
  <c r="H74" i="1"/>
  <c r="H73" i="1"/>
  <c r="H72" i="1"/>
  <c r="H71" i="1"/>
  <c r="H70" i="1"/>
  <c r="AH254" i="8" s="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261" i="11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H261" i="110"/>
  <c r="BA349" i="8" l="1"/>
  <c r="BA270" i="8"/>
  <c r="BA72" i="8"/>
  <c r="BA303" i="8"/>
  <c r="BA215" i="8"/>
  <c r="AZ260" i="8"/>
  <c r="AZ265" i="8"/>
  <c r="AZ283" i="8"/>
  <c r="AZ223" i="8"/>
  <c r="AZ313" i="8"/>
  <c r="AZ268" i="8"/>
  <c r="AZ276" i="8"/>
  <c r="AZ344" i="8"/>
  <c r="AZ331" i="8"/>
  <c r="AY150" i="8"/>
  <c r="AY265" i="8"/>
  <c r="AI159" i="8"/>
  <c r="AI324" i="8"/>
  <c r="AK152" i="8"/>
  <c r="AK46" i="8"/>
  <c r="AK93" i="8"/>
  <c r="AK101" i="8"/>
  <c r="AK122" i="8"/>
  <c r="AR282" i="8"/>
  <c r="AR189" i="8"/>
  <c r="AR322" i="8"/>
  <c r="AR224" i="8"/>
  <c r="AR124" i="8"/>
  <c r="AS150" i="8"/>
  <c r="AS155" i="8"/>
  <c r="AS173" i="8"/>
  <c r="AS313" i="8"/>
  <c r="AS333" i="8"/>
  <c r="AS226" i="8"/>
  <c r="AT37" i="8"/>
  <c r="AT102" i="8"/>
  <c r="AI316" i="8"/>
  <c r="AY283" i="8"/>
  <c r="BA207" i="8"/>
  <c r="AT25" i="8"/>
  <c r="AT153" i="8"/>
  <c r="AT160" i="8"/>
  <c r="AT295" i="8"/>
  <c r="AI185" i="8"/>
  <c r="AP260" i="8"/>
  <c r="AP265" i="8"/>
  <c r="AP268" i="8"/>
  <c r="AP276" i="8"/>
  <c r="AP283" i="8"/>
  <c r="AP203" i="8"/>
  <c r="AP108" i="8"/>
  <c r="AP223" i="8"/>
  <c r="AP234" i="8"/>
  <c r="AO206" i="8"/>
  <c r="AO214" i="8"/>
  <c r="AP185" i="8"/>
  <c r="AN76" i="8"/>
  <c r="AP76" i="8"/>
  <c r="AP99" i="8"/>
  <c r="AP38" i="8"/>
  <c r="AI26" i="8"/>
  <c r="AI29" i="8"/>
  <c r="AI260" i="8"/>
  <c r="AI42" i="8"/>
  <c r="AI268" i="8"/>
  <c r="AI276" i="8"/>
  <c r="AI198" i="8"/>
  <c r="AI204" i="8"/>
  <c r="AI331" i="8"/>
  <c r="AK260" i="8"/>
  <c r="AK265" i="8"/>
  <c r="AU56" i="8"/>
  <c r="AP252" i="8"/>
  <c r="AP213" i="8"/>
  <c r="AM152" i="8"/>
  <c r="AM269" i="8"/>
  <c r="AM235" i="8"/>
  <c r="AO321" i="8"/>
  <c r="AO228" i="8"/>
  <c r="AO235" i="8"/>
  <c r="AK229" i="8"/>
  <c r="AK283" i="8"/>
  <c r="AK62" i="8"/>
  <c r="AK313" i="8"/>
  <c r="AK98" i="8"/>
  <c r="AK223" i="8"/>
  <c r="AK52" i="8"/>
  <c r="AN260" i="8"/>
  <c r="AN265" i="8"/>
  <c r="AN283" i="8"/>
  <c r="AN313" i="8"/>
  <c r="AQ262" i="8"/>
  <c r="AU200" i="8"/>
  <c r="AU94" i="8"/>
  <c r="AU102" i="8"/>
  <c r="AY72" i="8"/>
  <c r="AR176" i="8"/>
  <c r="AT108" i="8"/>
  <c r="AT121" i="8"/>
  <c r="AO218" i="8"/>
  <c r="AP325" i="8"/>
  <c r="AP69" i="8"/>
  <c r="AN24" i="8"/>
  <c r="AN251" i="8"/>
  <c r="AN29" i="8"/>
  <c r="AN36" i="8"/>
  <c r="AN186" i="8"/>
  <c r="AN188" i="8"/>
  <c r="AN106" i="8"/>
  <c r="AX189" i="8"/>
  <c r="AX101" i="8"/>
  <c r="AX345" i="8"/>
  <c r="AI40" i="8"/>
  <c r="AI47" i="8"/>
  <c r="AH248" i="8"/>
  <c r="AH263" i="8"/>
  <c r="AH160" i="8"/>
  <c r="AH336" i="8"/>
  <c r="AH226" i="8"/>
  <c r="AH325" i="8"/>
  <c r="AT45" i="8"/>
  <c r="AT53" i="8"/>
  <c r="AU24" i="8"/>
  <c r="AU36" i="8"/>
  <c r="AZ152" i="8"/>
  <c r="AZ269" i="8"/>
  <c r="AZ285" i="8"/>
  <c r="AZ316" i="8"/>
  <c r="AZ321" i="8"/>
  <c r="AZ324" i="8"/>
  <c r="AZ338" i="8"/>
  <c r="AZ235" i="8"/>
  <c r="BA150" i="8"/>
  <c r="AI226" i="8"/>
  <c r="AJ41" i="8"/>
  <c r="AM244" i="8"/>
  <c r="AM245" i="8"/>
  <c r="AM24" i="8"/>
  <c r="AM249" i="8"/>
  <c r="AM141" i="8"/>
  <c r="AM29" i="8"/>
  <c r="AM255" i="8"/>
  <c r="AM34" i="8"/>
  <c r="AM35" i="8"/>
  <c r="AM172" i="8"/>
  <c r="AM176" i="8"/>
  <c r="AM189" i="8"/>
  <c r="AM106" i="8"/>
  <c r="AM237" i="8"/>
  <c r="AH260" i="8"/>
  <c r="AH155" i="8"/>
  <c r="AH173" i="8"/>
  <c r="AH313" i="8"/>
  <c r="AH223" i="8"/>
  <c r="AI342" i="8"/>
  <c r="AJ248" i="8"/>
  <c r="AJ153" i="8"/>
  <c r="AJ160" i="8"/>
  <c r="AJ185" i="8"/>
  <c r="AJ325" i="8"/>
  <c r="AL76" i="8"/>
  <c r="AL212" i="8"/>
  <c r="AL334" i="8"/>
  <c r="AL237" i="8"/>
  <c r="AN178" i="8"/>
  <c r="AP119" i="8"/>
  <c r="AU44" i="8"/>
  <c r="AH218" i="8"/>
  <c r="AI126" i="8"/>
  <c r="AQ200" i="8"/>
  <c r="AQ229" i="8"/>
  <c r="AU40" i="8"/>
  <c r="AU107" i="8"/>
  <c r="AU120" i="8"/>
  <c r="AV185" i="8"/>
  <c r="AX42" i="8"/>
  <c r="AX158" i="8"/>
  <c r="AX166" i="8"/>
  <c r="AX190" i="8"/>
  <c r="AX203" i="8"/>
  <c r="AX92" i="8"/>
  <c r="AX211" i="8"/>
  <c r="AX100" i="8"/>
  <c r="AX215" i="8"/>
  <c r="AX220" i="8"/>
  <c r="AX126" i="8"/>
  <c r="AX122" i="8"/>
  <c r="AH295" i="8"/>
  <c r="AV153" i="8"/>
  <c r="AV325" i="8"/>
  <c r="AH137" i="8"/>
  <c r="AH252" i="8"/>
  <c r="AH276" i="8"/>
  <c r="AH213" i="8"/>
  <c r="AH221" i="8"/>
  <c r="AH228" i="8"/>
  <c r="AH234" i="8"/>
  <c r="AH44" i="8"/>
  <c r="AH165" i="8"/>
  <c r="AI149" i="8"/>
  <c r="AJ140" i="8"/>
  <c r="AJ149" i="8"/>
  <c r="AJ312" i="8"/>
  <c r="AJ205" i="8"/>
  <c r="AJ317" i="8"/>
  <c r="AJ330" i="8"/>
  <c r="AJ118" i="8"/>
  <c r="AK96" i="8"/>
  <c r="AM43" i="8"/>
  <c r="AN268" i="8"/>
  <c r="AN276" i="8"/>
  <c r="AN331" i="8"/>
  <c r="AN223" i="8"/>
  <c r="AN344" i="8"/>
  <c r="AN38" i="8"/>
  <c r="AN97" i="8"/>
  <c r="AO137" i="8"/>
  <c r="AO248" i="8"/>
  <c r="AO140" i="8"/>
  <c r="AO148" i="8"/>
  <c r="AO36" i="8"/>
  <c r="AO40" i="8"/>
  <c r="AO160" i="8"/>
  <c r="AO282" i="8"/>
  <c r="AQ150" i="8"/>
  <c r="AH268" i="8"/>
  <c r="AH175" i="8"/>
  <c r="AH206" i="8"/>
  <c r="AH214" i="8"/>
  <c r="AH219" i="8"/>
  <c r="AH36" i="8"/>
  <c r="AH40" i="8"/>
  <c r="AH185" i="8"/>
  <c r="AH202" i="8"/>
  <c r="AH84" i="8"/>
  <c r="AH209" i="8"/>
  <c r="AI138" i="8"/>
  <c r="AI259" i="8"/>
  <c r="AI153" i="8"/>
  <c r="AI172" i="8"/>
  <c r="AI189" i="8"/>
  <c r="AI322" i="8"/>
  <c r="AI103" i="8"/>
  <c r="AJ148" i="8"/>
  <c r="AJ282" i="8"/>
  <c r="AJ286" i="8"/>
  <c r="AJ299" i="8"/>
  <c r="AK137" i="8"/>
  <c r="AK35" i="8"/>
  <c r="AK40" i="8"/>
  <c r="AK282" i="8"/>
  <c r="AK286" i="8"/>
  <c r="AK72" i="8"/>
  <c r="AK299" i="8"/>
  <c r="AK308" i="8"/>
  <c r="AK309" i="8"/>
  <c r="AK314" i="8"/>
  <c r="AK322" i="8"/>
  <c r="AK219" i="8"/>
  <c r="AK224" i="8"/>
  <c r="AK347" i="8"/>
  <c r="AM248" i="8"/>
  <c r="AM153" i="8"/>
  <c r="AM270" i="8"/>
  <c r="AM185" i="8"/>
  <c r="AM193" i="8"/>
  <c r="AM202" i="8"/>
  <c r="AM315" i="8"/>
  <c r="AM317" i="8"/>
  <c r="AM325" i="8"/>
  <c r="AM107" i="8"/>
  <c r="AM349" i="8"/>
  <c r="AM57" i="8"/>
  <c r="AN119" i="8"/>
  <c r="AO269" i="8"/>
  <c r="AO175" i="8"/>
  <c r="AQ319" i="8"/>
  <c r="AQ328" i="8"/>
  <c r="AH259" i="8"/>
  <c r="AH282" i="8"/>
  <c r="AH299" i="8"/>
  <c r="AH193" i="8"/>
  <c r="AH312" i="8"/>
  <c r="AH317" i="8"/>
  <c r="AH212" i="8"/>
  <c r="AH330" i="8"/>
  <c r="AH334" i="8"/>
  <c r="AH347" i="8"/>
  <c r="AH239" i="8"/>
  <c r="AI122" i="8"/>
  <c r="AJ262" i="8"/>
  <c r="AJ159" i="8"/>
  <c r="AJ316" i="8"/>
  <c r="AJ324" i="8"/>
  <c r="AJ235" i="8"/>
  <c r="AL252" i="8"/>
  <c r="AL37" i="8"/>
  <c r="AL155" i="8"/>
  <c r="AL45" i="8"/>
  <c r="AL53" i="8"/>
  <c r="AL173" i="8"/>
  <c r="AL313" i="8"/>
  <c r="AL323" i="8"/>
  <c r="AL221" i="8"/>
  <c r="AL333" i="8"/>
  <c r="AL234" i="8"/>
  <c r="AN69" i="8"/>
  <c r="AN151" i="8"/>
  <c r="AO260" i="8"/>
  <c r="AO265" i="8"/>
  <c r="AO283" i="8"/>
  <c r="AO55" i="8"/>
  <c r="AQ118" i="8"/>
  <c r="AO181" i="8"/>
  <c r="AS289" i="8"/>
  <c r="AO231" i="8"/>
  <c r="AQ158" i="8"/>
  <c r="AQ270" i="8"/>
  <c r="AQ166" i="8"/>
  <c r="AQ194" i="8"/>
  <c r="AQ207" i="8"/>
  <c r="AQ100" i="8"/>
  <c r="AQ215" i="8"/>
  <c r="AQ220" i="8"/>
  <c r="AQ126" i="8"/>
  <c r="AR247" i="8"/>
  <c r="AR308" i="8"/>
  <c r="AS142" i="8"/>
  <c r="AS152" i="8"/>
  <c r="AS158" i="8"/>
  <c r="AS166" i="8"/>
  <c r="AS98" i="8"/>
  <c r="AS323" i="8"/>
  <c r="AS331" i="8"/>
  <c r="AS344" i="8"/>
  <c r="AT71" i="8"/>
  <c r="AT117" i="8"/>
  <c r="AU50" i="8"/>
  <c r="AX69" i="8"/>
  <c r="AX156" i="8"/>
  <c r="AZ134" i="8"/>
  <c r="AZ139" i="8"/>
  <c r="AZ28" i="8"/>
  <c r="AZ142" i="8"/>
  <c r="AZ39" i="8"/>
  <c r="AO286" i="8"/>
  <c r="AO72" i="8"/>
  <c r="AO299" i="8"/>
  <c r="AO308" i="8"/>
  <c r="AO309" i="8"/>
  <c r="AO325" i="8"/>
  <c r="AP97" i="8"/>
  <c r="AQ244" i="8"/>
  <c r="AQ245" i="8"/>
  <c r="AQ249" i="8"/>
  <c r="AQ255" i="8"/>
  <c r="AQ269" i="8"/>
  <c r="AQ277" i="8"/>
  <c r="AQ175" i="8"/>
  <c r="AQ296" i="8"/>
  <c r="AQ75" i="8"/>
  <c r="AQ206" i="8"/>
  <c r="AQ321" i="8"/>
  <c r="AQ214" i="8"/>
  <c r="AQ345" i="8"/>
  <c r="AQ196" i="8"/>
  <c r="AR152" i="8"/>
  <c r="AR46" i="8"/>
  <c r="AR316" i="8"/>
  <c r="AR98" i="8"/>
  <c r="AR324" i="8"/>
  <c r="AS138" i="8"/>
  <c r="AS149" i="8"/>
  <c r="AS153" i="8"/>
  <c r="AS270" i="8"/>
  <c r="AS185" i="8"/>
  <c r="AS303" i="8"/>
  <c r="AS207" i="8"/>
  <c r="AS215" i="8"/>
  <c r="AS220" i="8"/>
  <c r="AS349" i="8"/>
  <c r="AT22" i="8"/>
  <c r="AT26" i="8"/>
  <c r="AT255" i="8"/>
  <c r="AT262" i="8"/>
  <c r="AT277" i="8"/>
  <c r="AT281" i="8"/>
  <c r="AT285" i="8"/>
  <c r="AT186" i="8"/>
  <c r="AT188" i="8"/>
  <c r="AT316" i="8"/>
  <c r="AT321" i="8"/>
  <c r="AT214" i="8"/>
  <c r="AT122" i="8"/>
  <c r="AT125" i="8"/>
  <c r="AU46" i="8"/>
  <c r="AU62" i="8"/>
  <c r="AU206" i="8"/>
  <c r="AU98" i="8"/>
  <c r="AU214" i="8"/>
  <c r="AU122" i="8"/>
  <c r="AU30" i="8"/>
  <c r="AU70" i="8"/>
  <c r="AV35" i="8"/>
  <c r="AV189" i="8"/>
  <c r="AX148" i="8"/>
  <c r="AX91" i="8"/>
  <c r="AX316" i="8"/>
  <c r="AX99" i="8"/>
  <c r="AX124" i="8"/>
  <c r="AX227" i="8"/>
  <c r="AY142" i="8"/>
  <c r="AY100" i="8"/>
  <c r="AY221" i="8"/>
  <c r="AY234" i="8"/>
  <c r="AQ260" i="8"/>
  <c r="AQ265" i="8"/>
  <c r="AQ283" i="8"/>
  <c r="AQ313" i="8"/>
  <c r="AQ223" i="8"/>
  <c r="AQ203" i="8"/>
  <c r="AR260" i="8"/>
  <c r="AR313" i="8"/>
  <c r="AR223" i="8"/>
  <c r="AS200" i="8"/>
  <c r="AT50" i="8"/>
  <c r="AT95" i="8"/>
  <c r="AT196" i="8"/>
  <c r="AX38" i="8"/>
  <c r="AX266" i="8"/>
  <c r="AZ47" i="8"/>
  <c r="AZ102" i="8"/>
  <c r="AV138" i="8"/>
  <c r="AV262" i="8"/>
  <c r="AV269" i="8"/>
  <c r="AV316" i="8"/>
  <c r="AV324" i="8"/>
  <c r="AV106" i="8"/>
  <c r="AV228" i="8"/>
  <c r="AV255" i="8"/>
  <c r="AV34" i="8"/>
  <c r="AV277" i="8"/>
  <c r="AV124" i="8"/>
  <c r="AV285" i="8"/>
  <c r="AV296" i="8"/>
  <c r="AV75" i="8"/>
  <c r="AV321" i="8"/>
  <c r="AV119" i="8"/>
  <c r="AV198" i="8"/>
  <c r="AV244" i="8"/>
  <c r="AV245" i="8"/>
  <c r="AV249" i="8"/>
  <c r="AV251" i="8"/>
  <c r="AV270" i="8"/>
  <c r="AV345" i="8"/>
  <c r="AV97" i="8"/>
  <c r="AW203" i="8"/>
  <c r="AW333" i="8"/>
  <c r="AW343" i="8"/>
  <c r="AW310" i="8"/>
  <c r="AW237" i="8"/>
  <c r="AW179" i="8"/>
  <c r="AW229" i="8"/>
  <c r="AW206" i="8"/>
  <c r="AW321" i="8"/>
  <c r="AW214" i="8"/>
  <c r="AW235" i="8"/>
  <c r="AW305" i="8"/>
  <c r="AW161" i="8"/>
  <c r="AW48" i="8"/>
  <c r="AW39" i="8"/>
  <c r="BA283" i="8"/>
  <c r="BA203" i="8"/>
  <c r="BA323" i="8"/>
  <c r="BA331" i="8"/>
  <c r="BA333" i="8"/>
  <c r="BA344" i="8"/>
  <c r="BA172" i="8"/>
  <c r="BA315" i="8"/>
  <c r="BA220" i="8"/>
  <c r="BA257" i="8"/>
  <c r="BA258" i="8"/>
  <c r="BA176" i="8"/>
  <c r="BA189" i="8"/>
  <c r="BA194" i="8"/>
  <c r="BA198" i="8"/>
  <c r="BA309" i="8"/>
  <c r="BA200" i="8"/>
  <c r="BA314" i="8"/>
  <c r="BA322" i="8"/>
  <c r="BA219" i="8"/>
  <c r="BA224" i="8"/>
  <c r="BA137" i="8"/>
  <c r="BA262" i="8"/>
  <c r="BA269" i="8"/>
  <c r="BA62" i="8"/>
  <c r="BA75" i="8"/>
  <c r="BA93" i="8"/>
  <c r="BA211" i="8"/>
  <c r="BA101" i="8"/>
  <c r="BA228" i="8"/>
  <c r="BA345" i="8"/>
  <c r="BA255" i="8"/>
  <c r="BA142" i="8"/>
  <c r="BA29" i="8"/>
  <c r="BA26" i="8"/>
  <c r="BA250" i="8"/>
  <c r="BA138" i="8"/>
  <c r="BA245" i="8"/>
  <c r="BA277" i="8"/>
  <c r="BA166" i="8"/>
  <c r="BA158" i="8"/>
  <c r="BA265" i="8"/>
  <c r="BA40" i="8"/>
  <c r="BA36" i="8"/>
  <c r="BA296" i="8"/>
  <c r="AH140" i="8"/>
  <c r="AH148" i="8"/>
  <c r="AH134" i="8"/>
  <c r="AH135" i="8"/>
  <c r="AH24" i="8"/>
  <c r="AH139" i="8"/>
  <c r="AH145" i="8"/>
  <c r="AH35" i="8"/>
  <c r="AH152" i="8"/>
  <c r="AH159" i="8"/>
  <c r="AH167" i="8"/>
  <c r="AH285" i="8"/>
  <c r="AH75" i="8"/>
  <c r="AH309" i="8"/>
  <c r="AH314" i="8"/>
  <c r="AH316" i="8"/>
  <c r="AH321" i="8"/>
  <c r="AH322" i="8"/>
  <c r="AH324" i="8"/>
  <c r="AH338" i="8"/>
  <c r="AH235" i="8"/>
  <c r="AH43" i="8"/>
  <c r="AH50" i="8"/>
  <c r="AH99" i="8"/>
  <c r="AH149" i="8"/>
  <c r="AH163" i="8"/>
  <c r="AH224" i="8"/>
  <c r="AH236" i="8"/>
  <c r="AH292" i="8"/>
  <c r="AI244" i="8"/>
  <c r="AI249" i="8"/>
  <c r="AI28" i="8"/>
  <c r="AI145" i="8"/>
  <c r="AI35" i="8"/>
  <c r="AI269" i="8"/>
  <c r="AI167" i="8"/>
  <c r="AI285" i="8"/>
  <c r="AI206" i="8"/>
  <c r="AI228" i="8"/>
  <c r="AI44" i="8"/>
  <c r="AI76" i="8"/>
  <c r="AI165" i="8"/>
  <c r="AI212" i="8"/>
  <c r="AI280" i="8"/>
  <c r="AK254" i="8"/>
  <c r="AK31" i="8"/>
  <c r="AK170" i="8"/>
  <c r="AH72" i="8"/>
  <c r="AH261" i="8"/>
  <c r="AI31" i="8"/>
  <c r="AJ209" i="8"/>
  <c r="AJ239" i="8"/>
  <c r="AJ68" i="8"/>
  <c r="AJ154" i="8"/>
  <c r="AH25" i="8"/>
  <c r="AH51" i="8"/>
  <c r="AH153" i="8"/>
  <c r="AH138" i="8"/>
  <c r="AH250" i="8"/>
  <c r="AH270" i="8"/>
  <c r="AH315" i="8"/>
  <c r="AH207" i="8"/>
  <c r="AH215" i="8"/>
  <c r="AH220" i="8"/>
  <c r="AH349" i="8"/>
  <c r="AH47" i="8"/>
  <c r="AH52" i="8"/>
  <c r="AH82" i="8"/>
  <c r="AH157" i="8"/>
  <c r="AH170" i="8"/>
  <c r="AH210" i="8"/>
  <c r="AH231" i="8"/>
  <c r="AI25" i="8"/>
  <c r="AI50" i="8"/>
  <c r="AI163" i="8"/>
  <c r="AI291" i="8"/>
  <c r="AI181" i="8"/>
  <c r="AI346" i="8"/>
  <c r="AI236" i="8"/>
  <c r="AI36" i="8"/>
  <c r="AI48" i="8"/>
  <c r="AI178" i="8"/>
  <c r="AI263" i="8"/>
  <c r="AJ137" i="8"/>
  <c r="AJ138" i="8"/>
  <c r="AJ254" i="8"/>
  <c r="AJ31" i="8"/>
  <c r="AJ47" i="8"/>
  <c r="AJ308" i="8"/>
  <c r="AJ202" i="8"/>
  <c r="AJ82" i="8"/>
  <c r="AJ181" i="8"/>
  <c r="AK134" i="8"/>
  <c r="AK135" i="8"/>
  <c r="AK139" i="8"/>
  <c r="AK142" i="8"/>
  <c r="AK145" i="8"/>
  <c r="AH247" i="8"/>
  <c r="AH286" i="8"/>
  <c r="AH308" i="8"/>
  <c r="AH199" i="8"/>
  <c r="AH204" i="8"/>
  <c r="AH205" i="8"/>
  <c r="AH329" i="8"/>
  <c r="AH48" i="8"/>
  <c r="AH161" i="8"/>
  <c r="AH232" i="8"/>
  <c r="AH288" i="8"/>
  <c r="AI247" i="8"/>
  <c r="AI295" i="8"/>
  <c r="AI303" i="8"/>
  <c r="AI309" i="8"/>
  <c r="AI312" i="8"/>
  <c r="AI314" i="8"/>
  <c r="AI210" i="8"/>
  <c r="AI97" i="8"/>
  <c r="AI219" i="8"/>
  <c r="AI224" i="8"/>
  <c r="AI334" i="8"/>
  <c r="AI72" i="8"/>
  <c r="AI154" i="8"/>
  <c r="AI271" i="8"/>
  <c r="AJ134" i="8"/>
  <c r="AJ245" i="8"/>
  <c r="AJ139" i="8"/>
  <c r="AJ145" i="8"/>
  <c r="AJ167" i="8"/>
  <c r="AJ175" i="8"/>
  <c r="AJ289" i="8"/>
  <c r="AJ179" i="8"/>
  <c r="AJ293" i="8"/>
  <c r="AJ183" i="8"/>
  <c r="AJ70" i="8"/>
  <c r="AJ321" i="8"/>
  <c r="AJ326" i="8"/>
  <c r="AJ338" i="8"/>
  <c r="AJ339" i="8"/>
  <c r="AJ343" i="8"/>
  <c r="AJ120" i="8"/>
  <c r="AJ216" i="8"/>
  <c r="AI234" i="8"/>
  <c r="AJ28" i="8"/>
  <c r="AJ73" i="8"/>
  <c r="AJ75" i="8"/>
  <c r="AJ98" i="8"/>
  <c r="AJ108" i="8"/>
  <c r="AJ223" i="8"/>
  <c r="AJ121" i="8"/>
  <c r="AJ122" i="8"/>
  <c r="AK25" i="8"/>
  <c r="AK140" i="8"/>
  <c r="AK149" i="8"/>
  <c r="AK153" i="8"/>
  <c r="AK47" i="8"/>
  <c r="AK185" i="8"/>
  <c r="AK303" i="8"/>
  <c r="AK202" i="8"/>
  <c r="AK205" i="8"/>
  <c r="AK317" i="8"/>
  <c r="AK325" i="8"/>
  <c r="AK330" i="8"/>
  <c r="AK239" i="8"/>
  <c r="AK36" i="8"/>
  <c r="AK48" i="8"/>
  <c r="AK120" i="8"/>
  <c r="AK195" i="8"/>
  <c r="AL134" i="8"/>
  <c r="AL245" i="8"/>
  <c r="AL139" i="8"/>
  <c r="AL145" i="8"/>
  <c r="AL148" i="8"/>
  <c r="AL262" i="8"/>
  <c r="AL159" i="8"/>
  <c r="AL167" i="8"/>
  <c r="AL285" i="8"/>
  <c r="AL316" i="8"/>
  <c r="AL211" i="8"/>
  <c r="AL324" i="8"/>
  <c r="AL338" i="8"/>
  <c r="AL345" i="8"/>
  <c r="AL124" i="8"/>
  <c r="AL125" i="8"/>
  <c r="AM137" i="8"/>
  <c r="AM148" i="8"/>
  <c r="AM282" i="8"/>
  <c r="AM299" i="8"/>
  <c r="AM308" i="8"/>
  <c r="AM199" i="8"/>
  <c r="AM204" i="8"/>
  <c r="AM227" i="8"/>
  <c r="AM337" i="8"/>
  <c r="AM124" i="8"/>
  <c r="AM51" i="8"/>
  <c r="AM138" i="8"/>
  <c r="AO244" i="8"/>
  <c r="AO249" i="8"/>
  <c r="AO255" i="8"/>
  <c r="AO262" i="8"/>
  <c r="AO39" i="8"/>
  <c r="AO264" i="8"/>
  <c r="AO41" i="8"/>
  <c r="AO277" i="8"/>
  <c r="AO179" i="8"/>
  <c r="AO183" i="8"/>
  <c r="AO70" i="8"/>
  <c r="AO301" i="8"/>
  <c r="AO78" i="8"/>
  <c r="AO305" i="8"/>
  <c r="AO195" i="8"/>
  <c r="AO82" i="8"/>
  <c r="AO339" i="8"/>
  <c r="AK154" i="8"/>
  <c r="AL38" i="8"/>
  <c r="AL95" i="8"/>
  <c r="AL162" i="8"/>
  <c r="AM277" i="8"/>
  <c r="AM175" i="8"/>
  <c r="AM73" i="8"/>
  <c r="AM298" i="8"/>
  <c r="AM198" i="8"/>
  <c r="AM92" i="8"/>
  <c r="AM211" i="8"/>
  <c r="AM100" i="8"/>
  <c r="AM220" i="8"/>
  <c r="AM126" i="8"/>
  <c r="AM55" i="8"/>
  <c r="AM96" i="8"/>
  <c r="AM144" i="8"/>
  <c r="AN196" i="8"/>
  <c r="AJ94" i="8"/>
  <c r="AJ102" i="8"/>
  <c r="AJ329" i="8"/>
  <c r="AJ107" i="8"/>
  <c r="AJ334" i="8"/>
  <c r="AJ347" i="8"/>
  <c r="AJ126" i="8"/>
  <c r="AK244" i="8"/>
  <c r="AK245" i="8"/>
  <c r="AK249" i="8"/>
  <c r="AK255" i="8"/>
  <c r="AK39" i="8"/>
  <c r="AK269" i="8"/>
  <c r="AK277" i="8"/>
  <c r="AK175" i="8"/>
  <c r="AK206" i="8"/>
  <c r="AK321" i="8"/>
  <c r="AK214" i="8"/>
  <c r="AK228" i="8"/>
  <c r="AK235" i="8"/>
  <c r="AK41" i="8"/>
  <c r="AK179" i="8"/>
  <c r="AK233" i="8"/>
  <c r="AL136" i="8"/>
  <c r="AL138" i="8"/>
  <c r="AL250" i="8"/>
  <c r="AL29" i="8"/>
  <c r="AL32" i="8"/>
  <c r="AL256" i="8"/>
  <c r="AL259" i="8"/>
  <c r="AL150" i="8"/>
  <c r="AL263" i="8"/>
  <c r="AL42" i="8"/>
  <c r="AL158" i="8"/>
  <c r="AL270" i="8"/>
  <c r="AL166" i="8"/>
  <c r="AL279" i="8"/>
  <c r="AL295" i="8"/>
  <c r="AL300" i="8"/>
  <c r="AL193" i="8"/>
  <c r="AL312" i="8"/>
  <c r="AL203" i="8"/>
  <c r="AL315" i="8"/>
  <c r="AL207" i="8"/>
  <c r="AL100" i="8"/>
  <c r="AL215" i="8"/>
  <c r="AL220" i="8"/>
  <c r="AL108" i="8"/>
  <c r="AL121" i="8"/>
  <c r="AL349" i="8"/>
  <c r="AL55" i="8"/>
  <c r="AL69" i="8"/>
  <c r="AL168" i="8"/>
  <c r="AM252" i="8"/>
  <c r="AM260" i="8"/>
  <c r="AM265" i="8"/>
  <c r="AM45" i="8"/>
  <c r="AM276" i="8"/>
  <c r="AM283" i="8"/>
  <c r="AM323" i="8"/>
  <c r="AM331" i="8"/>
  <c r="AM333" i="8"/>
  <c r="AM344" i="8"/>
  <c r="AM118" i="8"/>
  <c r="AM226" i="8"/>
  <c r="AN168" i="8"/>
  <c r="AN55" i="8"/>
  <c r="AN290" i="8"/>
  <c r="AN180" i="8"/>
  <c r="AN294" i="8"/>
  <c r="AN71" i="8"/>
  <c r="AN318" i="8"/>
  <c r="AN95" i="8"/>
  <c r="AN340" i="8"/>
  <c r="AN230" i="8"/>
  <c r="AN348" i="8"/>
  <c r="AN238" i="8"/>
  <c r="AN125" i="8"/>
  <c r="AN79" i="8"/>
  <c r="AN208" i="8"/>
  <c r="AK268" i="8"/>
  <c r="AK276" i="8"/>
  <c r="AK54" i="8"/>
  <c r="AK92" i="8"/>
  <c r="AK213" i="8"/>
  <c r="AK331" i="8"/>
  <c r="AK344" i="8"/>
  <c r="AK44" i="8"/>
  <c r="AK183" i="8"/>
  <c r="AL247" i="8"/>
  <c r="AL258" i="8"/>
  <c r="AL198" i="8"/>
  <c r="AL199" i="8"/>
  <c r="AL204" i="8"/>
  <c r="AL329" i="8"/>
  <c r="AL117" i="8"/>
  <c r="AL201" i="8"/>
  <c r="AM27" i="8"/>
  <c r="AM149" i="8"/>
  <c r="AM68" i="8"/>
  <c r="AM181" i="8"/>
  <c r="AM47" i="8"/>
  <c r="AM231" i="8"/>
  <c r="AO310" i="8"/>
  <c r="AO314" i="8"/>
  <c r="AO205" i="8"/>
  <c r="AO317" i="8"/>
  <c r="AO322" i="8"/>
  <c r="AO219" i="8"/>
  <c r="AO330" i="8"/>
  <c r="AP125" i="8"/>
  <c r="AQ228" i="8"/>
  <c r="AQ154" i="8"/>
  <c r="AQ233" i="8"/>
  <c r="AR139" i="8"/>
  <c r="AR145" i="8"/>
  <c r="AR76" i="8"/>
  <c r="AR151" i="8"/>
  <c r="AR212" i="8"/>
  <c r="AR342" i="8"/>
  <c r="AS250" i="8"/>
  <c r="AS29" i="8"/>
  <c r="AS42" i="8"/>
  <c r="AS203" i="8"/>
  <c r="AS315" i="8"/>
  <c r="AS108" i="8"/>
  <c r="AS121" i="8"/>
  <c r="AS39" i="8"/>
  <c r="AS168" i="8"/>
  <c r="AS238" i="8"/>
  <c r="AN190" i="8"/>
  <c r="AN84" i="8"/>
  <c r="AO135" i="8"/>
  <c r="AO142" i="8"/>
  <c r="AO152" i="8"/>
  <c r="AO268" i="8"/>
  <c r="AO276" i="8"/>
  <c r="AO75" i="8"/>
  <c r="AO313" i="8"/>
  <c r="AO98" i="8"/>
  <c r="AO213" i="8"/>
  <c r="AO331" i="8"/>
  <c r="AO223" i="8"/>
  <c r="AO344" i="8"/>
  <c r="AO68" i="8"/>
  <c r="AP248" i="8"/>
  <c r="AP250" i="8"/>
  <c r="AP149" i="8"/>
  <c r="AP263" i="8"/>
  <c r="AP270" i="8"/>
  <c r="AP121" i="8"/>
  <c r="AP182" i="8"/>
  <c r="AQ142" i="8"/>
  <c r="AQ268" i="8"/>
  <c r="AQ276" i="8"/>
  <c r="AQ213" i="8"/>
  <c r="AQ331" i="8"/>
  <c r="AQ344" i="8"/>
  <c r="AQ39" i="8"/>
  <c r="AQ70" i="8"/>
  <c r="AQ125" i="8"/>
  <c r="AQ162" i="8"/>
  <c r="AQ211" i="8"/>
  <c r="AQ278" i="8"/>
  <c r="AR135" i="8"/>
  <c r="AR137" i="8"/>
  <c r="AR26" i="8"/>
  <c r="AR142" i="8"/>
  <c r="AR268" i="8"/>
  <c r="AR276" i="8"/>
  <c r="AR167" i="8"/>
  <c r="AR286" i="8"/>
  <c r="AR199" i="8"/>
  <c r="AR321" i="8"/>
  <c r="AR213" i="8"/>
  <c r="AR106" i="8"/>
  <c r="AR221" i="8"/>
  <c r="AR338" i="8"/>
  <c r="AR121" i="8"/>
  <c r="AR235" i="8"/>
  <c r="AR31" i="8"/>
  <c r="AR119" i="8"/>
  <c r="AR156" i="8"/>
  <c r="AR216" i="8"/>
  <c r="AS135" i="8"/>
  <c r="AS140" i="8"/>
  <c r="AS160" i="8"/>
  <c r="AS193" i="8"/>
  <c r="AS194" i="8"/>
  <c r="AS221" i="8"/>
  <c r="AS234" i="8"/>
  <c r="AS102" i="8"/>
  <c r="AS208" i="8"/>
  <c r="AS306" i="8"/>
  <c r="AN182" i="8"/>
  <c r="AO149" i="8"/>
  <c r="AO153" i="8"/>
  <c r="AO185" i="8"/>
  <c r="AO303" i="8"/>
  <c r="AO202" i="8"/>
  <c r="AO315" i="8"/>
  <c r="AO349" i="8"/>
  <c r="AO96" i="8"/>
  <c r="AO118" i="8"/>
  <c r="AO209" i="8"/>
  <c r="AP137" i="8"/>
  <c r="AP258" i="8"/>
  <c r="AP189" i="8"/>
  <c r="AP199" i="8"/>
  <c r="AP329" i="8"/>
  <c r="AP320" i="8"/>
  <c r="AQ248" i="8"/>
  <c r="AQ250" i="8"/>
  <c r="AQ29" i="8"/>
  <c r="AQ149" i="8"/>
  <c r="AQ153" i="8"/>
  <c r="AQ42" i="8"/>
  <c r="AQ160" i="8"/>
  <c r="AQ185" i="8"/>
  <c r="AQ303" i="8"/>
  <c r="AQ202" i="8"/>
  <c r="AQ315" i="8"/>
  <c r="AQ317" i="8"/>
  <c r="AQ323" i="8"/>
  <c r="AQ325" i="8"/>
  <c r="AQ330" i="8"/>
  <c r="AQ108" i="8"/>
  <c r="AQ333" i="8"/>
  <c r="AQ121" i="8"/>
  <c r="AQ55" i="8"/>
  <c r="AQ82" i="8"/>
  <c r="AQ95" i="8"/>
  <c r="AQ138" i="8"/>
  <c r="AQ181" i="8"/>
  <c r="AQ225" i="8"/>
  <c r="AQ311" i="8"/>
  <c r="AR136" i="8"/>
  <c r="AR138" i="8"/>
  <c r="AR250" i="8"/>
  <c r="AR32" i="8"/>
  <c r="AR256" i="8"/>
  <c r="AR149" i="8"/>
  <c r="AR153" i="8"/>
  <c r="AR42" i="8"/>
  <c r="AR270" i="8"/>
  <c r="AR54" i="8"/>
  <c r="AR56" i="8"/>
  <c r="AR185" i="8"/>
  <c r="AR300" i="8"/>
  <c r="AR303" i="8"/>
  <c r="AR202" i="8"/>
  <c r="AR315" i="8"/>
  <c r="AR207" i="8"/>
  <c r="AR325" i="8"/>
  <c r="AR220" i="8"/>
  <c r="AR239" i="8"/>
  <c r="AR38" i="8"/>
  <c r="AR95" i="8"/>
  <c r="AR174" i="8"/>
  <c r="AS134" i="8"/>
  <c r="AS245" i="8"/>
  <c r="AS139" i="8"/>
  <c r="AS145" i="8"/>
  <c r="AS262" i="8"/>
  <c r="AS159" i="8"/>
  <c r="AS167" i="8"/>
  <c r="AS175" i="8"/>
  <c r="AS93" i="8"/>
  <c r="AS211" i="8"/>
  <c r="AS101" i="8"/>
  <c r="AS233" i="8"/>
  <c r="AS120" i="8"/>
  <c r="AS345" i="8"/>
  <c r="AS55" i="8"/>
  <c r="AS70" i="8"/>
  <c r="AS94" i="8"/>
  <c r="AS107" i="8"/>
  <c r="AS125" i="8"/>
  <c r="AS216" i="8"/>
  <c r="AO224" i="8"/>
  <c r="AO347" i="8"/>
  <c r="AO239" i="8"/>
  <c r="AO120" i="8"/>
  <c r="AP244" i="8"/>
  <c r="AP245" i="8"/>
  <c r="AP249" i="8"/>
  <c r="AP251" i="8"/>
  <c r="AP255" i="8"/>
  <c r="AP262" i="8"/>
  <c r="AP269" i="8"/>
  <c r="AP277" i="8"/>
  <c r="AP175" i="8"/>
  <c r="AP296" i="8"/>
  <c r="AP75" i="8"/>
  <c r="AP91" i="8"/>
  <c r="AP206" i="8"/>
  <c r="AP321" i="8"/>
  <c r="AP214" i="8"/>
  <c r="AP106" i="8"/>
  <c r="AP228" i="8"/>
  <c r="AQ27" i="8"/>
  <c r="AR41" i="8"/>
  <c r="AR69" i="8"/>
  <c r="AR144" i="8"/>
  <c r="AR179" i="8"/>
  <c r="AR299" i="8"/>
  <c r="AS180" i="8"/>
  <c r="AS290" i="8"/>
  <c r="AS311" i="8"/>
  <c r="AS201" i="8"/>
  <c r="AS340" i="8"/>
  <c r="AS230" i="8"/>
  <c r="AS79" i="8"/>
  <c r="AS95" i="8"/>
  <c r="AT159" i="8"/>
  <c r="AT46" i="8"/>
  <c r="AT305" i="8"/>
  <c r="AT82" i="8"/>
  <c r="AT142" i="8"/>
  <c r="AT265" i="8"/>
  <c r="AT283" i="8"/>
  <c r="AT203" i="8"/>
  <c r="AT331" i="8"/>
  <c r="AT344" i="8"/>
  <c r="AT42" i="8"/>
  <c r="AT55" i="8"/>
  <c r="AT68" i="8"/>
  <c r="AT162" i="8"/>
  <c r="AU41" i="8"/>
  <c r="AU52" i="8"/>
  <c r="AU82" i="8"/>
  <c r="AV29" i="8"/>
  <c r="AV150" i="8"/>
  <c r="AV265" i="8"/>
  <c r="AV158" i="8"/>
  <c r="AV166" i="8"/>
  <c r="AV313" i="8"/>
  <c r="AV100" i="8"/>
  <c r="AV331" i="8"/>
  <c r="AV31" i="8"/>
  <c r="AV144" i="8"/>
  <c r="AW29" i="8"/>
  <c r="AW32" i="8"/>
  <c r="AW54" i="8"/>
  <c r="AW279" i="8"/>
  <c r="AW62" i="8"/>
  <c r="AW315" i="8"/>
  <c r="AW317" i="8"/>
  <c r="AW98" i="8"/>
  <c r="AW325" i="8"/>
  <c r="AW220" i="8"/>
  <c r="AW121" i="8"/>
  <c r="AW349" i="8"/>
  <c r="AW44" i="8"/>
  <c r="AW82" i="8"/>
  <c r="AW154" i="8"/>
  <c r="AX252" i="8"/>
  <c r="AX37" i="8"/>
  <c r="AX155" i="8"/>
  <c r="AX45" i="8"/>
  <c r="AX276" i="8"/>
  <c r="AX313" i="8"/>
  <c r="AX323" i="8"/>
  <c r="AX333" i="8"/>
  <c r="AX31" i="8"/>
  <c r="AX150" i="8"/>
  <c r="AX174" i="8"/>
  <c r="AX225" i="8"/>
  <c r="AX237" i="8"/>
  <c r="AY28" i="8"/>
  <c r="AY281" i="8"/>
  <c r="AY296" i="8"/>
  <c r="AY75" i="8"/>
  <c r="AY345" i="8"/>
  <c r="AZ264" i="8"/>
  <c r="AZ41" i="8"/>
  <c r="AZ267" i="8"/>
  <c r="AZ157" i="8"/>
  <c r="AZ271" i="8"/>
  <c r="AZ161" i="8"/>
  <c r="AZ275" i="8"/>
  <c r="AZ165" i="8"/>
  <c r="AZ179" i="8"/>
  <c r="AZ183" i="8"/>
  <c r="AZ70" i="8"/>
  <c r="AZ195" i="8"/>
  <c r="AT27" i="8"/>
  <c r="AT29" i="8"/>
  <c r="AT149" i="8"/>
  <c r="AT94" i="8"/>
  <c r="AT107" i="8"/>
  <c r="AU22" i="8"/>
  <c r="AU26" i="8"/>
  <c r="AU28" i="8"/>
  <c r="AU32" i="8"/>
  <c r="AU54" i="8"/>
  <c r="AU228" i="8"/>
  <c r="AV250" i="8"/>
  <c r="AV149" i="8"/>
  <c r="AV303" i="8"/>
  <c r="AV312" i="8"/>
  <c r="AV92" i="8"/>
  <c r="AV126" i="8"/>
  <c r="AV43" i="8"/>
  <c r="AY290" i="8"/>
  <c r="AY302" i="8"/>
  <c r="AY79" i="8"/>
  <c r="AY306" i="8"/>
  <c r="AY196" i="8"/>
  <c r="AY335" i="8"/>
  <c r="AY31" i="8"/>
  <c r="AY117" i="8"/>
  <c r="AZ46" i="8"/>
  <c r="AT247" i="8"/>
  <c r="AT28" i="8"/>
  <c r="AT148" i="8"/>
  <c r="AT54" i="8"/>
  <c r="AT282" i="8"/>
  <c r="AT286" i="8"/>
  <c r="AT72" i="8"/>
  <c r="AT299" i="8"/>
  <c r="AT194" i="8"/>
  <c r="AT308" i="8"/>
  <c r="AT309" i="8"/>
  <c r="AT219" i="8"/>
  <c r="AT334" i="8"/>
  <c r="AT347" i="8"/>
  <c r="AT126" i="8"/>
  <c r="AT49" i="8"/>
  <c r="AT64" i="8"/>
  <c r="AT96" i="8"/>
  <c r="AT238" i="8"/>
  <c r="AU248" i="8"/>
  <c r="AU259" i="8"/>
  <c r="AU263" i="8"/>
  <c r="AU47" i="8"/>
  <c r="AU295" i="8"/>
  <c r="AU193" i="8"/>
  <c r="AU202" i="8"/>
  <c r="AU317" i="8"/>
  <c r="AU325" i="8"/>
  <c r="AU330" i="8"/>
  <c r="AU239" i="8"/>
  <c r="AU48" i="8"/>
  <c r="AU103" i="8"/>
  <c r="AV137" i="8"/>
  <c r="AV258" i="8"/>
  <c r="AV91" i="8"/>
  <c r="AV212" i="8"/>
  <c r="AV219" i="8"/>
  <c r="AV334" i="8"/>
  <c r="AV51" i="8"/>
  <c r="AW244" i="8"/>
  <c r="AW245" i="8"/>
  <c r="AW249" i="8"/>
  <c r="AW262" i="8"/>
  <c r="AW269" i="8"/>
  <c r="AW55" i="8"/>
  <c r="AW103" i="8"/>
  <c r="AW120" i="8"/>
  <c r="AW165" i="8"/>
  <c r="AX299" i="8"/>
  <c r="AX106" i="8"/>
  <c r="AX224" i="8"/>
  <c r="AX347" i="8"/>
  <c r="AX76" i="8"/>
  <c r="AX162" i="8"/>
  <c r="AX198" i="8"/>
  <c r="AX229" i="8"/>
  <c r="AX320" i="8"/>
  <c r="AY138" i="8"/>
  <c r="AY153" i="8"/>
  <c r="AY270" i="8"/>
  <c r="AY295" i="8"/>
  <c r="AY303" i="8"/>
  <c r="AY202" i="8"/>
  <c r="AY125" i="8"/>
  <c r="AW323" i="8"/>
  <c r="AW228" i="8"/>
  <c r="AW122" i="8"/>
  <c r="AX135" i="8"/>
  <c r="AX250" i="8"/>
  <c r="AX251" i="8"/>
  <c r="AX34" i="8"/>
  <c r="AX308" i="8"/>
  <c r="AX321" i="8"/>
  <c r="AX144" i="8"/>
  <c r="AX164" i="8"/>
  <c r="AX233" i="8"/>
  <c r="AY137" i="8"/>
  <c r="AY258" i="8"/>
  <c r="AY76" i="8"/>
  <c r="AY194" i="8"/>
  <c r="AY309" i="8"/>
  <c r="AY314" i="8"/>
  <c r="AY322" i="8"/>
  <c r="AY219" i="8"/>
  <c r="AY108" i="8"/>
  <c r="AY334" i="8"/>
  <c r="AY121" i="8"/>
  <c r="AY95" i="8"/>
  <c r="AZ299" i="8"/>
  <c r="AZ308" i="8"/>
  <c r="AZ309" i="8"/>
  <c r="AZ310" i="8"/>
  <c r="AZ314" i="8"/>
  <c r="AZ92" i="8"/>
  <c r="AZ322" i="8"/>
  <c r="AZ219" i="8"/>
  <c r="AZ107" i="8"/>
  <c r="AZ224" i="8"/>
  <c r="AZ347" i="8"/>
  <c r="AZ68" i="8"/>
  <c r="AZ103" i="8"/>
  <c r="BA146" i="8"/>
  <c r="BA56" i="8"/>
  <c r="BA300" i="8"/>
  <c r="BA27" i="8"/>
  <c r="BA32" i="8"/>
  <c r="BA37" i="8"/>
  <c r="BA41" i="8"/>
  <c r="BA45" i="8"/>
  <c r="BA49" i="8"/>
  <c r="BA53" i="8"/>
  <c r="BA68" i="8"/>
  <c r="BA76" i="8"/>
  <c r="BA94" i="8"/>
  <c r="BA98" i="8"/>
  <c r="BA102" i="8"/>
  <c r="BA106" i="8"/>
  <c r="BA119" i="8"/>
  <c r="BA134" i="8"/>
  <c r="BA139" i="8"/>
  <c r="BA145" i="8"/>
  <c r="BA151" i="8"/>
  <c r="BA155" i="8"/>
  <c r="BA159" i="8"/>
  <c r="BA163" i="8"/>
  <c r="BA167" i="8"/>
  <c r="BA173" i="8"/>
  <c r="BA178" i="8"/>
  <c r="BA182" i="8"/>
  <c r="BA193" i="8"/>
  <c r="BA199" i="8"/>
  <c r="BA204" i="8"/>
  <c r="BA208" i="8"/>
  <c r="BA212" i="8"/>
  <c r="BA216" i="8"/>
  <c r="BA221" i="8"/>
  <c r="BA226" i="8"/>
  <c r="BA230" i="8"/>
  <c r="BA234" i="8"/>
  <c r="BA238" i="8"/>
  <c r="BA247" i="8"/>
  <c r="BA252" i="8"/>
  <c r="BA259" i="8"/>
  <c r="BA263" i="8"/>
  <c r="BA267" i="8"/>
  <c r="BA271" i="8"/>
  <c r="BA275" i="8"/>
  <c r="BA280" i="8"/>
  <c r="BA285" i="8"/>
  <c r="BA290" i="8"/>
  <c r="BA295" i="8"/>
  <c r="BA306" i="8"/>
  <c r="BA312" i="8"/>
  <c r="BA316" i="8"/>
  <c r="BA320" i="8"/>
  <c r="BA324" i="8"/>
  <c r="BA329" i="8"/>
  <c r="BA334" i="8"/>
  <c r="BA338" i="8"/>
  <c r="BA342" i="8"/>
  <c r="BA346" i="8"/>
  <c r="AZ120" i="8"/>
  <c r="BA24" i="8"/>
  <c r="BA38" i="8"/>
  <c r="BA42" i="8"/>
  <c r="BA46" i="8"/>
  <c r="BA50" i="8"/>
  <c r="BA54" i="8"/>
  <c r="BA69" i="8"/>
  <c r="BA91" i="8"/>
  <c r="BA95" i="8"/>
  <c r="BA99" i="8"/>
  <c r="BA103" i="8"/>
  <c r="BA107" i="8"/>
  <c r="BA120" i="8"/>
  <c r="BA124" i="8"/>
  <c r="BA135" i="8"/>
  <c r="BA140" i="8"/>
  <c r="BA148" i="8"/>
  <c r="BA152" i="8"/>
  <c r="BA156" i="8"/>
  <c r="BA160" i="8"/>
  <c r="BA164" i="8"/>
  <c r="BA168" i="8"/>
  <c r="BA174" i="8"/>
  <c r="BA179" i="8"/>
  <c r="BA183" i="8"/>
  <c r="BA195" i="8"/>
  <c r="BA201" i="8"/>
  <c r="BA205" i="8"/>
  <c r="BA209" i="8"/>
  <c r="BA213" i="8"/>
  <c r="BA218" i="8"/>
  <c r="BA223" i="8"/>
  <c r="BA227" i="8"/>
  <c r="BA231" i="8"/>
  <c r="BA235" i="8"/>
  <c r="BA239" i="8"/>
  <c r="BA248" i="8"/>
  <c r="BA254" i="8"/>
  <c r="BA260" i="8"/>
  <c r="BA264" i="8"/>
  <c r="BA268" i="8"/>
  <c r="BA272" i="8"/>
  <c r="BA276" i="8"/>
  <c r="BA282" i="8"/>
  <c r="BA286" i="8"/>
  <c r="BA291" i="8"/>
  <c r="BA299" i="8"/>
  <c r="BA308" i="8"/>
  <c r="BA313" i="8"/>
  <c r="BA317" i="8"/>
  <c r="BA321" i="8"/>
  <c r="BA325" i="8"/>
  <c r="BA330" i="8"/>
  <c r="BA335" i="8"/>
  <c r="BA339" i="8"/>
  <c r="BA343" i="8"/>
  <c r="BA347" i="8"/>
  <c r="AZ54" i="8"/>
  <c r="AZ175" i="8"/>
  <c r="AZ206" i="8"/>
  <c r="AZ98" i="8"/>
  <c r="AZ100" i="8"/>
  <c r="AZ214" i="8"/>
  <c r="AZ228" i="8"/>
  <c r="AZ109" i="8"/>
  <c r="BA28" i="8"/>
  <c r="BA25" i="8"/>
  <c r="BA30" i="8"/>
  <c r="BA35" i="8"/>
  <c r="BA39" i="8"/>
  <c r="BA43" i="8"/>
  <c r="BA47" i="8"/>
  <c r="BA51" i="8"/>
  <c r="BA55" i="8"/>
  <c r="BA70" i="8"/>
  <c r="BA82" i="8"/>
  <c r="BA92" i="8"/>
  <c r="BA96" i="8"/>
  <c r="BA100" i="8"/>
  <c r="BA104" i="8"/>
  <c r="BA108" i="8"/>
  <c r="BA113" i="8"/>
  <c r="BA117" i="8"/>
  <c r="BA121" i="8"/>
  <c r="BA125" i="8"/>
  <c r="BA149" i="8"/>
  <c r="BA153" i="8"/>
  <c r="BA157" i="8"/>
  <c r="BA161" i="8"/>
  <c r="BA165" i="8"/>
  <c r="BA170" i="8"/>
  <c r="BA175" i="8"/>
  <c r="BA180" i="8"/>
  <c r="BA185" i="8"/>
  <c r="BA196" i="8"/>
  <c r="BA202" i="8"/>
  <c r="BA206" i="8"/>
  <c r="BA210" i="8"/>
  <c r="BA214" i="8"/>
  <c r="BA244" i="8"/>
  <c r="BA249" i="8"/>
  <c r="AZ149" i="8"/>
  <c r="AZ153" i="8"/>
  <c r="AZ160" i="8"/>
  <c r="AZ303" i="8"/>
  <c r="AZ202" i="8"/>
  <c r="AZ205" i="8"/>
  <c r="AZ317" i="8"/>
  <c r="AZ325" i="8"/>
  <c r="AZ330" i="8"/>
  <c r="AZ239" i="8"/>
  <c r="AZ96" i="8"/>
  <c r="BA31" i="8"/>
  <c r="BA118" i="8"/>
  <c r="BA122" i="8"/>
  <c r="BA126" i="8"/>
  <c r="AH291" i="8"/>
  <c r="AH95" i="8"/>
  <c r="AH117" i="8"/>
  <c r="AH180" i="8"/>
  <c r="AH303" i="8"/>
  <c r="AH344" i="8"/>
  <c r="AI121" i="8"/>
  <c r="AI139" i="8"/>
  <c r="AI230" i="8"/>
  <c r="AI252" i="8"/>
  <c r="AH121" i="8"/>
  <c r="AH142" i="8"/>
  <c r="AH244" i="8"/>
  <c r="AH249" i="8"/>
  <c r="AH255" i="8"/>
  <c r="AH265" i="8"/>
  <c r="AH269" i="8"/>
  <c r="AH277" i="8"/>
  <c r="AH283" i="8"/>
  <c r="AH331" i="8"/>
  <c r="AH340" i="8"/>
  <c r="AH348" i="8"/>
  <c r="AI168" i="8"/>
  <c r="AI278" i="8"/>
  <c r="AI201" i="8"/>
  <c r="AI311" i="8"/>
  <c r="AI313" i="8"/>
  <c r="AI213" i="8"/>
  <c r="AI323" i="8"/>
  <c r="AI223" i="8"/>
  <c r="AI333" i="8"/>
  <c r="AI335" i="8"/>
  <c r="AI225" i="8"/>
  <c r="AI221" i="8"/>
  <c r="AI238" i="8"/>
  <c r="AI290" i="8"/>
  <c r="AI306" i="8"/>
  <c r="AH279" i="8"/>
  <c r="AH190" i="8"/>
  <c r="AH26" i="8"/>
  <c r="AH31" i="8"/>
  <c r="AH37" i="8"/>
  <c r="AH41" i="8"/>
  <c r="AH45" i="8"/>
  <c r="AH49" i="8"/>
  <c r="AH53" i="8"/>
  <c r="AH68" i="8"/>
  <c r="AH96" i="8"/>
  <c r="AH100" i="8"/>
  <c r="AH118" i="8"/>
  <c r="AH122" i="8"/>
  <c r="AH126" i="8"/>
  <c r="AH144" i="8"/>
  <c r="AH150" i="8"/>
  <c r="AH154" i="8"/>
  <c r="AH158" i="8"/>
  <c r="AH162" i="8"/>
  <c r="AH166" i="8"/>
  <c r="AH172" i="8"/>
  <c r="AH176" i="8"/>
  <c r="AH189" i="8"/>
  <c r="AH198" i="8"/>
  <c r="AH203" i="8"/>
  <c r="AH211" i="8"/>
  <c r="AH225" i="8"/>
  <c r="AH229" i="8"/>
  <c r="AH233" i="8"/>
  <c r="AH237" i="8"/>
  <c r="AH245" i="8"/>
  <c r="AH258" i="8"/>
  <c r="AH262" i="8"/>
  <c r="AH266" i="8"/>
  <c r="AH274" i="8"/>
  <c r="AH278" i="8"/>
  <c r="AH284" i="8"/>
  <c r="AH289" i="8"/>
  <c r="AH293" i="8"/>
  <c r="AH305" i="8"/>
  <c r="AH311" i="8"/>
  <c r="AH323" i="8"/>
  <c r="AH333" i="8"/>
  <c r="AH337" i="8"/>
  <c r="AH345" i="8"/>
  <c r="AI136" i="8"/>
  <c r="AI248" i="8"/>
  <c r="AI140" i="8"/>
  <c r="AI250" i="8"/>
  <c r="AI256" i="8"/>
  <c r="AI160" i="8"/>
  <c r="AI270" i="8"/>
  <c r="AI279" i="8"/>
  <c r="AI56" i="8"/>
  <c r="AI300" i="8"/>
  <c r="AI205" i="8"/>
  <c r="AI315" i="8"/>
  <c r="AI317" i="8"/>
  <c r="AI207" i="8"/>
  <c r="AI209" i="8"/>
  <c r="AI319" i="8"/>
  <c r="AI325" i="8"/>
  <c r="AI102" i="8"/>
  <c r="AI215" i="8"/>
  <c r="AI218" i="8"/>
  <c r="AI328" i="8"/>
  <c r="AI330" i="8"/>
  <c r="AI107" i="8"/>
  <c r="AI220" i="8"/>
  <c r="AI231" i="8"/>
  <c r="AI341" i="8"/>
  <c r="AI239" i="8"/>
  <c r="AI349" i="8"/>
  <c r="AI27" i="8"/>
  <c r="AI37" i="8"/>
  <c r="AI41" i="8"/>
  <c r="AI45" i="8"/>
  <c r="AI49" i="8"/>
  <c r="AI55" i="8"/>
  <c r="AI68" i="8"/>
  <c r="AI93" i="8"/>
  <c r="AI117" i="8"/>
  <c r="AI134" i="8"/>
  <c r="AI142" i="8"/>
  <c r="AI150" i="8"/>
  <c r="AI155" i="8"/>
  <c r="AI166" i="8"/>
  <c r="AI173" i="8"/>
  <c r="AI199" i="8"/>
  <c r="AI214" i="8"/>
  <c r="AI232" i="8"/>
  <c r="AI255" i="8"/>
  <c r="AI265" i="8"/>
  <c r="AI273" i="8"/>
  <c r="AI283" i="8"/>
  <c r="AI292" i="8"/>
  <c r="AI318" i="8"/>
  <c r="AI326" i="8"/>
  <c r="AI344" i="8"/>
  <c r="AJ244" i="8"/>
  <c r="AJ135" i="8"/>
  <c r="AJ249" i="8"/>
  <c r="AJ26" i="8"/>
  <c r="AJ142" i="8"/>
  <c r="AJ29" i="8"/>
  <c r="AJ252" i="8"/>
  <c r="AJ32" i="8"/>
  <c r="AJ255" i="8"/>
  <c r="AJ260" i="8"/>
  <c r="AJ150" i="8"/>
  <c r="AJ37" i="8"/>
  <c r="AJ152" i="8"/>
  <c r="AJ39" i="8"/>
  <c r="AJ155" i="8"/>
  <c r="AJ42" i="8"/>
  <c r="AJ265" i="8"/>
  <c r="AJ268" i="8"/>
  <c r="AJ158" i="8"/>
  <c r="AJ45" i="8"/>
  <c r="AJ46" i="8"/>
  <c r="AJ269" i="8"/>
  <c r="AJ272" i="8"/>
  <c r="AJ162" i="8"/>
  <c r="AJ49" i="8"/>
  <c r="AJ276" i="8"/>
  <c r="AJ166" i="8"/>
  <c r="AJ53" i="8"/>
  <c r="AJ54" i="8"/>
  <c r="AJ277" i="8"/>
  <c r="AJ168" i="8"/>
  <c r="AJ55" i="8"/>
  <c r="AJ278" i="8"/>
  <c r="AJ173" i="8"/>
  <c r="AJ283" i="8"/>
  <c r="AJ180" i="8"/>
  <c r="AJ290" i="8"/>
  <c r="AJ306" i="8"/>
  <c r="AJ196" i="8"/>
  <c r="AJ201" i="8"/>
  <c r="AJ311" i="8"/>
  <c r="AJ313" i="8"/>
  <c r="AJ203" i="8"/>
  <c r="AJ93" i="8"/>
  <c r="AJ206" i="8"/>
  <c r="AJ95" i="8"/>
  <c r="AJ208" i="8"/>
  <c r="AJ318" i="8"/>
  <c r="AJ213" i="8"/>
  <c r="AJ323" i="8"/>
  <c r="AJ214" i="8"/>
  <c r="AH29" i="8"/>
  <c r="AH108" i="8"/>
  <c r="AH196" i="8"/>
  <c r="AH318" i="8"/>
  <c r="AH326" i="8"/>
  <c r="AH147" i="8"/>
  <c r="AH310" i="8"/>
  <c r="AH27" i="8"/>
  <c r="AH32" i="8"/>
  <c r="AH38" i="8"/>
  <c r="AH42" i="8"/>
  <c r="AH46" i="8"/>
  <c r="AH54" i="8"/>
  <c r="AH69" i="8"/>
  <c r="AH76" i="8"/>
  <c r="AH93" i="8"/>
  <c r="AH97" i="8"/>
  <c r="AH101" i="8"/>
  <c r="AH106" i="8"/>
  <c r="AH119" i="8"/>
  <c r="AH238" i="8"/>
  <c r="AH290" i="8"/>
  <c r="AI147" i="8"/>
  <c r="AI148" i="8"/>
  <c r="AI258" i="8"/>
  <c r="AI156" i="8"/>
  <c r="AI266" i="8"/>
  <c r="AI164" i="8"/>
  <c r="AI274" i="8"/>
  <c r="AI282" i="8"/>
  <c r="AI174" i="8"/>
  <c r="AI284" i="8"/>
  <c r="AI286" i="8"/>
  <c r="AI299" i="8"/>
  <c r="AI304" i="8"/>
  <c r="AI308" i="8"/>
  <c r="AI227" i="8"/>
  <c r="AI337" i="8"/>
  <c r="AI347" i="8"/>
  <c r="AI124" i="8"/>
  <c r="AI237" i="8"/>
  <c r="AI24" i="8"/>
  <c r="AI38" i="8"/>
  <c r="AI46" i="8"/>
  <c r="AI57" i="8"/>
  <c r="AI95" i="8"/>
  <c r="AI100" i="8"/>
  <c r="AI106" i="8"/>
  <c r="AI137" i="8"/>
  <c r="AI144" i="8"/>
  <c r="AI151" i="8"/>
  <c r="AI157" i="8"/>
  <c r="AI162" i="8"/>
  <c r="AI175" i="8"/>
  <c r="AI193" i="8"/>
  <c r="AI202" i="8"/>
  <c r="AI275" i="8"/>
  <c r="AI320" i="8"/>
  <c r="AI329" i="8"/>
  <c r="AI338" i="8"/>
  <c r="AI348" i="8"/>
  <c r="AH251" i="8"/>
  <c r="AH186" i="8"/>
  <c r="AH188" i="8"/>
  <c r="AH28" i="8"/>
  <c r="AH39" i="8"/>
  <c r="AH55" i="8"/>
  <c r="AH70" i="8"/>
  <c r="AH98" i="8"/>
  <c r="AH102" i="8"/>
  <c r="AH107" i="8"/>
  <c r="AH120" i="8"/>
  <c r="AH124" i="8"/>
  <c r="AI135" i="8"/>
  <c r="AI245" i="8"/>
  <c r="AI251" i="8"/>
  <c r="AI152" i="8"/>
  <c r="AI262" i="8"/>
  <c r="AI179" i="8"/>
  <c r="AI289" i="8"/>
  <c r="AI183" i="8"/>
  <c r="AI293" i="8"/>
  <c r="AI296" i="8"/>
  <c r="AI75" i="8"/>
  <c r="AI191" i="8"/>
  <c r="AI78" i="8"/>
  <c r="AI195" i="8"/>
  <c r="AI305" i="8"/>
  <c r="AI321" i="8"/>
  <c r="AI98" i="8"/>
  <c r="AI211" i="8"/>
  <c r="AI339" i="8"/>
  <c r="AI229" i="8"/>
  <c r="AI343" i="8"/>
  <c r="AI120" i="8"/>
  <c r="AI233" i="8"/>
  <c r="AI235" i="8"/>
  <c r="AI345" i="8"/>
  <c r="AI39" i="8"/>
  <c r="AI108" i="8"/>
  <c r="AI158" i="8"/>
  <c r="AI176" i="8"/>
  <c r="AI182" i="8"/>
  <c r="AI203" i="8"/>
  <c r="AI277" i="8"/>
  <c r="AI288" i="8"/>
  <c r="AJ144" i="8"/>
  <c r="AJ172" i="8"/>
  <c r="AJ176" i="8"/>
  <c r="AJ189" i="8"/>
  <c r="AJ210" i="8"/>
  <c r="AJ219" i="8"/>
  <c r="AJ224" i="8"/>
  <c r="AJ228" i="8"/>
  <c r="AJ232" i="8"/>
  <c r="AJ236" i="8"/>
  <c r="AJ261" i="8"/>
  <c r="AJ273" i="8"/>
  <c r="AJ288" i="8"/>
  <c r="AJ292" i="8"/>
  <c r="AJ303" i="8"/>
  <c r="AJ309" i="8"/>
  <c r="AJ314" i="8"/>
  <c r="AJ322" i="8"/>
  <c r="AJ331" i="8"/>
  <c r="AJ336" i="8"/>
  <c r="AJ340" i="8"/>
  <c r="AJ344" i="8"/>
  <c r="AJ348" i="8"/>
  <c r="AK26" i="8"/>
  <c r="AK88" i="8"/>
  <c r="AK100" i="8"/>
  <c r="AK118" i="8"/>
  <c r="AK126" i="8"/>
  <c r="AK138" i="8"/>
  <c r="AK144" i="8"/>
  <c r="AK150" i="8"/>
  <c r="AK158" i="8"/>
  <c r="AK162" i="8"/>
  <c r="AK166" i="8"/>
  <c r="AK172" i="8"/>
  <c r="AK176" i="8"/>
  <c r="AK181" i="8"/>
  <c r="AK189" i="8"/>
  <c r="AK198" i="8"/>
  <c r="AK203" i="8"/>
  <c r="AK207" i="8"/>
  <c r="AK211" i="8"/>
  <c r="AK215" i="8"/>
  <c r="AK220" i="8"/>
  <c r="AK225" i="8"/>
  <c r="AK237" i="8"/>
  <c r="AK250" i="8"/>
  <c r="AK258" i="8"/>
  <c r="AK262" i="8"/>
  <c r="AK266" i="8"/>
  <c r="AK270" i="8"/>
  <c r="AK274" i="8"/>
  <c r="AK278" i="8"/>
  <c r="AK284" i="8"/>
  <c r="AK289" i="8"/>
  <c r="AK293" i="8"/>
  <c r="AK311" i="8"/>
  <c r="AK315" i="8"/>
  <c r="AK319" i="8"/>
  <c r="AK323" i="8"/>
  <c r="AK328" i="8"/>
  <c r="AK333" i="8"/>
  <c r="AK337" i="8"/>
  <c r="AK341" i="8"/>
  <c r="AK345" i="8"/>
  <c r="AK349" i="8"/>
  <c r="AL56" i="8"/>
  <c r="AL27" i="8"/>
  <c r="AL46" i="8"/>
  <c r="AL50" i="8"/>
  <c r="AL54" i="8"/>
  <c r="AL94" i="8"/>
  <c r="AL98" i="8"/>
  <c r="AL102" i="8"/>
  <c r="AL107" i="8"/>
  <c r="AL120" i="8"/>
  <c r="AL135" i="8"/>
  <c r="AL140" i="8"/>
  <c r="AL152" i="8"/>
  <c r="AL156" i="8"/>
  <c r="AL160" i="8"/>
  <c r="AL164" i="8"/>
  <c r="AL174" i="8"/>
  <c r="AL179" i="8"/>
  <c r="AL183" i="8"/>
  <c r="AL195" i="8"/>
  <c r="AL205" i="8"/>
  <c r="AL209" i="8"/>
  <c r="AL213" i="8"/>
  <c r="AL218" i="8"/>
  <c r="AL223" i="8"/>
  <c r="AL227" i="8"/>
  <c r="AL231" i="8"/>
  <c r="AL235" i="8"/>
  <c r="AL239" i="8"/>
  <c r="AL248" i="8"/>
  <c r="AL254" i="8"/>
  <c r="AL260" i="8"/>
  <c r="AL264" i="8"/>
  <c r="AL268" i="8"/>
  <c r="AL272" i="8"/>
  <c r="AL276" i="8"/>
  <c r="AL282" i="8"/>
  <c r="AL286" i="8"/>
  <c r="AL291" i="8"/>
  <c r="AL299" i="8"/>
  <c r="AL308" i="8"/>
  <c r="AL317" i="8"/>
  <c r="AL321" i="8"/>
  <c r="AL325" i="8"/>
  <c r="AL330" i="8"/>
  <c r="AL335" i="8"/>
  <c r="AL339" i="8"/>
  <c r="AL343" i="8"/>
  <c r="AL347" i="8"/>
  <c r="AM206" i="8"/>
  <c r="AM316" i="8"/>
  <c r="AM214" i="8"/>
  <c r="AM324" i="8"/>
  <c r="AM228" i="8"/>
  <c r="AM338" i="8"/>
  <c r="AM39" i="8"/>
  <c r="AM70" i="8"/>
  <c r="AM82" i="8"/>
  <c r="AM122" i="8"/>
  <c r="AM150" i="8"/>
  <c r="AM154" i="8"/>
  <c r="AM158" i="8"/>
  <c r="AM162" i="8"/>
  <c r="AM166" i="8"/>
  <c r="AM203" i="8"/>
  <c r="AM208" i="8"/>
  <c r="AM213" i="8"/>
  <c r="AM247" i="8"/>
  <c r="AM254" i="8"/>
  <c r="AM262" i="8"/>
  <c r="AM267" i="8"/>
  <c r="AM272" i="8"/>
  <c r="AM278" i="8"/>
  <c r="AM285" i="8"/>
  <c r="AM291" i="8"/>
  <c r="AM305" i="8"/>
  <c r="AM312" i="8"/>
  <c r="AM319" i="8"/>
  <c r="AM328" i="8"/>
  <c r="AM345" i="8"/>
  <c r="AN134" i="8"/>
  <c r="AN244" i="8"/>
  <c r="AN135" i="8"/>
  <c r="AN245" i="8"/>
  <c r="AN139" i="8"/>
  <c r="AN249" i="8"/>
  <c r="AN145" i="8"/>
  <c r="AN255" i="8"/>
  <c r="AN32" i="8"/>
  <c r="AN152" i="8"/>
  <c r="AN262" i="8"/>
  <c r="AN39" i="8"/>
  <c r="AN264" i="8"/>
  <c r="AN41" i="8"/>
  <c r="AN154" i="8"/>
  <c r="AN267" i="8"/>
  <c r="AN157" i="8"/>
  <c r="AN159" i="8"/>
  <c r="AN269" i="8"/>
  <c r="AN46" i="8"/>
  <c r="AN271" i="8"/>
  <c r="AN161" i="8"/>
  <c r="AN275" i="8"/>
  <c r="AN165" i="8"/>
  <c r="AN167" i="8"/>
  <c r="AN277" i="8"/>
  <c r="AN54" i="8"/>
  <c r="AN285" i="8"/>
  <c r="AN175" i="8"/>
  <c r="AN179" i="8"/>
  <c r="AN289" i="8"/>
  <c r="AN183" i="8"/>
  <c r="AN293" i="8"/>
  <c r="AN70" i="8"/>
  <c r="AN195" i="8"/>
  <c r="AN305" i="8"/>
  <c r="AN82" i="8"/>
  <c r="AN199" i="8"/>
  <c r="AN204" i="8"/>
  <c r="AN91" i="8"/>
  <c r="AN316" i="8"/>
  <c r="AN206" i="8"/>
  <c r="AN321" i="8"/>
  <c r="AN98" i="8"/>
  <c r="AN211" i="8"/>
  <c r="AN324" i="8"/>
  <c r="AN214" i="8"/>
  <c r="AN216" i="8"/>
  <c r="AN326" i="8"/>
  <c r="AN103" i="8"/>
  <c r="AN338" i="8"/>
  <c r="AN228" i="8"/>
  <c r="AN339" i="8"/>
  <c r="AN229" i="8"/>
  <c r="AN343" i="8"/>
  <c r="AN120" i="8"/>
  <c r="AN233" i="8"/>
  <c r="AN235" i="8"/>
  <c r="AN345" i="8"/>
  <c r="AN122" i="8"/>
  <c r="AN44" i="8"/>
  <c r="AJ136" i="8"/>
  <c r="AJ256" i="8"/>
  <c r="AJ279" i="8"/>
  <c r="AJ300" i="8"/>
  <c r="AJ27" i="8"/>
  <c r="AJ38" i="8"/>
  <c r="AJ50" i="8"/>
  <c r="AJ69" i="8"/>
  <c r="AJ97" i="8"/>
  <c r="AJ106" i="8"/>
  <c r="AJ119" i="8"/>
  <c r="AJ191" i="8"/>
  <c r="AJ198" i="8"/>
  <c r="AJ207" i="8"/>
  <c r="AJ211" i="8"/>
  <c r="AJ215" i="8"/>
  <c r="AJ220" i="8"/>
  <c r="AJ225" i="8"/>
  <c r="AJ229" i="8"/>
  <c r="AJ233" i="8"/>
  <c r="AJ237" i="8"/>
  <c r="AJ250" i="8"/>
  <c r="AJ258" i="8"/>
  <c r="AJ266" i="8"/>
  <c r="AJ270" i="8"/>
  <c r="AJ274" i="8"/>
  <c r="AJ284" i="8"/>
  <c r="AJ305" i="8"/>
  <c r="AJ315" i="8"/>
  <c r="AJ319" i="8"/>
  <c r="AJ328" i="8"/>
  <c r="AJ333" i="8"/>
  <c r="AJ337" i="8"/>
  <c r="AJ341" i="8"/>
  <c r="AJ345" i="8"/>
  <c r="AJ349" i="8"/>
  <c r="AK136" i="8"/>
  <c r="AK256" i="8"/>
  <c r="AK279" i="8"/>
  <c r="AK300" i="8"/>
  <c r="AK27" i="8"/>
  <c r="AK32" i="8"/>
  <c r="AK37" i="8"/>
  <c r="AK45" i="8"/>
  <c r="AK49" i="8"/>
  <c r="AK53" i="8"/>
  <c r="AK68" i="8"/>
  <c r="AK74" i="8"/>
  <c r="AK83" i="8"/>
  <c r="AK97" i="8"/>
  <c r="AK106" i="8"/>
  <c r="AK119" i="8"/>
  <c r="AK151" i="8"/>
  <c r="AK155" i="8"/>
  <c r="AK159" i="8"/>
  <c r="AK163" i="8"/>
  <c r="AK167" i="8"/>
  <c r="AK173" i="8"/>
  <c r="AK178" i="8"/>
  <c r="AK182" i="8"/>
  <c r="AK193" i="8"/>
  <c r="AK199" i="8"/>
  <c r="AK204" i="8"/>
  <c r="AK208" i="8"/>
  <c r="AK212" i="8"/>
  <c r="AK216" i="8"/>
  <c r="AK221" i="8"/>
  <c r="AK226" i="8"/>
  <c r="AK230" i="8"/>
  <c r="AK234" i="8"/>
  <c r="AK238" i="8"/>
  <c r="AK247" i="8"/>
  <c r="AK252" i="8"/>
  <c r="AK259" i="8"/>
  <c r="AK263" i="8"/>
  <c r="AK267" i="8"/>
  <c r="AK271" i="8"/>
  <c r="AK275" i="8"/>
  <c r="AK280" i="8"/>
  <c r="AK285" i="8"/>
  <c r="AK290" i="8"/>
  <c r="AK295" i="8"/>
  <c r="AK306" i="8"/>
  <c r="AK312" i="8"/>
  <c r="AK316" i="8"/>
  <c r="AK320" i="8"/>
  <c r="AK324" i="8"/>
  <c r="AK329" i="8"/>
  <c r="AK334" i="8"/>
  <c r="AK338" i="8"/>
  <c r="AK342" i="8"/>
  <c r="AK346" i="8"/>
  <c r="AL147" i="8"/>
  <c r="AL304" i="8"/>
  <c r="AL24" i="8"/>
  <c r="AL35" i="8"/>
  <c r="AL39" i="8"/>
  <c r="AL43" i="8"/>
  <c r="AL47" i="8"/>
  <c r="AL51" i="8"/>
  <c r="AL70" i="8"/>
  <c r="AL82" i="8"/>
  <c r="AL91" i="8"/>
  <c r="AL99" i="8"/>
  <c r="AL103" i="8"/>
  <c r="AL137" i="8"/>
  <c r="AL142" i="8"/>
  <c r="AL149" i="8"/>
  <c r="AL153" i="8"/>
  <c r="AL157" i="8"/>
  <c r="AL161" i="8"/>
  <c r="AL165" i="8"/>
  <c r="AL170" i="8"/>
  <c r="AL175" i="8"/>
  <c r="AL180" i="8"/>
  <c r="AL185" i="8"/>
  <c r="AL196" i="8"/>
  <c r="AL202" i="8"/>
  <c r="AL206" i="8"/>
  <c r="AL210" i="8"/>
  <c r="AL214" i="8"/>
  <c r="AL219" i="8"/>
  <c r="AL224" i="8"/>
  <c r="AL228" i="8"/>
  <c r="AL232" i="8"/>
  <c r="AL236" i="8"/>
  <c r="AL244" i="8"/>
  <c r="AL249" i="8"/>
  <c r="AL255" i="8"/>
  <c r="AL261" i="8"/>
  <c r="AL265" i="8"/>
  <c r="AL269" i="8"/>
  <c r="AL273" i="8"/>
  <c r="AL277" i="8"/>
  <c r="AL283" i="8"/>
  <c r="AL288" i="8"/>
  <c r="AL292" i="8"/>
  <c r="AL303" i="8"/>
  <c r="AL309" i="8"/>
  <c r="AL314" i="8"/>
  <c r="AL318" i="8"/>
  <c r="AL322" i="8"/>
  <c r="AL326" i="8"/>
  <c r="AL331" i="8"/>
  <c r="AL336" i="8"/>
  <c r="AL340" i="8"/>
  <c r="AL344" i="8"/>
  <c r="AL348" i="8"/>
  <c r="AM25" i="8"/>
  <c r="AM30" i="8"/>
  <c r="AM36" i="8"/>
  <c r="AM40" i="8"/>
  <c r="AM44" i="8"/>
  <c r="AM48" i="8"/>
  <c r="AM52" i="8"/>
  <c r="AM62" i="8"/>
  <c r="AM72" i="8"/>
  <c r="AM93" i="8"/>
  <c r="AM101" i="8"/>
  <c r="AM134" i="8"/>
  <c r="AM139" i="8"/>
  <c r="AM145" i="8"/>
  <c r="AM151" i="8"/>
  <c r="AM155" i="8"/>
  <c r="AM159" i="8"/>
  <c r="AM163" i="8"/>
  <c r="AM167" i="8"/>
  <c r="AM173" i="8"/>
  <c r="AM178" i="8"/>
  <c r="AM182" i="8"/>
  <c r="AM215" i="8"/>
  <c r="AM221" i="8"/>
  <c r="AM233" i="8"/>
  <c r="AM238" i="8"/>
  <c r="AM258" i="8"/>
  <c r="AM263" i="8"/>
  <c r="AM268" i="8"/>
  <c r="AM274" i="8"/>
  <c r="AM280" i="8"/>
  <c r="AM286" i="8"/>
  <c r="AM293" i="8"/>
  <c r="AM306" i="8"/>
  <c r="AM313" i="8"/>
  <c r="AM321" i="8"/>
  <c r="AM330" i="8"/>
  <c r="AM339" i="8"/>
  <c r="AM347" i="8"/>
  <c r="AN213" i="8"/>
  <c r="AN48" i="8"/>
  <c r="AN62" i="8"/>
  <c r="AJ147" i="8"/>
  <c r="AJ304" i="8"/>
  <c r="AJ24" i="8"/>
  <c r="AJ35" i="8"/>
  <c r="AJ43" i="8"/>
  <c r="AJ51" i="8"/>
  <c r="AJ76" i="8"/>
  <c r="AJ124" i="8"/>
  <c r="AJ193" i="8"/>
  <c r="AJ199" i="8"/>
  <c r="AJ204" i="8"/>
  <c r="AJ212" i="8"/>
  <c r="AJ221" i="8"/>
  <c r="AJ226" i="8"/>
  <c r="AJ230" i="8"/>
  <c r="AJ234" i="8"/>
  <c r="AJ238" i="8"/>
  <c r="AJ247" i="8"/>
  <c r="AJ259" i="8"/>
  <c r="AJ263" i="8"/>
  <c r="AJ267" i="8"/>
  <c r="AJ271" i="8"/>
  <c r="AJ275" i="8"/>
  <c r="AJ280" i="8"/>
  <c r="AJ285" i="8"/>
  <c r="AJ295" i="8"/>
  <c r="AK147" i="8"/>
  <c r="AK304" i="8"/>
  <c r="AK24" i="8"/>
  <c r="AK29" i="8"/>
  <c r="AK38" i="8"/>
  <c r="AK42" i="8"/>
  <c r="AK50" i="8"/>
  <c r="AK69" i="8"/>
  <c r="AK76" i="8"/>
  <c r="AK94" i="8"/>
  <c r="AK102" i="8"/>
  <c r="AK107" i="8"/>
  <c r="AK124" i="8"/>
  <c r="AK148" i="8"/>
  <c r="AK156" i="8"/>
  <c r="AK160" i="8"/>
  <c r="AK164" i="8"/>
  <c r="AK168" i="8"/>
  <c r="AK174" i="8"/>
  <c r="AK248" i="8"/>
  <c r="AL251" i="8"/>
  <c r="AL296" i="8"/>
  <c r="AL75" i="8"/>
  <c r="AL25" i="8"/>
  <c r="AL30" i="8"/>
  <c r="AL36" i="8"/>
  <c r="AL40" i="8"/>
  <c r="AL44" i="8"/>
  <c r="AL48" i="8"/>
  <c r="AL52" i="8"/>
  <c r="AL62" i="8"/>
  <c r="AL72" i="8"/>
  <c r="AL92" i="8"/>
  <c r="AL96" i="8"/>
  <c r="AL118" i="8"/>
  <c r="AL122" i="8"/>
  <c r="AL126" i="8"/>
  <c r="AL144" i="8"/>
  <c r="AL154" i="8"/>
  <c r="AL172" i="8"/>
  <c r="AL176" i="8"/>
  <c r="AL181" i="8"/>
  <c r="AL189" i="8"/>
  <c r="AM246" i="8"/>
  <c r="AM169" i="8"/>
  <c r="AM190" i="8"/>
  <c r="AM303" i="8"/>
  <c r="AM236" i="8"/>
  <c r="AM346" i="8"/>
  <c r="AM26" i="8"/>
  <c r="AM37" i="8"/>
  <c r="AM41" i="8"/>
  <c r="AM53" i="8"/>
  <c r="AM76" i="8"/>
  <c r="AM94" i="8"/>
  <c r="AM98" i="8"/>
  <c r="AM102" i="8"/>
  <c r="AM120" i="8"/>
  <c r="AM135" i="8"/>
  <c r="AM140" i="8"/>
  <c r="AM156" i="8"/>
  <c r="AM160" i="8"/>
  <c r="AM174" i="8"/>
  <c r="AM179" i="8"/>
  <c r="AM201" i="8"/>
  <c r="AM205" i="8"/>
  <c r="AM216" i="8"/>
  <c r="AM223" i="8"/>
  <c r="AM234" i="8"/>
  <c r="AM239" i="8"/>
  <c r="AM250" i="8"/>
  <c r="AM259" i="8"/>
  <c r="AM275" i="8"/>
  <c r="AM295" i="8"/>
  <c r="AN248" i="8"/>
  <c r="AN25" i="8"/>
  <c r="AN138" i="8"/>
  <c r="AN140" i="8"/>
  <c r="AN250" i="8"/>
  <c r="AN27" i="8"/>
  <c r="AN252" i="8"/>
  <c r="AN142" i="8"/>
  <c r="AN259" i="8"/>
  <c r="AN149" i="8"/>
  <c r="AN263" i="8"/>
  <c r="AN153" i="8"/>
  <c r="AN155" i="8"/>
  <c r="AN42" i="8"/>
  <c r="AN160" i="8"/>
  <c r="AN270" i="8"/>
  <c r="AN47" i="8"/>
  <c r="AN163" i="8"/>
  <c r="AN273" i="8"/>
  <c r="AN50" i="8"/>
  <c r="AN279" i="8"/>
  <c r="AN173" i="8"/>
  <c r="AN291" i="8"/>
  <c r="AN68" i="8"/>
  <c r="AN181" i="8"/>
  <c r="AN72" i="8"/>
  <c r="AN295" i="8"/>
  <c r="AN185" i="8"/>
  <c r="AN193" i="8"/>
  <c r="AN303" i="8"/>
  <c r="AN312" i="8"/>
  <c r="AN202" i="8"/>
  <c r="AN205" i="8"/>
  <c r="AN315" i="8"/>
  <c r="AN92" i="8"/>
  <c r="AN317" i="8"/>
  <c r="AN207" i="8"/>
  <c r="AN209" i="8"/>
  <c r="AN319" i="8"/>
  <c r="AN96" i="8"/>
  <c r="AN325" i="8"/>
  <c r="AN102" i="8"/>
  <c r="AN215" i="8"/>
  <c r="AN218" i="8"/>
  <c r="AN328" i="8"/>
  <c r="AN330" i="8"/>
  <c r="AN107" i="8"/>
  <c r="AN220" i="8"/>
  <c r="AN221" i="8"/>
  <c r="AN108" i="8"/>
  <c r="AN226" i="8"/>
  <c r="AN336" i="8"/>
  <c r="AN231" i="8"/>
  <c r="AN341" i="8"/>
  <c r="AN118" i="8"/>
  <c r="AN234" i="8"/>
  <c r="AN121" i="8"/>
  <c r="AN346" i="8"/>
  <c r="AN236" i="8"/>
  <c r="AN239" i="8"/>
  <c r="AN349" i="8"/>
  <c r="AN126" i="8"/>
  <c r="AN52" i="8"/>
  <c r="AN101" i="8"/>
  <c r="AJ251" i="8"/>
  <c r="AJ281" i="8"/>
  <c r="AJ296" i="8"/>
  <c r="AJ188" i="8"/>
  <c r="AJ25" i="8"/>
  <c r="AJ36" i="8"/>
  <c r="AJ40" i="8"/>
  <c r="AJ44" i="8"/>
  <c r="AJ48" i="8"/>
  <c r="AJ52" i="8"/>
  <c r="AJ62" i="8"/>
  <c r="AJ72" i="8"/>
  <c r="AK251" i="8"/>
  <c r="AK281" i="8"/>
  <c r="AK296" i="8"/>
  <c r="AK75" i="8"/>
  <c r="AK30" i="8"/>
  <c r="AK91" i="8"/>
  <c r="AK95" i="8"/>
  <c r="AK99" i="8"/>
  <c r="AK103" i="8"/>
  <c r="AK108" i="8"/>
  <c r="AK117" i="8"/>
  <c r="AK121" i="8"/>
  <c r="AK125" i="8"/>
  <c r="AL26" i="8"/>
  <c r="AL84" i="8"/>
  <c r="AL93" i="8"/>
  <c r="AL97" i="8"/>
  <c r="AL101" i="8"/>
  <c r="AL106" i="8"/>
  <c r="AL119" i="8"/>
  <c r="AM257" i="8"/>
  <c r="AM309" i="8"/>
  <c r="AM310" i="8"/>
  <c r="AM314" i="8"/>
  <c r="AM210" i="8"/>
  <c r="AM320" i="8"/>
  <c r="AM322" i="8"/>
  <c r="AM219" i="8"/>
  <c r="AM329" i="8"/>
  <c r="AM224" i="8"/>
  <c r="AM334" i="8"/>
  <c r="AM232" i="8"/>
  <c r="AM342" i="8"/>
  <c r="AM32" i="8"/>
  <c r="AM38" i="8"/>
  <c r="AM42" i="8"/>
  <c r="AM46" i="8"/>
  <c r="AM50" i="8"/>
  <c r="AM54" i="8"/>
  <c r="AM69" i="8"/>
  <c r="AM91" i="8"/>
  <c r="AM95" i="8"/>
  <c r="AM99" i="8"/>
  <c r="AM103" i="8"/>
  <c r="AM108" i="8"/>
  <c r="AM117" i="8"/>
  <c r="AM121" i="8"/>
  <c r="AM125" i="8"/>
  <c r="AM142" i="8"/>
  <c r="AM161" i="8"/>
  <c r="AM180" i="8"/>
  <c r="AM207" i="8"/>
  <c r="AM212" i="8"/>
  <c r="AM225" i="8"/>
  <c r="AM230" i="8"/>
  <c r="AN247" i="8"/>
  <c r="AN148" i="8"/>
  <c r="AN282" i="8"/>
  <c r="AN286" i="8"/>
  <c r="AN299" i="8"/>
  <c r="AN308" i="8"/>
  <c r="AN309" i="8"/>
  <c r="AN314" i="8"/>
  <c r="AN212" i="8"/>
  <c r="AN329" i="8"/>
  <c r="AN334" i="8"/>
  <c r="AN347" i="8"/>
  <c r="AN26" i="8"/>
  <c r="AN40" i="8"/>
  <c r="AN93" i="8"/>
  <c r="AN137" i="8"/>
  <c r="AN170" i="8"/>
  <c r="AN210" i="8"/>
  <c r="AN219" i="8"/>
  <c r="AN224" i="8"/>
  <c r="AN232" i="8"/>
  <c r="AN322" i="8"/>
  <c r="AO25" i="8"/>
  <c r="AO31" i="8"/>
  <c r="AO37" i="8"/>
  <c r="AO45" i="8"/>
  <c r="AO49" i="8"/>
  <c r="AO53" i="8"/>
  <c r="AO92" i="8"/>
  <c r="AO100" i="8"/>
  <c r="AO122" i="8"/>
  <c r="AO126" i="8"/>
  <c r="AO138" i="8"/>
  <c r="AO144" i="8"/>
  <c r="AO150" i="8"/>
  <c r="AO154" i="8"/>
  <c r="AO158" i="8"/>
  <c r="AO162" i="8"/>
  <c r="AO166" i="8"/>
  <c r="AO172" i="8"/>
  <c r="AO176" i="8"/>
  <c r="AO189" i="8"/>
  <c r="AO198" i="8"/>
  <c r="AO203" i="8"/>
  <c r="AO207" i="8"/>
  <c r="AO211" i="8"/>
  <c r="AO215" i="8"/>
  <c r="AO220" i="8"/>
  <c r="AO225" i="8"/>
  <c r="AO229" i="8"/>
  <c r="AO233" i="8"/>
  <c r="AO237" i="8"/>
  <c r="AO245" i="8"/>
  <c r="AO250" i="8"/>
  <c r="AO258" i="8"/>
  <c r="AO266" i="8"/>
  <c r="AO270" i="8"/>
  <c r="AO274" i="8"/>
  <c r="AO278" i="8"/>
  <c r="AO284" i="8"/>
  <c r="AO289" i="8"/>
  <c r="AO293" i="8"/>
  <c r="AO311" i="8"/>
  <c r="AO323" i="8"/>
  <c r="AO333" i="8"/>
  <c r="AO337" i="8"/>
  <c r="AO345" i="8"/>
  <c r="AP136" i="8"/>
  <c r="AP146" i="8"/>
  <c r="AP56" i="8"/>
  <c r="AP300" i="8"/>
  <c r="AP303" i="8"/>
  <c r="AP202" i="8"/>
  <c r="AP315" i="8"/>
  <c r="AP317" i="8"/>
  <c r="AP330" i="8"/>
  <c r="AP349" i="8"/>
  <c r="AP239" i="8"/>
  <c r="AP22" i="8"/>
  <c r="AP27" i="8"/>
  <c r="AP32" i="8"/>
  <c r="AP42" i="8"/>
  <c r="AP46" i="8"/>
  <c r="AP50" i="8"/>
  <c r="AP54" i="8"/>
  <c r="AP79" i="8"/>
  <c r="AP93" i="8"/>
  <c r="AP101" i="8"/>
  <c r="AP134" i="8"/>
  <c r="AP139" i="8"/>
  <c r="AP145" i="8"/>
  <c r="AP151" i="8"/>
  <c r="AP155" i="8"/>
  <c r="AP159" i="8"/>
  <c r="AP163" i="8"/>
  <c r="AP167" i="8"/>
  <c r="AP173" i="8"/>
  <c r="AP179" i="8"/>
  <c r="AP205" i="8"/>
  <c r="AP211" i="8"/>
  <c r="AP216" i="8"/>
  <c r="AP229" i="8"/>
  <c r="AP247" i="8"/>
  <c r="AP259" i="8"/>
  <c r="AP267" i="8"/>
  <c r="AP285" i="8"/>
  <c r="AP312" i="8"/>
  <c r="AP346" i="8"/>
  <c r="AQ349" i="8"/>
  <c r="AQ47" i="8"/>
  <c r="AN147" i="8"/>
  <c r="AN194" i="8"/>
  <c r="AN310" i="8"/>
  <c r="AN35" i="8"/>
  <c r="AN43" i="8"/>
  <c r="AN51" i="8"/>
  <c r="AN100" i="8"/>
  <c r="AN144" i="8"/>
  <c r="AN150" i="8"/>
  <c r="AN158" i="8"/>
  <c r="AN162" i="8"/>
  <c r="AN166" i="8"/>
  <c r="AN172" i="8"/>
  <c r="AN176" i="8"/>
  <c r="AN189" i="8"/>
  <c r="AN198" i="8"/>
  <c r="AN203" i="8"/>
  <c r="AN225" i="8"/>
  <c r="AN237" i="8"/>
  <c r="AN258" i="8"/>
  <c r="AN266" i="8"/>
  <c r="AN274" i="8"/>
  <c r="AN278" i="8"/>
  <c r="AN284" i="8"/>
  <c r="AN311" i="8"/>
  <c r="AN323" i="8"/>
  <c r="AN333" i="8"/>
  <c r="AN337" i="8"/>
  <c r="AO279" i="8"/>
  <c r="AO56" i="8"/>
  <c r="AO190" i="8"/>
  <c r="AO26" i="8"/>
  <c r="AO32" i="8"/>
  <c r="AO38" i="8"/>
  <c r="AO42" i="8"/>
  <c r="AO46" i="8"/>
  <c r="AO50" i="8"/>
  <c r="AO54" i="8"/>
  <c r="AO69" i="8"/>
  <c r="AO76" i="8"/>
  <c r="AO93" i="8"/>
  <c r="AO97" i="8"/>
  <c r="AO101" i="8"/>
  <c r="AO106" i="8"/>
  <c r="AO119" i="8"/>
  <c r="AO134" i="8"/>
  <c r="AO139" i="8"/>
  <c r="AO145" i="8"/>
  <c r="AO151" i="8"/>
  <c r="AO155" i="8"/>
  <c r="AO159" i="8"/>
  <c r="AO163" i="8"/>
  <c r="AO167" i="8"/>
  <c r="AO173" i="8"/>
  <c r="AO178" i="8"/>
  <c r="AO182" i="8"/>
  <c r="AO193" i="8"/>
  <c r="AO199" i="8"/>
  <c r="AO204" i="8"/>
  <c r="AO208" i="8"/>
  <c r="AO212" i="8"/>
  <c r="AO216" i="8"/>
  <c r="AO221" i="8"/>
  <c r="AO226" i="8"/>
  <c r="AO230" i="8"/>
  <c r="AO234" i="8"/>
  <c r="AO238" i="8"/>
  <c r="AO247" i="8"/>
  <c r="AO252" i="8"/>
  <c r="AO259" i="8"/>
  <c r="AO263" i="8"/>
  <c r="AO267" i="8"/>
  <c r="AO271" i="8"/>
  <c r="AO275" i="8"/>
  <c r="AO280" i="8"/>
  <c r="AO285" i="8"/>
  <c r="AO290" i="8"/>
  <c r="AO295" i="8"/>
  <c r="AO306" i="8"/>
  <c r="AO312" i="8"/>
  <c r="AO316" i="8"/>
  <c r="AO320" i="8"/>
  <c r="AO324" i="8"/>
  <c r="AO329" i="8"/>
  <c r="AO334" i="8"/>
  <c r="AO338" i="8"/>
  <c r="AO342" i="8"/>
  <c r="AO346" i="8"/>
  <c r="AP257" i="8"/>
  <c r="AP282" i="8"/>
  <c r="AP286" i="8"/>
  <c r="AP299" i="8"/>
  <c r="AP194" i="8"/>
  <c r="AP308" i="8"/>
  <c r="AP309" i="8"/>
  <c r="AP200" i="8"/>
  <c r="AP314" i="8"/>
  <c r="AP322" i="8"/>
  <c r="AP219" i="8"/>
  <c r="AP224" i="8"/>
  <c r="AP347" i="8"/>
  <c r="AP24" i="8"/>
  <c r="AP28" i="8"/>
  <c r="AP35" i="8"/>
  <c r="AP39" i="8"/>
  <c r="AP43" i="8"/>
  <c r="AP47" i="8"/>
  <c r="AP51" i="8"/>
  <c r="AP55" i="8"/>
  <c r="AP70" i="8"/>
  <c r="AP94" i="8"/>
  <c r="AP98" i="8"/>
  <c r="AP102" i="8"/>
  <c r="AP107" i="8"/>
  <c r="AP120" i="8"/>
  <c r="AP124" i="8"/>
  <c r="AP135" i="8"/>
  <c r="AP140" i="8"/>
  <c r="AP148" i="8"/>
  <c r="AP152" i="8"/>
  <c r="AP156" i="8"/>
  <c r="AP160" i="8"/>
  <c r="AP164" i="8"/>
  <c r="AP168" i="8"/>
  <c r="AP174" i="8"/>
  <c r="AP181" i="8"/>
  <c r="AP193" i="8"/>
  <c r="AP201" i="8"/>
  <c r="AP207" i="8"/>
  <c r="AP212" i="8"/>
  <c r="AP218" i="8"/>
  <c r="AP225" i="8"/>
  <c r="AP230" i="8"/>
  <c r="AP237" i="8"/>
  <c r="AP271" i="8"/>
  <c r="AP290" i="8"/>
  <c r="AP316" i="8"/>
  <c r="AP334" i="8"/>
  <c r="AQ137" i="8"/>
  <c r="AQ247" i="8"/>
  <c r="AQ24" i="8"/>
  <c r="AQ254" i="8"/>
  <c r="AQ31" i="8"/>
  <c r="AQ258" i="8"/>
  <c r="AQ148" i="8"/>
  <c r="AQ261" i="8"/>
  <c r="AQ38" i="8"/>
  <c r="AQ151" i="8"/>
  <c r="AQ266" i="8"/>
  <c r="AQ156" i="8"/>
  <c r="AQ274" i="8"/>
  <c r="AQ164" i="8"/>
  <c r="AQ170" i="8"/>
  <c r="AQ280" i="8"/>
  <c r="AQ57" i="8"/>
  <c r="AQ172" i="8"/>
  <c r="AQ282" i="8"/>
  <c r="AQ284" i="8"/>
  <c r="AQ174" i="8"/>
  <c r="AQ176" i="8"/>
  <c r="AQ286" i="8"/>
  <c r="AQ288" i="8"/>
  <c r="AQ178" i="8"/>
  <c r="AQ292" i="8"/>
  <c r="AQ69" i="8"/>
  <c r="AQ182" i="8"/>
  <c r="AQ189" i="8"/>
  <c r="AQ299" i="8"/>
  <c r="AQ76" i="8"/>
  <c r="AQ198" i="8"/>
  <c r="AQ308" i="8"/>
  <c r="AQ309" i="8"/>
  <c r="AQ199" i="8"/>
  <c r="AQ314" i="8"/>
  <c r="AQ204" i="8"/>
  <c r="AQ210" i="8"/>
  <c r="AQ320" i="8"/>
  <c r="AQ97" i="8"/>
  <c r="AQ322" i="8"/>
  <c r="AQ212" i="8"/>
  <c r="AQ219" i="8"/>
  <c r="AQ329" i="8"/>
  <c r="AQ106" i="8"/>
  <c r="AQ224" i="8"/>
  <c r="AQ334" i="8"/>
  <c r="AQ337" i="8"/>
  <c r="AQ227" i="8"/>
  <c r="AQ232" i="8"/>
  <c r="AQ342" i="8"/>
  <c r="AQ119" i="8"/>
  <c r="AQ237" i="8"/>
  <c r="AQ347" i="8"/>
  <c r="AQ124" i="8"/>
  <c r="AQ35" i="8"/>
  <c r="AO27" i="8"/>
  <c r="AO35" i="8"/>
  <c r="AO43" i="8"/>
  <c r="AO47" i="8"/>
  <c r="AO51" i="8"/>
  <c r="AO94" i="8"/>
  <c r="AO102" i="8"/>
  <c r="AO107" i="8"/>
  <c r="AO124" i="8"/>
  <c r="AP345" i="8"/>
  <c r="AP235" i="8"/>
  <c r="AP25" i="8"/>
  <c r="AP29" i="8"/>
  <c r="AP36" i="8"/>
  <c r="AP40" i="8"/>
  <c r="AP44" i="8"/>
  <c r="AP48" i="8"/>
  <c r="AP52" i="8"/>
  <c r="AP62" i="8"/>
  <c r="AP72" i="8"/>
  <c r="AP82" i="8"/>
  <c r="AP95" i="8"/>
  <c r="AP103" i="8"/>
  <c r="AP142" i="8"/>
  <c r="AP153" i="8"/>
  <c r="AP165" i="8"/>
  <c r="AP170" i="8"/>
  <c r="AP176" i="8"/>
  <c r="AP195" i="8"/>
  <c r="AP208" i="8"/>
  <c r="AP220" i="8"/>
  <c r="AP226" i="8"/>
  <c r="AP231" i="8"/>
  <c r="AP238" i="8"/>
  <c r="AP295" i="8"/>
  <c r="AP338" i="8"/>
  <c r="AN31" i="8"/>
  <c r="AN37" i="8"/>
  <c r="AN45" i="8"/>
  <c r="AN49" i="8"/>
  <c r="AN53" i="8"/>
  <c r="AN124" i="8"/>
  <c r="AO251" i="8"/>
  <c r="AO281" i="8"/>
  <c r="AO186" i="8"/>
  <c r="AO188" i="8"/>
  <c r="AO24" i="8"/>
  <c r="AO29" i="8"/>
  <c r="AO44" i="8"/>
  <c r="AO48" i="8"/>
  <c r="AO52" i="8"/>
  <c r="AO62" i="8"/>
  <c r="AO91" i="8"/>
  <c r="AO95" i="8"/>
  <c r="AO99" i="8"/>
  <c r="AO103" i="8"/>
  <c r="AO108" i="8"/>
  <c r="AO117" i="8"/>
  <c r="AO121" i="8"/>
  <c r="AO125" i="8"/>
  <c r="AP313" i="8"/>
  <c r="AP323" i="8"/>
  <c r="AP331" i="8"/>
  <c r="AP333" i="8"/>
  <c r="AP344" i="8"/>
  <c r="AP26" i="8"/>
  <c r="AP31" i="8"/>
  <c r="AP37" i="8"/>
  <c r="AP41" i="8"/>
  <c r="AP45" i="8"/>
  <c r="AP49" i="8"/>
  <c r="AP53" i="8"/>
  <c r="AP68" i="8"/>
  <c r="AP92" i="8"/>
  <c r="AP96" i="8"/>
  <c r="AP100" i="8"/>
  <c r="AP118" i="8"/>
  <c r="AP122" i="8"/>
  <c r="AP126" i="8"/>
  <c r="AP138" i="8"/>
  <c r="AP144" i="8"/>
  <c r="AP150" i="8"/>
  <c r="AP154" i="8"/>
  <c r="AP158" i="8"/>
  <c r="AP162" i="8"/>
  <c r="AP166" i="8"/>
  <c r="AP172" i="8"/>
  <c r="AP178" i="8"/>
  <c r="AP183" i="8"/>
  <c r="AP198" i="8"/>
  <c r="AP204" i="8"/>
  <c r="AP209" i="8"/>
  <c r="AP215" i="8"/>
  <c r="AP221" i="8"/>
  <c r="AP227" i="8"/>
  <c r="AP233" i="8"/>
  <c r="AP306" i="8"/>
  <c r="AP324" i="8"/>
  <c r="AP342" i="8"/>
  <c r="AQ43" i="8"/>
  <c r="AQ144" i="8"/>
  <c r="AQ28" i="8"/>
  <c r="AQ36" i="8"/>
  <c r="AQ40" i="8"/>
  <c r="AQ44" i="8"/>
  <c r="AQ48" i="8"/>
  <c r="AQ52" i="8"/>
  <c r="AQ72" i="8"/>
  <c r="AQ93" i="8"/>
  <c r="AQ101" i="8"/>
  <c r="AQ134" i="8"/>
  <c r="AQ139" i="8"/>
  <c r="AQ145" i="8"/>
  <c r="AQ155" i="8"/>
  <c r="AQ159" i="8"/>
  <c r="AQ163" i="8"/>
  <c r="AQ167" i="8"/>
  <c r="AQ173" i="8"/>
  <c r="AQ193" i="8"/>
  <c r="AQ208" i="8"/>
  <c r="AQ216" i="8"/>
  <c r="AQ221" i="8"/>
  <c r="AQ226" i="8"/>
  <c r="AQ230" i="8"/>
  <c r="AQ234" i="8"/>
  <c r="AQ238" i="8"/>
  <c r="AQ252" i="8"/>
  <c r="AQ259" i="8"/>
  <c r="AQ263" i="8"/>
  <c r="AQ267" i="8"/>
  <c r="AQ271" i="8"/>
  <c r="AQ275" i="8"/>
  <c r="AQ285" i="8"/>
  <c r="AQ290" i="8"/>
  <c r="AQ295" i="8"/>
  <c r="AQ312" i="8"/>
  <c r="AQ316" i="8"/>
  <c r="AQ324" i="8"/>
  <c r="AQ338" i="8"/>
  <c r="AQ346" i="8"/>
  <c r="AR258" i="8"/>
  <c r="AR304" i="8"/>
  <c r="AR309" i="8"/>
  <c r="AR314" i="8"/>
  <c r="AR219" i="8"/>
  <c r="AR337" i="8"/>
  <c r="AR237" i="8"/>
  <c r="AR347" i="8"/>
  <c r="AR24" i="8"/>
  <c r="AR29" i="8"/>
  <c r="AR35" i="8"/>
  <c r="AR39" i="8"/>
  <c r="AR43" i="8"/>
  <c r="AR47" i="8"/>
  <c r="AR51" i="8"/>
  <c r="AR55" i="8"/>
  <c r="AR70" i="8"/>
  <c r="AR82" i="8"/>
  <c r="AR97" i="8"/>
  <c r="AR102" i="8"/>
  <c r="AR108" i="8"/>
  <c r="AR125" i="8"/>
  <c r="AR158" i="8"/>
  <c r="AR163" i="8"/>
  <c r="AR168" i="8"/>
  <c r="AR182" i="8"/>
  <c r="AR195" i="8"/>
  <c r="AR203" i="8"/>
  <c r="AR208" i="8"/>
  <c r="AR230" i="8"/>
  <c r="AR238" i="8"/>
  <c r="AR252" i="8"/>
  <c r="AR263" i="8"/>
  <c r="AR271" i="8"/>
  <c r="AR280" i="8"/>
  <c r="AR290" i="8"/>
  <c r="AR306" i="8"/>
  <c r="AR334" i="8"/>
  <c r="AR346" i="8"/>
  <c r="AS27" i="8"/>
  <c r="AS47" i="8"/>
  <c r="AQ58" i="8"/>
  <c r="AQ25" i="8"/>
  <c r="AQ37" i="8"/>
  <c r="AQ41" i="8"/>
  <c r="AQ45" i="8"/>
  <c r="AQ49" i="8"/>
  <c r="AQ68" i="8"/>
  <c r="AQ98" i="8"/>
  <c r="AQ102" i="8"/>
  <c r="AQ107" i="8"/>
  <c r="AQ120" i="8"/>
  <c r="AQ135" i="8"/>
  <c r="AQ140" i="8"/>
  <c r="AQ152" i="8"/>
  <c r="AQ179" i="8"/>
  <c r="AQ183" i="8"/>
  <c r="AQ195" i="8"/>
  <c r="AQ205" i="8"/>
  <c r="AQ209" i="8"/>
  <c r="AQ218" i="8"/>
  <c r="AQ231" i="8"/>
  <c r="AQ235" i="8"/>
  <c r="AQ239" i="8"/>
  <c r="AR244" i="8"/>
  <c r="AR245" i="8"/>
  <c r="AR249" i="8"/>
  <c r="AR251" i="8"/>
  <c r="AR255" i="8"/>
  <c r="AR262" i="8"/>
  <c r="AR269" i="8"/>
  <c r="AR277" i="8"/>
  <c r="AR175" i="8"/>
  <c r="AR296" i="8"/>
  <c r="AR188" i="8"/>
  <c r="AR206" i="8"/>
  <c r="AR214" i="8"/>
  <c r="AR228" i="8"/>
  <c r="AR229" i="8"/>
  <c r="AR339" i="8"/>
  <c r="AR233" i="8"/>
  <c r="AR343" i="8"/>
  <c r="AR345" i="8"/>
  <c r="AR122" i="8"/>
  <c r="AR25" i="8"/>
  <c r="AR36" i="8"/>
  <c r="AR40" i="8"/>
  <c r="AR44" i="8"/>
  <c r="AR48" i="8"/>
  <c r="AR52" i="8"/>
  <c r="AR62" i="8"/>
  <c r="AR72" i="8"/>
  <c r="AR93" i="8"/>
  <c r="AR134" i="8"/>
  <c r="AR140" i="8"/>
  <c r="AR148" i="8"/>
  <c r="AR154" i="8"/>
  <c r="AR159" i="8"/>
  <c r="AR164" i="8"/>
  <c r="AR172" i="8"/>
  <c r="AR178" i="8"/>
  <c r="AR183" i="8"/>
  <c r="AR198" i="8"/>
  <c r="AR204" i="8"/>
  <c r="AR215" i="8"/>
  <c r="AR272" i="8"/>
  <c r="AR291" i="8"/>
  <c r="AR317" i="8"/>
  <c r="AR335" i="8"/>
  <c r="AS137" i="8"/>
  <c r="AS24" i="8"/>
  <c r="AS247" i="8"/>
  <c r="AS144" i="8"/>
  <c r="AS31" i="8"/>
  <c r="AS254" i="8"/>
  <c r="AS258" i="8"/>
  <c r="AS148" i="8"/>
  <c r="AS151" i="8"/>
  <c r="AS38" i="8"/>
  <c r="AS261" i="8"/>
  <c r="AS266" i="8"/>
  <c r="AS156" i="8"/>
  <c r="AS274" i="8"/>
  <c r="AS164" i="8"/>
  <c r="AS170" i="8"/>
  <c r="AS280" i="8"/>
  <c r="AS172" i="8"/>
  <c r="AS282" i="8"/>
  <c r="AS284" i="8"/>
  <c r="AS174" i="8"/>
  <c r="AS176" i="8"/>
  <c r="AS286" i="8"/>
  <c r="AS288" i="8"/>
  <c r="AS178" i="8"/>
  <c r="AS69" i="8"/>
  <c r="AS292" i="8"/>
  <c r="AS182" i="8"/>
  <c r="AS189" i="8"/>
  <c r="AS76" i="8"/>
  <c r="AS299" i="8"/>
  <c r="AS198" i="8"/>
  <c r="AS308" i="8"/>
  <c r="AS309" i="8"/>
  <c r="AS199" i="8"/>
  <c r="AS314" i="8"/>
  <c r="AS91" i="8"/>
  <c r="AS204" i="8"/>
  <c r="AS97" i="8"/>
  <c r="AS210" i="8"/>
  <c r="AS320" i="8"/>
  <c r="AS322" i="8"/>
  <c r="AS99" i="8"/>
  <c r="AS212" i="8"/>
  <c r="AS106" i="8"/>
  <c r="AS219" i="8"/>
  <c r="AS329" i="8"/>
  <c r="AS224" i="8"/>
  <c r="AS334" i="8"/>
  <c r="AS337" i="8"/>
  <c r="AS227" i="8"/>
  <c r="AS119" i="8"/>
  <c r="AS232" i="8"/>
  <c r="AS342" i="8"/>
  <c r="AS237" i="8"/>
  <c r="AS347" i="8"/>
  <c r="AS124" i="8"/>
  <c r="AS35" i="8"/>
  <c r="AS51" i="8"/>
  <c r="AQ146" i="8"/>
  <c r="AQ22" i="8"/>
  <c r="AQ26" i="8"/>
  <c r="AQ32" i="8"/>
  <c r="AQ46" i="8"/>
  <c r="AQ50" i="8"/>
  <c r="AQ103" i="8"/>
  <c r="AR265" i="8"/>
  <c r="AR283" i="8"/>
  <c r="AR323" i="8"/>
  <c r="AR331" i="8"/>
  <c r="AR333" i="8"/>
  <c r="AR344" i="8"/>
  <c r="AR37" i="8"/>
  <c r="AR45" i="8"/>
  <c r="AR49" i="8"/>
  <c r="AR53" i="8"/>
  <c r="AR68" i="8"/>
  <c r="AR94" i="8"/>
  <c r="AR117" i="8"/>
  <c r="AR150" i="8"/>
  <c r="AR155" i="8"/>
  <c r="AR160" i="8"/>
  <c r="AR166" i="8"/>
  <c r="AR173" i="8"/>
  <c r="AR205" i="8"/>
  <c r="AR211" i="8"/>
  <c r="AR226" i="8"/>
  <c r="AR234" i="8"/>
  <c r="AR259" i="8"/>
  <c r="AR267" i="8"/>
  <c r="AR275" i="8"/>
  <c r="AR285" i="8"/>
  <c r="AR295" i="8"/>
  <c r="AR312" i="8"/>
  <c r="AR320" i="8"/>
  <c r="AR329" i="8"/>
  <c r="AR253" i="8"/>
  <c r="AR143" i="8"/>
  <c r="AR319" i="8"/>
  <c r="AR328" i="8"/>
  <c r="AR341" i="8"/>
  <c r="AR118" i="8"/>
  <c r="AR349" i="8"/>
  <c r="AR126" i="8"/>
  <c r="AR27" i="8"/>
  <c r="AR50" i="8"/>
  <c r="AR107" i="8"/>
  <c r="AR193" i="8"/>
  <c r="AR201" i="8"/>
  <c r="AR218" i="8"/>
  <c r="AR248" i="8"/>
  <c r="AR330" i="8"/>
  <c r="AS252" i="8"/>
  <c r="AS259" i="8"/>
  <c r="AS263" i="8"/>
  <c r="AS267" i="8"/>
  <c r="AS271" i="8"/>
  <c r="AS275" i="8"/>
  <c r="AS285" i="8"/>
  <c r="AS295" i="8"/>
  <c r="AS312" i="8"/>
  <c r="AS316" i="8"/>
  <c r="AS324" i="8"/>
  <c r="AS338" i="8"/>
  <c r="AS346" i="8"/>
  <c r="AT227" i="8"/>
  <c r="AT337" i="8"/>
  <c r="AT24" i="8"/>
  <c r="AT38" i="8"/>
  <c r="AT138" i="8"/>
  <c r="AT144" i="8"/>
  <c r="AT150" i="8"/>
  <c r="AT154" i="8"/>
  <c r="AT158" i="8"/>
  <c r="AT166" i="8"/>
  <c r="AT172" i="8"/>
  <c r="AT176" i="8"/>
  <c r="AT181" i="8"/>
  <c r="AT185" i="8"/>
  <c r="AT202" i="8"/>
  <c r="AT206" i="8"/>
  <c r="AT210" i="8"/>
  <c r="AT215" i="8"/>
  <c r="AT221" i="8"/>
  <c r="AT228" i="8"/>
  <c r="AT233" i="8"/>
  <c r="AT249" i="8"/>
  <c r="AT258" i="8"/>
  <c r="AT263" i="8"/>
  <c r="AT269" i="8"/>
  <c r="AT274" i="8"/>
  <c r="AT280" i="8"/>
  <c r="AT288" i="8"/>
  <c r="AT312" i="8"/>
  <c r="AT320" i="8"/>
  <c r="AT329" i="8"/>
  <c r="AT338" i="8"/>
  <c r="AT346" i="8"/>
  <c r="AU29" i="8"/>
  <c r="AU252" i="8"/>
  <c r="AU142" i="8"/>
  <c r="AU260" i="8"/>
  <c r="AU150" i="8"/>
  <c r="AU37" i="8"/>
  <c r="AU155" i="8"/>
  <c r="AU265" i="8"/>
  <c r="AU268" i="8"/>
  <c r="AU158" i="8"/>
  <c r="AU45" i="8"/>
  <c r="AU272" i="8"/>
  <c r="AU162" i="8"/>
  <c r="AU49" i="8"/>
  <c r="AU276" i="8"/>
  <c r="AU166" i="8"/>
  <c r="AU55" i="8"/>
  <c r="AU278" i="8"/>
  <c r="AU168" i="8"/>
  <c r="AU173" i="8"/>
  <c r="AU283" i="8"/>
  <c r="AU290" i="8"/>
  <c r="AU180" i="8"/>
  <c r="AU196" i="8"/>
  <c r="AU306" i="8"/>
  <c r="AU201" i="8"/>
  <c r="AU311" i="8"/>
  <c r="AU313" i="8"/>
  <c r="AU203" i="8"/>
  <c r="AU208" i="8"/>
  <c r="AU318" i="8"/>
  <c r="AU95" i="8"/>
  <c r="AU213" i="8"/>
  <c r="AU323" i="8"/>
  <c r="AU100" i="8"/>
  <c r="AU221" i="8"/>
  <c r="AU331" i="8"/>
  <c r="AU108" i="8"/>
  <c r="AU223" i="8"/>
  <c r="AU333" i="8"/>
  <c r="AU335" i="8"/>
  <c r="AU225" i="8"/>
  <c r="AU230" i="8"/>
  <c r="AU340" i="8"/>
  <c r="AU117" i="8"/>
  <c r="AU234" i="8"/>
  <c r="AU344" i="8"/>
  <c r="AU121" i="8"/>
  <c r="AU238" i="8"/>
  <c r="AU348" i="8"/>
  <c r="AU125" i="8"/>
  <c r="AS28" i="8"/>
  <c r="AS188" i="8"/>
  <c r="AS36" i="8"/>
  <c r="AS40" i="8"/>
  <c r="AS44" i="8"/>
  <c r="AS48" i="8"/>
  <c r="AS52" i="8"/>
  <c r="AS62" i="8"/>
  <c r="AS72" i="8"/>
  <c r="AS103" i="8"/>
  <c r="AS179" i="8"/>
  <c r="AS183" i="8"/>
  <c r="AS195" i="8"/>
  <c r="AS205" i="8"/>
  <c r="AS209" i="8"/>
  <c r="AS213" i="8"/>
  <c r="AS218" i="8"/>
  <c r="AS223" i="8"/>
  <c r="AS231" i="8"/>
  <c r="AS235" i="8"/>
  <c r="AS239" i="8"/>
  <c r="AS248" i="8"/>
  <c r="AS260" i="8"/>
  <c r="AS264" i="8"/>
  <c r="AS268" i="8"/>
  <c r="AS272" i="8"/>
  <c r="AS276" i="8"/>
  <c r="AS291" i="8"/>
  <c r="AS317" i="8"/>
  <c r="AS321" i="8"/>
  <c r="AS325" i="8"/>
  <c r="AS330" i="8"/>
  <c r="AS335" i="8"/>
  <c r="AS339" i="8"/>
  <c r="AS343" i="8"/>
  <c r="AT251" i="8"/>
  <c r="AT235" i="8"/>
  <c r="AT345" i="8"/>
  <c r="AT35" i="8"/>
  <c r="AT39" i="8"/>
  <c r="AT43" i="8"/>
  <c r="AT47" i="8"/>
  <c r="AT51" i="8"/>
  <c r="AT69" i="8"/>
  <c r="AT74" i="8"/>
  <c r="AT93" i="8"/>
  <c r="AT101" i="8"/>
  <c r="AT106" i="8"/>
  <c r="AT119" i="8"/>
  <c r="AT134" i="8"/>
  <c r="AT139" i="8"/>
  <c r="AT145" i="8"/>
  <c r="AT151" i="8"/>
  <c r="AT155" i="8"/>
  <c r="AT163" i="8"/>
  <c r="AT167" i="8"/>
  <c r="AT173" i="8"/>
  <c r="AT182" i="8"/>
  <c r="AT189" i="8"/>
  <c r="AT198" i="8"/>
  <c r="AT207" i="8"/>
  <c r="AT211" i="8"/>
  <c r="AT216" i="8"/>
  <c r="AT224" i="8"/>
  <c r="AT229" i="8"/>
  <c r="AT234" i="8"/>
  <c r="AT244" i="8"/>
  <c r="AT250" i="8"/>
  <c r="AT259" i="8"/>
  <c r="AT270" i="8"/>
  <c r="AT275" i="8"/>
  <c r="AT289" i="8"/>
  <c r="AT303" i="8"/>
  <c r="AT314" i="8"/>
  <c r="AT322" i="8"/>
  <c r="AT340" i="8"/>
  <c r="AU140" i="8"/>
  <c r="AU205" i="8"/>
  <c r="AS25" i="8"/>
  <c r="AS37" i="8"/>
  <c r="AS41" i="8"/>
  <c r="AS45" i="8"/>
  <c r="AS49" i="8"/>
  <c r="AS68" i="8"/>
  <c r="AS82" i="8"/>
  <c r="AS92" i="8"/>
  <c r="AS96" i="8"/>
  <c r="AS100" i="8"/>
  <c r="AS118" i="8"/>
  <c r="AS122" i="8"/>
  <c r="AS126" i="8"/>
  <c r="AS202" i="8"/>
  <c r="AS206" i="8"/>
  <c r="AS214" i="8"/>
  <c r="AS228" i="8"/>
  <c r="AS236" i="8"/>
  <c r="AS244" i="8"/>
  <c r="AS249" i="8"/>
  <c r="AS255" i="8"/>
  <c r="AS265" i="8"/>
  <c r="AS269" i="8"/>
  <c r="AS273" i="8"/>
  <c r="AS277" i="8"/>
  <c r="AS283" i="8"/>
  <c r="AT260" i="8"/>
  <c r="AT268" i="8"/>
  <c r="AT276" i="8"/>
  <c r="AT313" i="8"/>
  <c r="AT213" i="8"/>
  <c r="AT323" i="8"/>
  <c r="AT223" i="8"/>
  <c r="AT333" i="8"/>
  <c r="AT30" i="8"/>
  <c r="AT36" i="8"/>
  <c r="AT40" i="8"/>
  <c r="AT44" i="8"/>
  <c r="AT48" i="8"/>
  <c r="AT52" i="8"/>
  <c r="AT62" i="8"/>
  <c r="AT70" i="8"/>
  <c r="AT76" i="8"/>
  <c r="AT98" i="8"/>
  <c r="AT120" i="8"/>
  <c r="AT124" i="8"/>
  <c r="AT135" i="8"/>
  <c r="AT140" i="8"/>
  <c r="AT152" i="8"/>
  <c r="AT156" i="8"/>
  <c r="AT168" i="8"/>
  <c r="AT174" i="8"/>
  <c r="AT183" i="8"/>
  <c r="AT193" i="8"/>
  <c r="AT199" i="8"/>
  <c r="AT204" i="8"/>
  <c r="AT208" i="8"/>
  <c r="AT212" i="8"/>
  <c r="AT225" i="8"/>
  <c r="AT245" i="8"/>
  <c r="AT252" i="8"/>
  <c r="AT271" i="8"/>
  <c r="AT290" i="8"/>
  <c r="AT324" i="8"/>
  <c r="AT342" i="8"/>
  <c r="AU247" i="8"/>
  <c r="AU137" i="8"/>
  <c r="AU254" i="8"/>
  <c r="AU144" i="8"/>
  <c r="AU31" i="8"/>
  <c r="AU257" i="8"/>
  <c r="AU35" i="8"/>
  <c r="AU258" i="8"/>
  <c r="AU148" i="8"/>
  <c r="AU151" i="8"/>
  <c r="AU261" i="8"/>
  <c r="AU43" i="8"/>
  <c r="AU266" i="8"/>
  <c r="AU156" i="8"/>
  <c r="AU51" i="8"/>
  <c r="AU274" i="8"/>
  <c r="AU164" i="8"/>
  <c r="AU280" i="8"/>
  <c r="AU170" i="8"/>
  <c r="AU282" i="8"/>
  <c r="AU172" i="8"/>
  <c r="AU284" i="8"/>
  <c r="AU174" i="8"/>
  <c r="AU286" i="8"/>
  <c r="AU176" i="8"/>
  <c r="AU178" i="8"/>
  <c r="AU288" i="8"/>
  <c r="AU182" i="8"/>
  <c r="AU292" i="8"/>
  <c r="AU74" i="8"/>
  <c r="AU187" i="8"/>
  <c r="AU299" i="8"/>
  <c r="AU76" i="8"/>
  <c r="AU189" i="8"/>
  <c r="AU304" i="8"/>
  <c r="AU308" i="8"/>
  <c r="AU198" i="8"/>
  <c r="AU199" i="8"/>
  <c r="AU309" i="8"/>
  <c r="AU204" i="8"/>
  <c r="AU314" i="8"/>
  <c r="AU91" i="8"/>
  <c r="AU210" i="8"/>
  <c r="AU320" i="8"/>
  <c r="AU97" i="8"/>
  <c r="AU212" i="8"/>
  <c r="AU322" i="8"/>
  <c r="AU99" i="8"/>
  <c r="AU219" i="8"/>
  <c r="AU329" i="8"/>
  <c r="AU106" i="8"/>
  <c r="AU224" i="8"/>
  <c r="AU334" i="8"/>
  <c r="AU227" i="8"/>
  <c r="AU337" i="8"/>
  <c r="AU232" i="8"/>
  <c r="AU342" i="8"/>
  <c r="AU119" i="8"/>
  <c r="AU347" i="8"/>
  <c r="AU124" i="8"/>
  <c r="AU237" i="8"/>
  <c r="AU42" i="8"/>
  <c r="AS136" i="8"/>
  <c r="AS146" i="8"/>
  <c r="AS56" i="8"/>
  <c r="AS300" i="8"/>
  <c r="AS22" i="8"/>
  <c r="AS26" i="8"/>
  <c r="AS46" i="8"/>
  <c r="AS50" i="8"/>
  <c r="AS78" i="8"/>
  <c r="AS177" i="8"/>
  <c r="AT248" i="8"/>
  <c r="AT279" i="8"/>
  <c r="AT315" i="8"/>
  <c r="AT317" i="8"/>
  <c r="AT325" i="8"/>
  <c r="AT218" i="8"/>
  <c r="AT328" i="8"/>
  <c r="AT330" i="8"/>
  <c r="AT231" i="8"/>
  <c r="AT341" i="8"/>
  <c r="AT239" i="8"/>
  <c r="AT349" i="8"/>
  <c r="AT31" i="8"/>
  <c r="AT41" i="8"/>
  <c r="AT103" i="8"/>
  <c r="AT137" i="8"/>
  <c r="AT157" i="8"/>
  <c r="AT175" i="8"/>
  <c r="AT184" i="8"/>
  <c r="AT195" i="8"/>
  <c r="AT201" i="8"/>
  <c r="AT205" i="8"/>
  <c r="AT209" i="8"/>
  <c r="AT220" i="8"/>
  <c r="AT226" i="8"/>
  <c r="AT237" i="8"/>
  <c r="AU244" i="8"/>
  <c r="AU135" i="8"/>
  <c r="AU249" i="8"/>
  <c r="AU145" i="8"/>
  <c r="AU39" i="8"/>
  <c r="AU159" i="8"/>
  <c r="AU167" i="8"/>
  <c r="AU285" i="8"/>
  <c r="AU316" i="8"/>
  <c r="AU321" i="8"/>
  <c r="AU324" i="8"/>
  <c r="AU338" i="8"/>
  <c r="AU235" i="8"/>
  <c r="AU146" i="8"/>
  <c r="AU169" i="8"/>
  <c r="AU190" i="8"/>
  <c r="AU27" i="8"/>
  <c r="AU152" i="8"/>
  <c r="AU160" i="8"/>
  <c r="AU179" i="8"/>
  <c r="AU183" i="8"/>
  <c r="AU207" i="8"/>
  <c r="AU211" i="8"/>
  <c r="AU215" i="8"/>
  <c r="AU220" i="8"/>
  <c r="AU229" i="8"/>
  <c r="AU233" i="8"/>
  <c r="AU245" i="8"/>
  <c r="AU250" i="8"/>
  <c r="AU255" i="8"/>
  <c r="AU269" i="8"/>
  <c r="AU273" i="8"/>
  <c r="AU277" i="8"/>
  <c r="AU303" i="8"/>
  <c r="AU326" i="8"/>
  <c r="AU336" i="8"/>
  <c r="AV58" i="8"/>
  <c r="AV344" i="8"/>
  <c r="AV26" i="8"/>
  <c r="AV30" i="8"/>
  <c r="AV36" i="8"/>
  <c r="AV40" i="8"/>
  <c r="AV44" i="8"/>
  <c r="AV48" i="8"/>
  <c r="AV52" i="8"/>
  <c r="AV62" i="8"/>
  <c r="AV72" i="8"/>
  <c r="AV93" i="8"/>
  <c r="AV101" i="8"/>
  <c r="AV115" i="8"/>
  <c r="AV134" i="8"/>
  <c r="AV139" i="8"/>
  <c r="AV145" i="8"/>
  <c r="AV151" i="8"/>
  <c r="AV155" i="8"/>
  <c r="AV159" i="8"/>
  <c r="AV163" i="8"/>
  <c r="AV167" i="8"/>
  <c r="AV173" i="8"/>
  <c r="AV178" i="8"/>
  <c r="AV182" i="8"/>
  <c r="AV193" i="8"/>
  <c r="AV199" i="8"/>
  <c r="AV204" i="8"/>
  <c r="AV208" i="8"/>
  <c r="AV216" i="8"/>
  <c r="AV221" i="8"/>
  <c r="AV226" i="8"/>
  <c r="AV230" i="8"/>
  <c r="AV234" i="8"/>
  <c r="AV238" i="8"/>
  <c r="AV247" i="8"/>
  <c r="AV252" i="8"/>
  <c r="AV259" i="8"/>
  <c r="AV263" i="8"/>
  <c r="AV267" i="8"/>
  <c r="AV271" i="8"/>
  <c r="AV275" i="8"/>
  <c r="AV280" i="8"/>
  <c r="AV288" i="8"/>
  <c r="AV293" i="8"/>
  <c r="AV306" i="8"/>
  <c r="AV314" i="8"/>
  <c r="AV320" i="8"/>
  <c r="AV329" i="8"/>
  <c r="AV338" i="8"/>
  <c r="AV346" i="8"/>
  <c r="AW142" i="8"/>
  <c r="AW260" i="8"/>
  <c r="AW265" i="8"/>
  <c r="AW276" i="8"/>
  <c r="AU72" i="8"/>
  <c r="AU92" i="8"/>
  <c r="AU96" i="8"/>
  <c r="AU118" i="8"/>
  <c r="AU126" i="8"/>
  <c r="AU138" i="8"/>
  <c r="AU143" i="8"/>
  <c r="AU149" i="8"/>
  <c r="AU153" i="8"/>
  <c r="AU157" i="8"/>
  <c r="AU161" i="8"/>
  <c r="AU165" i="8"/>
  <c r="AU175" i="8"/>
  <c r="AU185" i="8"/>
  <c r="AU262" i="8"/>
  <c r="AU270" i="8"/>
  <c r="AU305" i="8"/>
  <c r="AU315" i="8"/>
  <c r="AU319" i="8"/>
  <c r="AU328" i="8"/>
  <c r="AU341" i="8"/>
  <c r="AU345" i="8"/>
  <c r="AU349" i="8"/>
  <c r="AV146" i="8"/>
  <c r="AV279" i="8"/>
  <c r="AV56" i="8"/>
  <c r="AV300" i="8"/>
  <c r="AV317" i="8"/>
  <c r="AV330" i="8"/>
  <c r="AV27" i="8"/>
  <c r="AV37" i="8"/>
  <c r="AV41" i="8"/>
  <c r="AV45" i="8"/>
  <c r="AV49" i="8"/>
  <c r="AV53" i="8"/>
  <c r="AV68" i="8"/>
  <c r="AV76" i="8"/>
  <c r="AV94" i="8"/>
  <c r="AV98" i="8"/>
  <c r="AV102" i="8"/>
  <c r="AV107" i="8"/>
  <c r="AV120" i="8"/>
  <c r="AV135" i="8"/>
  <c r="AV140" i="8"/>
  <c r="AV148" i="8"/>
  <c r="AV152" i="8"/>
  <c r="AV156" i="8"/>
  <c r="AV160" i="8"/>
  <c r="AV164" i="8"/>
  <c r="AV168" i="8"/>
  <c r="AV174" i="8"/>
  <c r="AV179" i="8"/>
  <c r="AV183" i="8"/>
  <c r="AV195" i="8"/>
  <c r="AV201" i="8"/>
  <c r="AV205" i="8"/>
  <c r="AV209" i="8"/>
  <c r="AV213" i="8"/>
  <c r="AV218" i="8"/>
  <c r="AV223" i="8"/>
  <c r="AV227" i="8"/>
  <c r="AV231" i="8"/>
  <c r="AV235" i="8"/>
  <c r="AV239" i="8"/>
  <c r="AV248" i="8"/>
  <c r="AV260" i="8"/>
  <c r="AV264" i="8"/>
  <c r="AV268" i="8"/>
  <c r="AV272" i="8"/>
  <c r="AV276" i="8"/>
  <c r="AV283" i="8"/>
  <c r="AV289" i="8"/>
  <c r="AV295" i="8"/>
  <c r="AV309" i="8"/>
  <c r="AV315" i="8"/>
  <c r="AV323" i="8"/>
  <c r="AV333" i="8"/>
  <c r="AV341" i="8"/>
  <c r="AV349" i="8"/>
  <c r="AW25" i="8"/>
  <c r="AW248" i="8"/>
  <c r="AW138" i="8"/>
  <c r="AW27" i="8"/>
  <c r="AW250" i="8"/>
  <c r="AW140" i="8"/>
  <c r="AW259" i="8"/>
  <c r="AW36" i="8"/>
  <c r="AW149" i="8"/>
  <c r="AW263" i="8"/>
  <c r="AW153" i="8"/>
  <c r="AW40" i="8"/>
  <c r="AW47" i="8"/>
  <c r="AW270" i="8"/>
  <c r="AW160" i="8"/>
  <c r="AW163" i="8"/>
  <c r="AW273" i="8"/>
  <c r="AW50" i="8"/>
  <c r="AW68" i="8"/>
  <c r="AW291" i="8"/>
  <c r="AW181" i="8"/>
  <c r="AW295" i="8"/>
  <c r="AW72" i="8"/>
  <c r="AW185" i="8"/>
  <c r="AW190" i="8"/>
  <c r="AW193" i="8"/>
  <c r="AW303" i="8"/>
  <c r="AU251" i="8"/>
  <c r="AU296" i="8"/>
  <c r="AU75" i="8"/>
  <c r="AU25" i="8"/>
  <c r="AU64" i="8"/>
  <c r="AU68" i="8"/>
  <c r="AU93" i="8"/>
  <c r="AU101" i="8"/>
  <c r="AU134" i="8"/>
  <c r="AU139" i="8"/>
  <c r="AU154" i="8"/>
  <c r="AU181" i="8"/>
  <c r="AU186" i="8"/>
  <c r="AU312" i="8"/>
  <c r="AU346" i="8"/>
  <c r="AV282" i="8"/>
  <c r="AV286" i="8"/>
  <c r="AV299" i="8"/>
  <c r="AV194" i="8"/>
  <c r="AV308" i="8"/>
  <c r="AV200" i="8"/>
  <c r="AV322" i="8"/>
  <c r="AV347" i="8"/>
  <c r="AV24" i="8"/>
  <c r="AV28" i="8"/>
  <c r="AV32" i="8"/>
  <c r="AV38" i="8"/>
  <c r="AV42" i="8"/>
  <c r="AV46" i="8"/>
  <c r="AV50" i="8"/>
  <c r="AV54" i="8"/>
  <c r="AV69" i="8"/>
  <c r="AV95" i="8"/>
  <c r="AV99" i="8"/>
  <c r="AV103" i="8"/>
  <c r="AV108" i="8"/>
  <c r="AV113" i="8"/>
  <c r="AV117" i="8"/>
  <c r="AV121" i="8"/>
  <c r="AV125" i="8"/>
  <c r="AV142" i="8"/>
  <c r="AV175" i="8"/>
  <c r="AV180" i="8"/>
  <c r="AV202" i="8"/>
  <c r="AV206" i="8"/>
  <c r="AV214" i="8"/>
  <c r="AV224" i="8"/>
  <c r="AV232" i="8"/>
  <c r="AV311" i="8"/>
  <c r="AW247" i="8"/>
  <c r="AW137" i="8"/>
  <c r="AW24" i="8"/>
  <c r="AW31" i="8"/>
  <c r="AW254" i="8"/>
  <c r="AW144" i="8"/>
  <c r="AW148" i="8"/>
  <c r="AW35" i="8"/>
  <c r="AW258" i="8"/>
  <c r="AW151" i="8"/>
  <c r="AW261" i="8"/>
  <c r="AW38" i="8"/>
  <c r="AW266" i="8"/>
  <c r="AW156" i="8"/>
  <c r="AW43" i="8"/>
  <c r="AW164" i="8"/>
  <c r="AW51" i="8"/>
  <c r="AW274" i="8"/>
  <c r="AW280" i="8"/>
  <c r="AW170" i="8"/>
  <c r="AW282" i="8"/>
  <c r="AW172" i="8"/>
  <c r="AW174" i="8"/>
  <c r="AW284" i="8"/>
  <c r="AW176" i="8"/>
  <c r="AW286" i="8"/>
  <c r="AW178" i="8"/>
  <c r="AW288" i="8"/>
  <c r="AW182" i="8"/>
  <c r="AW292" i="8"/>
  <c r="AW69" i="8"/>
  <c r="AW76" i="8"/>
  <c r="AW299" i="8"/>
  <c r="AW189" i="8"/>
  <c r="AW308" i="8"/>
  <c r="AW198" i="8"/>
  <c r="AW199" i="8"/>
  <c r="AW309" i="8"/>
  <c r="AV25" i="8"/>
  <c r="AV39" i="8"/>
  <c r="AV47" i="8"/>
  <c r="AV55" i="8"/>
  <c r="AV82" i="8"/>
  <c r="AV96" i="8"/>
  <c r="AV122" i="8"/>
  <c r="AV172" i="8"/>
  <c r="AV176" i="8"/>
  <c r="AV181" i="8"/>
  <c r="AV203" i="8"/>
  <c r="AV207" i="8"/>
  <c r="AV211" i="8"/>
  <c r="AV215" i="8"/>
  <c r="AV220" i="8"/>
  <c r="AV225" i="8"/>
  <c r="AV229" i="8"/>
  <c r="AV233" i="8"/>
  <c r="AV237" i="8"/>
  <c r="AW312" i="8"/>
  <c r="AW226" i="8"/>
  <c r="AW336" i="8"/>
  <c r="AW346" i="8"/>
  <c r="AW92" i="8"/>
  <c r="AW126" i="8"/>
  <c r="AW205" i="8"/>
  <c r="AW215" i="8"/>
  <c r="AW223" i="8"/>
  <c r="AW239" i="8"/>
  <c r="AW264" i="8"/>
  <c r="AW293" i="8"/>
  <c r="AW311" i="8"/>
  <c r="AW319" i="8"/>
  <c r="AW328" i="8"/>
  <c r="AW337" i="8"/>
  <c r="AW345" i="8"/>
  <c r="AX134" i="8"/>
  <c r="AX244" i="8"/>
  <c r="AX139" i="8"/>
  <c r="AX249" i="8"/>
  <c r="AX26" i="8"/>
  <c r="AX145" i="8"/>
  <c r="AX255" i="8"/>
  <c r="AX32" i="8"/>
  <c r="AX39" i="8"/>
  <c r="AX262" i="8"/>
  <c r="AX152" i="8"/>
  <c r="AX41" i="8"/>
  <c r="AX264" i="8"/>
  <c r="AX267" i="8"/>
  <c r="AX157" i="8"/>
  <c r="AX44" i="8"/>
  <c r="AX159" i="8"/>
  <c r="AX269" i="8"/>
  <c r="AX271" i="8"/>
  <c r="AX161" i="8"/>
  <c r="AX275" i="8"/>
  <c r="AX165" i="8"/>
  <c r="AX52" i="8"/>
  <c r="AX277" i="8"/>
  <c r="AX167" i="8"/>
  <c r="AX282" i="8"/>
  <c r="AX175" i="8"/>
  <c r="AX285" i="8"/>
  <c r="AX62" i="8"/>
  <c r="AX289" i="8"/>
  <c r="AX179" i="8"/>
  <c r="AX70" i="8"/>
  <c r="AX293" i="8"/>
  <c r="AX183" i="8"/>
  <c r="AW204" i="8"/>
  <c r="AW314" i="8"/>
  <c r="AW320" i="8"/>
  <c r="AW97" i="8"/>
  <c r="AW212" i="8"/>
  <c r="AW322" i="8"/>
  <c r="AW329" i="8"/>
  <c r="AW106" i="8"/>
  <c r="AW334" i="8"/>
  <c r="AW342" i="8"/>
  <c r="AW119" i="8"/>
  <c r="AW94" i="8"/>
  <c r="AW99" i="8"/>
  <c r="AW135" i="8"/>
  <c r="AW150" i="8"/>
  <c r="AW166" i="8"/>
  <c r="AW180" i="8"/>
  <c r="AW211" i="8"/>
  <c r="AW224" i="8"/>
  <c r="AW313" i="8"/>
  <c r="AW330" i="8"/>
  <c r="AW347" i="8"/>
  <c r="AX22" i="8"/>
  <c r="AX154" i="8"/>
  <c r="AX176" i="8"/>
  <c r="AX258" i="8"/>
  <c r="AW134" i="8"/>
  <c r="AW139" i="8"/>
  <c r="AW251" i="8"/>
  <c r="AW145" i="8"/>
  <c r="AW147" i="8"/>
  <c r="AW159" i="8"/>
  <c r="AW167" i="8"/>
  <c r="AW277" i="8"/>
  <c r="AW285" i="8"/>
  <c r="AW186" i="8"/>
  <c r="AW188" i="8"/>
  <c r="AW316" i="8"/>
  <c r="AW324" i="8"/>
  <c r="AW338" i="8"/>
  <c r="AW26" i="8"/>
  <c r="AW46" i="8"/>
  <c r="AW70" i="8"/>
  <c r="AW100" i="8"/>
  <c r="AW107" i="8"/>
  <c r="AW113" i="8"/>
  <c r="AW118" i="8"/>
  <c r="AW124" i="8"/>
  <c r="AW152" i="8"/>
  <c r="AW157" i="8"/>
  <c r="AW162" i="8"/>
  <c r="AW168" i="8"/>
  <c r="AW175" i="8"/>
  <c r="AW202" i="8"/>
  <c r="AW207" i="8"/>
  <c r="AW213" i="8"/>
  <c r="AW219" i="8"/>
  <c r="AW225" i="8"/>
  <c r="AW231" i="8"/>
  <c r="AW236" i="8"/>
  <c r="AW272" i="8"/>
  <c r="AW289" i="8"/>
  <c r="AX248" i="8"/>
  <c r="AX25" i="8"/>
  <c r="AX140" i="8"/>
  <c r="AX259" i="8"/>
  <c r="AX149" i="8"/>
  <c r="AX36" i="8"/>
  <c r="AX263" i="8"/>
  <c r="AX153" i="8"/>
  <c r="AX40" i="8"/>
  <c r="AX47" i="8"/>
  <c r="AX270" i="8"/>
  <c r="AX160" i="8"/>
  <c r="AX273" i="8"/>
  <c r="AX163" i="8"/>
  <c r="AX279" i="8"/>
  <c r="AX68" i="8"/>
  <c r="AX291" i="8"/>
  <c r="AX295" i="8"/>
  <c r="AX185" i="8"/>
  <c r="AX72" i="8"/>
  <c r="AX303" i="8"/>
  <c r="AX193" i="8"/>
  <c r="AX202" i="8"/>
  <c r="AX312" i="8"/>
  <c r="AX315" i="8"/>
  <c r="AX205" i="8"/>
  <c r="AX317" i="8"/>
  <c r="AX94" i="8"/>
  <c r="AX319" i="8"/>
  <c r="AX209" i="8"/>
  <c r="AX325" i="8"/>
  <c r="AX102" i="8"/>
  <c r="AX328" i="8"/>
  <c r="AX218" i="8"/>
  <c r="AX330" i="8"/>
  <c r="AX107" i="8"/>
  <c r="AX336" i="8"/>
  <c r="AX226" i="8"/>
  <c r="AX341" i="8"/>
  <c r="AX231" i="8"/>
  <c r="AX346" i="8"/>
  <c r="AX236" i="8"/>
  <c r="AX349" i="8"/>
  <c r="AX239" i="8"/>
  <c r="AX27" i="8"/>
  <c r="AX96" i="8"/>
  <c r="AX138" i="8"/>
  <c r="AX181" i="8"/>
  <c r="AX207" i="8"/>
  <c r="AW252" i="8"/>
  <c r="AW37" i="8"/>
  <c r="AW155" i="8"/>
  <c r="AW45" i="8"/>
  <c r="AW53" i="8"/>
  <c r="AW173" i="8"/>
  <c r="AW283" i="8"/>
  <c r="AW306" i="8"/>
  <c r="AW208" i="8"/>
  <c r="AW318" i="8"/>
  <c r="AW221" i="8"/>
  <c r="AW331" i="8"/>
  <c r="AW230" i="8"/>
  <c r="AW340" i="8"/>
  <c r="AW234" i="8"/>
  <c r="AW344" i="8"/>
  <c r="AW238" i="8"/>
  <c r="AW348" i="8"/>
  <c r="AW42" i="8"/>
  <c r="AW52" i="8"/>
  <c r="AW91" i="8"/>
  <c r="AW96" i="8"/>
  <c r="AW102" i="8"/>
  <c r="AW108" i="8"/>
  <c r="AW125" i="8"/>
  <c r="AW158" i="8"/>
  <c r="AW196" i="8"/>
  <c r="AW232" i="8"/>
  <c r="AW255" i="8"/>
  <c r="AW268" i="8"/>
  <c r="AX247" i="8"/>
  <c r="AX35" i="8"/>
  <c r="AX286" i="8"/>
  <c r="AX46" i="8"/>
  <c r="AX118" i="8"/>
  <c r="AX172" i="8"/>
  <c r="AX245" i="8"/>
  <c r="AX186" i="8"/>
  <c r="AX188" i="8"/>
  <c r="AX338" i="8"/>
  <c r="AX98" i="8"/>
  <c r="AX120" i="8"/>
  <c r="AX168" i="8"/>
  <c r="AX195" i="8"/>
  <c r="AX201" i="8"/>
  <c r="AX213" i="8"/>
  <c r="AX223" i="8"/>
  <c r="AX235" i="8"/>
  <c r="AX260" i="8"/>
  <c r="AX268" i="8"/>
  <c r="AX272" i="8"/>
  <c r="AX278" i="8"/>
  <c r="AX305" i="8"/>
  <c r="AX329" i="8"/>
  <c r="AW326" i="8"/>
  <c r="AX283" i="8"/>
  <c r="AX331" i="8"/>
  <c r="AX344" i="8"/>
  <c r="AX95" i="8"/>
  <c r="AX103" i="8"/>
  <c r="AX108" i="8"/>
  <c r="AX117" i="8"/>
  <c r="AX121" i="8"/>
  <c r="AX125" i="8"/>
  <c r="AX137" i="8"/>
  <c r="AX142" i="8"/>
  <c r="AX170" i="8"/>
  <c r="AX180" i="8"/>
  <c r="AX196" i="8"/>
  <c r="AX206" i="8"/>
  <c r="AX210" i="8"/>
  <c r="AX214" i="8"/>
  <c r="AX219" i="8"/>
  <c r="AX228" i="8"/>
  <c r="AX232" i="8"/>
  <c r="AX261" i="8"/>
  <c r="AX265" i="8"/>
  <c r="AX274" i="8"/>
  <c r="AX324" i="8"/>
  <c r="AY244" i="8"/>
  <c r="AY134" i="8"/>
  <c r="AY245" i="8"/>
  <c r="AY135" i="8"/>
  <c r="AY26" i="8"/>
  <c r="AY249" i="8"/>
  <c r="AY139" i="8"/>
  <c r="AY32" i="8"/>
  <c r="AY255" i="8"/>
  <c r="AY145" i="8"/>
  <c r="AY262" i="8"/>
  <c r="AY152" i="8"/>
  <c r="AY39" i="8"/>
  <c r="AY154" i="8"/>
  <c r="AY41" i="8"/>
  <c r="AY264" i="8"/>
  <c r="AY157" i="8"/>
  <c r="AY44" i="8"/>
  <c r="AY267" i="8"/>
  <c r="AY269" i="8"/>
  <c r="AY159" i="8"/>
  <c r="AY46" i="8"/>
  <c r="AY271" i="8"/>
  <c r="AY161" i="8"/>
  <c r="AY48" i="8"/>
  <c r="AY275" i="8"/>
  <c r="AY165" i="8"/>
  <c r="AY52" i="8"/>
  <c r="AY277" i="8"/>
  <c r="AY167" i="8"/>
  <c r="AY54" i="8"/>
  <c r="AY175" i="8"/>
  <c r="AY62" i="8"/>
  <c r="AY285" i="8"/>
  <c r="AY289" i="8"/>
  <c r="AY179" i="8"/>
  <c r="AY293" i="8"/>
  <c r="AY183" i="8"/>
  <c r="AY70" i="8"/>
  <c r="AY195" i="8"/>
  <c r="AY305" i="8"/>
  <c r="AY316" i="8"/>
  <c r="AY206" i="8"/>
  <c r="AY93" i="8"/>
  <c r="AY321" i="8"/>
  <c r="AY211" i="8"/>
  <c r="AY98" i="8"/>
  <c r="AY214" i="8"/>
  <c r="AY324" i="8"/>
  <c r="AY101" i="8"/>
  <c r="AY326" i="8"/>
  <c r="AY103" i="8"/>
  <c r="AY216" i="8"/>
  <c r="AY228" i="8"/>
  <c r="AY338" i="8"/>
  <c r="AW93" i="8"/>
  <c r="AW101" i="8"/>
  <c r="AX147" i="8"/>
  <c r="AX309" i="8"/>
  <c r="AX310" i="8"/>
  <c r="AX314" i="8"/>
  <c r="AX322" i="8"/>
  <c r="AX334" i="8"/>
  <c r="AX24" i="8"/>
  <c r="AX29" i="8"/>
  <c r="AX93" i="8"/>
  <c r="AX119" i="8"/>
  <c r="AX173" i="8"/>
  <c r="AX178" i="8"/>
  <c r="AX182" i="8"/>
  <c r="AX199" i="8"/>
  <c r="AX204" i="8"/>
  <c r="AX208" i="8"/>
  <c r="AX212" i="8"/>
  <c r="AX216" i="8"/>
  <c r="AX221" i="8"/>
  <c r="AX230" i="8"/>
  <c r="AX234" i="8"/>
  <c r="AX238" i="8"/>
  <c r="AY250" i="8"/>
  <c r="AY149" i="8"/>
  <c r="AY146" i="8"/>
  <c r="AY56" i="8"/>
  <c r="AY300" i="8"/>
  <c r="AY317" i="8"/>
  <c r="AY325" i="8"/>
  <c r="AY330" i="8"/>
  <c r="AY349" i="8"/>
  <c r="AY27" i="8"/>
  <c r="AY38" i="8"/>
  <c r="AY42" i="8"/>
  <c r="AY50" i="8"/>
  <c r="AY69" i="8"/>
  <c r="AY97" i="8"/>
  <c r="AY106" i="8"/>
  <c r="AY119" i="8"/>
  <c r="AY151" i="8"/>
  <c r="AY155" i="8"/>
  <c r="AY163" i="8"/>
  <c r="AY173" i="8"/>
  <c r="AY178" i="8"/>
  <c r="AY182" i="8"/>
  <c r="AY193" i="8"/>
  <c r="AY199" i="8"/>
  <c r="AY204" i="8"/>
  <c r="AY208" i="8"/>
  <c r="AY212" i="8"/>
  <c r="AY226" i="8"/>
  <c r="AY230" i="8"/>
  <c r="AY238" i="8"/>
  <c r="AY247" i="8"/>
  <c r="AY252" i="8"/>
  <c r="AY259" i="8"/>
  <c r="AY263" i="8"/>
  <c r="AY278" i="8"/>
  <c r="AY312" i="8"/>
  <c r="AY323" i="8"/>
  <c r="AY329" i="8"/>
  <c r="AZ137" i="8"/>
  <c r="AZ24" i="8"/>
  <c r="AZ247" i="8"/>
  <c r="AZ254" i="8"/>
  <c r="AZ31" i="8"/>
  <c r="AZ144" i="8"/>
  <c r="AZ35" i="8"/>
  <c r="AZ148" i="8"/>
  <c r="AZ258" i="8"/>
  <c r="AZ261" i="8"/>
  <c r="AZ38" i="8"/>
  <c r="AZ151" i="8"/>
  <c r="AZ43" i="8"/>
  <c r="AZ156" i="8"/>
  <c r="AZ266" i="8"/>
  <c r="AZ51" i="8"/>
  <c r="AZ164" i="8"/>
  <c r="AZ274" i="8"/>
  <c r="AZ170" i="8"/>
  <c r="AZ280" i="8"/>
  <c r="AZ282" i="8"/>
  <c r="AZ172" i="8"/>
  <c r="AZ174" i="8"/>
  <c r="AZ284" i="8"/>
  <c r="AZ286" i="8"/>
  <c r="AZ176" i="8"/>
  <c r="AZ288" i="8"/>
  <c r="AZ178" i="8"/>
  <c r="AZ292" i="8"/>
  <c r="AZ69" i="8"/>
  <c r="AZ182" i="8"/>
  <c r="AY257" i="8"/>
  <c r="AY282" i="8"/>
  <c r="AY286" i="8"/>
  <c r="AY299" i="8"/>
  <c r="AY308" i="8"/>
  <c r="AY200" i="8"/>
  <c r="AY347" i="8"/>
  <c r="AY24" i="8"/>
  <c r="AY29" i="8"/>
  <c r="AY35" i="8"/>
  <c r="AY43" i="8"/>
  <c r="AY47" i="8"/>
  <c r="AY51" i="8"/>
  <c r="AY55" i="8"/>
  <c r="AY102" i="8"/>
  <c r="AY107" i="8"/>
  <c r="AY120" i="8"/>
  <c r="AY124" i="8"/>
  <c r="AY140" i="8"/>
  <c r="AY148" i="8"/>
  <c r="AY156" i="8"/>
  <c r="AY160" i="8"/>
  <c r="AY164" i="8"/>
  <c r="AY174" i="8"/>
  <c r="AY201" i="8"/>
  <c r="AY205" i="8"/>
  <c r="AY209" i="8"/>
  <c r="AY213" i="8"/>
  <c r="AY218" i="8"/>
  <c r="AY223" i="8"/>
  <c r="AY227" i="8"/>
  <c r="AY231" i="8"/>
  <c r="AY235" i="8"/>
  <c r="AY239" i="8"/>
  <c r="AY248" i="8"/>
  <c r="AY254" i="8"/>
  <c r="AY260" i="8"/>
  <c r="AY280" i="8"/>
  <c r="AY319" i="8"/>
  <c r="AY333" i="8"/>
  <c r="AY341" i="8"/>
  <c r="AZ244" i="8"/>
  <c r="AZ135" i="8"/>
  <c r="AZ249" i="8"/>
  <c r="AZ255" i="8"/>
  <c r="AZ277" i="8"/>
  <c r="AY25" i="8"/>
  <c r="AY36" i="8"/>
  <c r="AY40" i="8"/>
  <c r="AY180" i="8"/>
  <c r="AY185" i="8"/>
  <c r="AY210" i="8"/>
  <c r="AY224" i="8"/>
  <c r="AY232" i="8"/>
  <c r="AY236" i="8"/>
  <c r="AY315" i="8"/>
  <c r="AY268" i="8"/>
  <c r="AY276" i="8"/>
  <c r="AY58" i="8"/>
  <c r="AY313" i="8"/>
  <c r="AY331" i="8"/>
  <c r="AY344" i="8"/>
  <c r="AY37" i="8"/>
  <c r="AY45" i="8"/>
  <c r="AY49" i="8"/>
  <c r="AY53" i="8"/>
  <c r="AY68" i="8"/>
  <c r="AY74" i="8"/>
  <c r="AY122" i="8"/>
  <c r="AY126" i="8"/>
  <c r="AY158" i="8"/>
  <c r="AY162" i="8"/>
  <c r="AY166" i="8"/>
  <c r="AY172" i="8"/>
  <c r="AY176" i="8"/>
  <c r="AY181" i="8"/>
  <c r="AY189" i="8"/>
  <c r="AY198" i="8"/>
  <c r="AY203" i="8"/>
  <c r="AY207" i="8"/>
  <c r="AY215" i="8"/>
  <c r="AY220" i="8"/>
  <c r="AY225" i="8"/>
  <c r="AY229" i="8"/>
  <c r="AY233" i="8"/>
  <c r="AY237" i="8"/>
  <c r="AZ248" i="8"/>
  <c r="AZ140" i="8"/>
  <c r="AZ185" i="8"/>
  <c r="AZ141" i="8"/>
  <c r="AZ298" i="8"/>
  <c r="AZ25" i="8"/>
  <c r="AZ29" i="8"/>
  <c r="AZ36" i="8"/>
  <c r="AZ40" i="8"/>
  <c r="AZ44" i="8"/>
  <c r="AZ48" i="8"/>
  <c r="AZ52" i="8"/>
  <c r="AZ62" i="8"/>
  <c r="AZ72" i="8"/>
  <c r="AZ93" i="8"/>
  <c r="AZ97" i="8"/>
  <c r="AZ101" i="8"/>
  <c r="AZ106" i="8"/>
  <c r="AZ118" i="8"/>
  <c r="AZ122" i="8"/>
  <c r="AZ126" i="8"/>
  <c r="AZ138" i="8"/>
  <c r="AZ150" i="8"/>
  <c r="AZ154" i="8"/>
  <c r="AZ158" i="8"/>
  <c r="AZ162" i="8"/>
  <c r="AZ166" i="8"/>
  <c r="AZ181" i="8"/>
  <c r="AZ189" i="8"/>
  <c r="AZ198" i="8"/>
  <c r="AZ203" i="8"/>
  <c r="AZ207" i="8"/>
  <c r="AZ211" i="8"/>
  <c r="AZ215" i="8"/>
  <c r="AZ220" i="8"/>
  <c r="AZ225" i="8"/>
  <c r="AZ229" i="8"/>
  <c r="AZ233" i="8"/>
  <c r="AZ237" i="8"/>
  <c r="AZ245" i="8"/>
  <c r="AZ250" i="8"/>
  <c r="AZ262" i="8"/>
  <c r="AZ270" i="8"/>
  <c r="AZ278" i="8"/>
  <c r="AZ289" i="8"/>
  <c r="AZ293" i="8"/>
  <c r="AZ305" i="8"/>
  <c r="AZ311" i="8"/>
  <c r="AZ315" i="8"/>
  <c r="AZ319" i="8"/>
  <c r="AZ323" i="8"/>
  <c r="AZ328" i="8"/>
  <c r="AZ333" i="8"/>
  <c r="AZ337" i="8"/>
  <c r="AZ341" i="8"/>
  <c r="AZ345" i="8"/>
  <c r="AZ349" i="8"/>
  <c r="AZ26" i="8"/>
  <c r="AZ37" i="8"/>
  <c r="AZ45" i="8"/>
  <c r="AZ49" i="8"/>
  <c r="AZ53" i="8"/>
  <c r="AZ76" i="8"/>
  <c r="AZ119" i="8"/>
  <c r="AZ145" i="8"/>
  <c r="AZ155" i="8"/>
  <c r="AZ159" i="8"/>
  <c r="AZ163" i="8"/>
  <c r="AZ167" i="8"/>
  <c r="AZ173" i="8"/>
  <c r="AZ193" i="8"/>
  <c r="AZ199" i="8"/>
  <c r="AZ204" i="8"/>
  <c r="AZ208" i="8"/>
  <c r="AZ212" i="8"/>
  <c r="AZ216" i="8"/>
  <c r="AZ221" i="8"/>
  <c r="AZ226" i="8"/>
  <c r="AZ230" i="8"/>
  <c r="AZ234" i="8"/>
  <c r="AZ238" i="8"/>
  <c r="AZ252" i="8"/>
  <c r="AZ259" i="8"/>
  <c r="AZ263" i="8"/>
  <c r="AZ290" i="8"/>
  <c r="AZ295" i="8"/>
  <c r="AZ306" i="8"/>
  <c r="AZ312" i="8"/>
  <c r="AZ320" i="8"/>
  <c r="AZ329" i="8"/>
  <c r="AZ334" i="8"/>
  <c r="AZ342" i="8"/>
  <c r="AZ346" i="8"/>
  <c r="AZ246" i="8"/>
  <c r="AZ169" i="8"/>
  <c r="AZ56" i="8"/>
  <c r="AZ190" i="8"/>
  <c r="AZ27" i="8"/>
  <c r="AZ42" i="8"/>
  <c r="AZ50" i="8"/>
  <c r="AZ91" i="8"/>
  <c r="AZ95" i="8"/>
  <c r="AZ108" i="8"/>
  <c r="AZ124" i="8"/>
  <c r="AZ168" i="8"/>
  <c r="AZ201" i="8"/>
  <c r="AZ213" i="8"/>
  <c r="AZ117" i="8"/>
  <c r="AZ121" i="8"/>
  <c r="AZ125" i="8"/>
  <c r="BA109" i="8"/>
  <c r="BA332" i="8"/>
  <c r="BA217" i="8"/>
  <c r="BA310" i="8"/>
  <c r="BA84" i="8"/>
  <c r="BA307" i="8"/>
  <c r="BA304" i="8"/>
  <c r="BA79" i="8"/>
  <c r="BA192" i="8"/>
  <c r="BA78" i="8"/>
  <c r="BA191" i="8"/>
  <c r="BA190" i="8"/>
  <c r="BA298" i="8"/>
  <c r="BA188" i="8"/>
  <c r="BA74" i="8"/>
  <c r="BA187" i="8"/>
  <c r="BA73" i="8"/>
  <c r="BA186" i="8"/>
  <c r="BA71" i="8"/>
  <c r="BA294" i="8"/>
  <c r="BA287" i="8"/>
  <c r="BA177" i="8"/>
  <c r="BA281" i="8"/>
  <c r="BA58" i="8"/>
  <c r="BA171" i="8"/>
  <c r="BA169" i="8"/>
  <c r="BA279" i="8"/>
  <c r="BA147" i="8"/>
  <c r="BA34" i="8"/>
  <c r="BA256" i="8"/>
  <c r="BA143" i="8"/>
  <c r="BA141" i="8"/>
  <c r="BA251" i="8"/>
  <c r="BA8" i="8"/>
  <c r="AA268" i="1"/>
  <c r="BA5" i="8"/>
  <c r="BA9" i="8"/>
  <c r="BA246" i="8"/>
  <c r="BA7" i="8"/>
  <c r="BA4" i="8"/>
  <c r="BA2" i="8"/>
  <c r="BA6" i="8"/>
  <c r="AA7" i="1" s="1"/>
  <c r="BA3" i="8"/>
  <c r="BA136" i="8"/>
  <c r="AZ332" i="8"/>
  <c r="AZ217" i="8"/>
  <c r="AZ327" i="8"/>
  <c r="AZ200" i="8"/>
  <c r="AZ84" i="8"/>
  <c r="AZ307" i="8"/>
  <c r="AZ304" i="8"/>
  <c r="AZ194" i="8"/>
  <c r="AZ79" i="8"/>
  <c r="AZ192" i="8"/>
  <c r="AZ78" i="8"/>
  <c r="AZ191" i="8"/>
  <c r="AZ300" i="8"/>
  <c r="AZ188" i="8"/>
  <c r="AZ75" i="8"/>
  <c r="AZ74" i="8"/>
  <c r="AZ187" i="8"/>
  <c r="AZ186" i="8"/>
  <c r="AZ296" i="8"/>
  <c r="AZ184" i="8"/>
  <c r="AZ71" i="8"/>
  <c r="AZ287" i="8"/>
  <c r="AZ177" i="8"/>
  <c r="AZ281" i="8"/>
  <c r="AZ58" i="8"/>
  <c r="AZ171" i="8"/>
  <c r="AZ279" i="8"/>
  <c r="AZ34" i="8"/>
  <c r="AZ147" i="8"/>
  <c r="AZ257" i="8"/>
  <c r="AZ256" i="8"/>
  <c r="AZ146" i="8"/>
  <c r="AZ30" i="8"/>
  <c r="AZ143" i="8"/>
  <c r="AZ251" i="8"/>
  <c r="AZ4" i="8"/>
  <c r="AZ8" i="8"/>
  <c r="AZ136" i="8"/>
  <c r="AZ7" i="8"/>
  <c r="AZ5" i="8"/>
  <c r="AZ9" i="8"/>
  <c r="AZ3" i="8"/>
  <c r="AZ2" i="8"/>
  <c r="AZ6" i="8"/>
  <c r="Z7" i="1" s="1"/>
  <c r="AY109" i="8"/>
  <c r="AY332" i="8"/>
  <c r="AY104" i="8"/>
  <c r="AY217" i="8"/>
  <c r="AY310" i="8"/>
  <c r="AY84" i="8"/>
  <c r="AY307" i="8"/>
  <c r="AY304" i="8"/>
  <c r="AY192" i="8"/>
  <c r="AY78" i="8"/>
  <c r="AY191" i="8"/>
  <c r="AY190" i="8"/>
  <c r="AY298" i="8"/>
  <c r="AY188" i="8"/>
  <c r="AY9" i="8"/>
  <c r="AY187" i="8"/>
  <c r="AY73" i="8"/>
  <c r="AY186" i="8"/>
  <c r="AY71" i="8"/>
  <c r="AY294" i="8"/>
  <c r="AY287" i="8"/>
  <c r="AY177" i="8"/>
  <c r="AY8" i="8"/>
  <c r="AY171" i="8"/>
  <c r="AY169" i="8"/>
  <c r="AY279" i="8"/>
  <c r="AY147" i="8"/>
  <c r="AY34" i="8"/>
  <c r="AY256" i="8"/>
  <c r="AY30" i="8"/>
  <c r="AY143" i="8"/>
  <c r="AY141" i="8"/>
  <c r="AY251" i="8"/>
  <c r="AY4" i="8"/>
  <c r="AY2" i="8"/>
  <c r="AY6" i="8"/>
  <c r="Y7" i="1" s="1"/>
  <c r="AY246" i="8"/>
  <c r="AY3" i="8"/>
  <c r="AY7" i="8"/>
  <c r="AY136" i="8"/>
  <c r="AY5" i="8"/>
  <c r="AX332" i="8"/>
  <c r="AX222" i="8"/>
  <c r="AX104" i="8"/>
  <c r="AX217" i="8"/>
  <c r="AX200" i="8"/>
  <c r="AX197" i="8"/>
  <c r="AX84" i="8"/>
  <c r="AX304" i="8"/>
  <c r="AX194" i="8"/>
  <c r="AX79" i="8"/>
  <c r="AX192" i="8"/>
  <c r="AX191" i="8"/>
  <c r="AX301" i="8"/>
  <c r="AX300" i="8"/>
  <c r="AX75" i="8"/>
  <c r="AX298" i="8"/>
  <c r="AX74" i="8"/>
  <c r="AX187" i="8"/>
  <c r="AX296" i="8"/>
  <c r="AX184" i="8"/>
  <c r="AX71" i="8"/>
  <c r="AX177" i="8"/>
  <c r="AX64" i="8"/>
  <c r="AX281" i="8"/>
  <c r="AX58" i="8"/>
  <c r="AX171" i="8"/>
  <c r="AX56" i="8"/>
  <c r="AX169" i="8"/>
  <c r="AX257" i="8"/>
  <c r="AX256" i="8"/>
  <c r="AX146" i="8"/>
  <c r="AX30" i="8"/>
  <c r="AX143" i="8"/>
  <c r="AX4" i="8"/>
  <c r="AX28" i="8"/>
  <c r="AX8" i="8"/>
  <c r="AX141" i="8"/>
  <c r="AX7" i="8"/>
  <c r="X268" i="1"/>
  <c r="AX136" i="8"/>
  <c r="AX5" i="8"/>
  <c r="AX9" i="8"/>
  <c r="AX2" i="8"/>
  <c r="AX6" i="8"/>
  <c r="X7" i="1" s="1"/>
  <c r="AX246" i="8"/>
  <c r="AX3" i="8"/>
  <c r="AW332" i="8"/>
  <c r="AW222" i="8"/>
  <c r="AW104" i="8"/>
  <c r="AW217" i="8"/>
  <c r="AW200" i="8"/>
  <c r="AW197" i="8"/>
  <c r="AW84" i="8"/>
  <c r="AW304" i="8"/>
  <c r="AW194" i="8"/>
  <c r="AW79" i="8"/>
  <c r="AW192" i="8"/>
  <c r="AW191" i="8"/>
  <c r="AW301" i="8"/>
  <c r="AW300" i="8"/>
  <c r="AW75" i="8"/>
  <c r="AW298" i="8"/>
  <c r="AW74" i="8"/>
  <c r="AW187" i="8"/>
  <c r="AW296" i="8"/>
  <c r="AW184" i="8"/>
  <c r="AW71" i="8"/>
  <c r="AW177" i="8"/>
  <c r="AW64" i="8"/>
  <c r="AW58" i="8"/>
  <c r="AW171" i="8"/>
  <c r="AW281" i="8"/>
  <c r="AW56" i="8"/>
  <c r="AW169" i="8"/>
  <c r="AW34" i="8"/>
  <c r="AW257" i="8"/>
  <c r="AW256" i="8"/>
  <c r="AW146" i="8"/>
  <c r="AW30" i="8"/>
  <c r="AW143" i="8"/>
  <c r="AW4" i="8"/>
  <c r="AW7" i="8"/>
  <c r="AW5" i="8"/>
  <c r="AW8" i="8"/>
  <c r="AW28" i="8"/>
  <c r="W268" i="1"/>
  <c r="AW141" i="8"/>
  <c r="AW9" i="8"/>
  <c r="AW136" i="8"/>
  <c r="AW2" i="8"/>
  <c r="AW6" i="8"/>
  <c r="W7" i="1" s="1"/>
  <c r="AW246" i="8"/>
  <c r="AW3" i="8"/>
  <c r="AV109" i="8"/>
  <c r="AV332" i="8"/>
  <c r="AV104" i="8"/>
  <c r="AV217" i="8"/>
  <c r="AV310" i="8"/>
  <c r="AV84" i="8"/>
  <c r="AV307" i="8"/>
  <c r="AV304" i="8"/>
  <c r="AV79" i="8"/>
  <c r="AV192" i="8"/>
  <c r="AV78" i="8"/>
  <c r="AV191" i="8"/>
  <c r="AV190" i="8"/>
  <c r="AV298" i="8"/>
  <c r="AV188" i="8"/>
  <c r="AV74" i="8"/>
  <c r="AV187" i="8"/>
  <c r="AV186" i="8"/>
  <c r="AV294" i="8"/>
  <c r="AV71" i="8"/>
  <c r="AV287" i="8"/>
  <c r="AV177" i="8"/>
  <c r="AV281" i="8"/>
  <c r="AV171" i="8"/>
  <c r="AV169" i="8"/>
  <c r="AV257" i="8"/>
  <c r="AV147" i="8"/>
  <c r="AV256" i="8"/>
  <c r="AV143" i="8"/>
  <c r="AV141" i="8"/>
  <c r="AV9" i="8"/>
  <c r="AV3" i="8"/>
  <c r="V268" i="1"/>
  <c r="AV8" i="8"/>
  <c r="AV2" i="8"/>
  <c r="AV6" i="8"/>
  <c r="V7" i="1" s="1"/>
  <c r="AV246" i="8"/>
  <c r="AV7" i="8"/>
  <c r="AV136" i="8"/>
  <c r="AV4" i="8"/>
  <c r="AV5" i="8"/>
  <c r="AU109" i="8"/>
  <c r="AU222" i="8"/>
  <c r="AU217" i="8"/>
  <c r="AU104" i="8"/>
  <c r="AU310" i="8"/>
  <c r="AU84" i="8"/>
  <c r="AU307" i="8"/>
  <c r="AU194" i="8"/>
  <c r="AU79" i="8"/>
  <c r="AU302" i="8"/>
  <c r="AU78" i="8"/>
  <c r="AU191" i="8"/>
  <c r="AU300" i="8"/>
  <c r="AU188" i="8"/>
  <c r="AU298" i="8"/>
  <c r="AU297" i="8"/>
  <c r="AU294" i="8"/>
  <c r="AU184" i="8"/>
  <c r="AU177" i="8"/>
  <c r="AU281" i="8"/>
  <c r="AU58" i="8"/>
  <c r="AU171" i="8"/>
  <c r="AU279" i="8"/>
  <c r="AU147" i="8"/>
  <c r="AU34" i="8"/>
  <c r="AU9" i="8"/>
  <c r="AU256" i="8"/>
  <c r="AU141" i="8"/>
  <c r="AU2" i="8"/>
  <c r="AU6" i="8"/>
  <c r="U7" i="1" s="1"/>
  <c r="AU246" i="8"/>
  <c r="AU3" i="8"/>
  <c r="AU4" i="8"/>
  <c r="AU136" i="8"/>
  <c r="AU7" i="8"/>
  <c r="AU8" i="8"/>
  <c r="AU5" i="8"/>
  <c r="AT332" i="8"/>
  <c r="AT109" i="8"/>
  <c r="AT104" i="8"/>
  <c r="AT217" i="8"/>
  <c r="AT200" i="8"/>
  <c r="AT310" i="8"/>
  <c r="AT197" i="8"/>
  <c r="AT84" i="8"/>
  <c r="AT304" i="8"/>
  <c r="AT79" i="8"/>
  <c r="AT192" i="8"/>
  <c r="AT191" i="8"/>
  <c r="AT301" i="8"/>
  <c r="AT300" i="8"/>
  <c r="AT190" i="8"/>
  <c r="AT298" i="8"/>
  <c r="AT75" i="8"/>
  <c r="AT187" i="8"/>
  <c r="AT296" i="8"/>
  <c r="AT177" i="8"/>
  <c r="AT58" i="8"/>
  <c r="AT171" i="8"/>
  <c r="AT56" i="8"/>
  <c r="AT169" i="8"/>
  <c r="AT147" i="8"/>
  <c r="AT34" i="8"/>
  <c r="AT257" i="8"/>
  <c r="AT6" i="8"/>
  <c r="T7" i="1" s="1"/>
  <c r="AT256" i="8"/>
  <c r="AT146" i="8"/>
  <c r="AT143" i="8"/>
  <c r="AT141" i="8"/>
  <c r="AT136" i="8"/>
  <c r="AT8" i="8"/>
  <c r="AT7" i="8"/>
  <c r="AT4" i="8"/>
  <c r="AT5" i="8"/>
  <c r="AT9" i="8"/>
  <c r="AT246" i="8"/>
  <c r="AT3" i="8"/>
  <c r="AT2" i="8"/>
  <c r="AS332" i="8"/>
  <c r="AS109" i="8"/>
  <c r="AS104" i="8"/>
  <c r="AS217" i="8"/>
  <c r="AS310" i="8"/>
  <c r="AS84" i="8"/>
  <c r="AS307" i="8"/>
  <c r="AS304" i="8"/>
  <c r="AS192" i="8"/>
  <c r="AS191" i="8"/>
  <c r="AS190" i="8"/>
  <c r="AS298" i="8"/>
  <c r="AS75" i="8"/>
  <c r="AS74" i="8"/>
  <c r="AS187" i="8"/>
  <c r="AS186" i="8"/>
  <c r="AS296" i="8"/>
  <c r="AS294" i="8"/>
  <c r="AS184" i="8"/>
  <c r="AS287" i="8"/>
  <c r="AS281" i="8"/>
  <c r="AS58" i="8"/>
  <c r="AS171" i="8"/>
  <c r="AS169" i="8"/>
  <c r="AS279" i="8"/>
  <c r="AS257" i="8"/>
  <c r="AS34" i="8"/>
  <c r="AS147" i="8"/>
  <c r="AS2" i="8"/>
  <c r="AS256" i="8"/>
  <c r="AS4" i="8"/>
  <c r="AS9" i="8"/>
  <c r="AS30" i="8"/>
  <c r="AS143" i="8"/>
  <c r="AS141" i="8"/>
  <c r="AS5" i="8"/>
  <c r="AS251" i="8"/>
  <c r="AS6" i="8"/>
  <c r="S7" i="1" s="1"/>
  <c r="AS246" i="8"/>
  <c r="AS3" i="8"/>
  <c r="AS7" i="8"/>
  <c r="AS8" i="8"/>
  <c r="AR109" i="8"/>
  <c r="AR222" i="8"/>
  <c r="AR104" i="8"/>
  <c r="AR217" i="8"/>
  <c r="AR200" i="8"/>
  <c r="AR310" i="8"/>
  <c r="AR197" i="8"/>
  <c r="AR84" i="8"/>
  <c r="AR194" i="8"/>
  <c r="AR79" i="8"/>
  <c r="AR192" i="8"/>
  <c r="AR301" i="8"/>
  <c r="AR78" i="8"/>
  <c r="AR190" i="8"/>
  <c r="AR298" i="8"/>
  <c r="AR75" i="8"/>
  <c r="AR187" i="8"/>
  <c r="AR297" i="8"/>
  <c r="AR186" i="8"/>
  <c r="AR71" i="8"/>
  <c r="AR294" i="8"/>
  <c r="AR287" i="8"/>
  <c r="AR64" i="8"/>
  <c r="AR58" i="8"/>
  <c r="AR171" i="8"/>
  <c r="AR281" i="8"/>
  <c r="AR169" i="8"/>
  <c r="AR279" i="8"/>
  <c r="AR147" i="8"/>
  <c r="AR257" i="8"/>
  <c r="AR34" i="8"/>
  <c r="AR146" i="8"/>
  <c r="AR6" i="8"/>
  <c r="R7" i="1" s="1"/>
  <c r="AR2" i="8"/>
  <c r="AR28" i="8"/>
  <c r="AR141" i="8"/>
  <c r="AR8" i="8"/>
  <c r="AR3" i="8"/>
  <c r="AR4" i="8"/>
  <c r="AR5" i="8"/>
  <c r="AR9" i="8"/>
  <c r="AR246" i="8"/>
  <c r="AR7" i="8"/>
  <c r="AQ109" i="8"/>
  <c r="AQ332" i="8"/>
  <c r="AQ104" i="8"/>
  <c r="AQ217" i="8"/>
  <c r="AQ310" i="8"/>
  <c r="AQ84" i="8"/>
  <c r="AQ307" i="8"/>
  <c r="AQ304" i="8"/>
  <c r="AQ79" i="8"/>
  <c r="AQ192" i="8"/>
  <c r="AQ78" i="8"/>
  <c r="AQ191" i="8"/>
  <c r="AQ190" i="8"/>
  <c r="AQ300" i="8"/>
  <c r="AQ298" i="8"/>
  <c r="AQ188" i="8"/>
  <c r="AQ74" i="8"/>
  <c r="AQ187" i="8"/>
  <c r="AQ73" i="8"/>
  <c r="AQ186" i="8"/>
  <c r="AQ71" i="8"/>
  <c r="AQ294" i="8"/>
  <c r="AQ287" i="8"/>
  <c r="AQ177" i="8"/>
  <c r="AQ281" i="8"/>
  <c r="AQ171" i="8"/>
  <c r="AQ169" i="8"/>
  <c r="AQ279" i="8"/>
  <c r="AQ257" i="8"/>
  <c r="AQ147" i="8"/>
  <c r="AQ34" i="8"/>
  <c r="AQ256" i="8"/>
  <c r="AQ30" i="8"/>
  <c r="AQ143" i="8"/>
  <c r="AQ5" i="8"/>
  <c r="AQ141" i="8"/>
  <c r="AQ6" i="8"/>
  <c r="Q7" i="1" s="1"/>
  <c r="AQ251" i="8"/>
  <c r="AQ2" i="8"/>
  <c r="AQ8" i="8"/>
  <c r="AQ7" i="8"/>
  <c r="AQ4" i="8"/>
  <c r="AQ9" i="8"/>
  <c r="AQ246" i="8"/>
  <c r="AQ136" i="8"/>
  <c r="AQ3" i="8"/>
  <c r="AP109" i="8"/>
  <c r="AP332" i="8"/>
  <c r="AP104" i="8"/>
  <c r="AP217" i="8"/>
  <c r="AP310" i="8"/>
  <c r="AP84" i="8"/>
  <c r="AP307" i="8"/>
  <c r="AP304" i="8"/>
  <c r="AP192" i="8"/>
  <c r="AP78" i="8"/>
  <c r="AP191" i="8"/>
  <c r="AP190" i="8"/>
  <c r="AP298" i="8"/>
  <c r="AP188" i="8"/>
  <c r="AP74" i="8"/>
  <c r="AP187" i="8"/>
  <c r="AP186" i="8"/>
  <c r="AP294" i="8"/>
  <c r="AP287" i="8"/>
  <c r="AP177" i="8"/>
  <c r="AP281" i="8"/>
  <c r="AP5" i="8"/>
  <c r="AP58" i="8"/>
  <c r="AP171" i="8"/>
  <c r="AP169" i="8"/>
  <c r="AP279" i="8"/>
  <c r="AP147" i="8"/>
  <c r="AP34" i="8"/>
  <c r="AP256" i="8"/>
  <c r="AP143" i="8"/>
  <c r="AP253" i="8"/>
  <c r="AP30" i="8"/>
  <c r="AP2" i="8"/>
  <c r="AP9" i="8"/>
  <c r="AP141" i="8"/>
  <c r="AP6" i="8"/>
  <c r="P7" i="1" s="1"/>
  <c r="AP246" i="8"/>
  <c r="AP3" i="8"/>
  <c r="AP7" i="8"/>
  <c r="AP4" i="8"/>
  <c r="AP8" i="8"/>
  <c r="AO332" i="8"/>
  <c r="AO222" i="8"/>
  <c r="AO104" i="8"/>
  <c r="AO217" i="8"/>
  <c r="AO200" i="8"/>
  <c r="AO197" i="8"/>
  <c r="AO84" i="8"/>
  <c r="AO304" i="8"/>
  <c r="AO194" i="8"/>
  <c r="AO79" i="8"/>
  <c r="AO192" i="8"/>
  <c r="AO191" i="8"/>
  <c r="AO300" i="8"/>
  <c r="AO298" i="8"/>
  <c r="AO74" i="8"/>
  <c r="AO187" i="8"/>
  <c r="AO296" i="8"/>
  <c r="AO184" i="8"/>
  <c r="AO177" i="8"/>
  <c r="AO64" i="8"/>
  <c r="AO58" i="8"/>
  <c r="AO171" i="8"/>
  <c r="AO169" i="8"/>
  <c r="AO147" i="8"/>
  <c r="AO2" i="8"/>
  <c r="AO34" i="8"/>
  <c r="AO257" i="8"/>
  <c r="AO256" i="8"/>
  <c r="AO146" i="8"/>
  <c r="AO8" i="8"/>
  <c r="AO30" i="8"/>
  <c r="AO143" i="8"/>
  <c r="AO7" i="8"/>
  <c r="AO9" i="8"/>
  <c r="AO4" i="8"/>
  <c r="AO28" i="8"/>
  <c r="O268" i="1"/>
  <c r="AO5" i="8"/>
  <c r="AO141" i="8"/>
  <c r="AO6" i="8"/>
  <c r="O7" i="1" s="1"/>
  <c r="AO136" i="8"/>
  <c r="AO246" i="8"/>
  <c r="AO3" i="8"/>
  <c r="AN332" i="8"/>
  <c r="AN222" i="8"/>
  <c r="AN104" i="8"/>
  <c r="AN217" i="8"/>
  <c r="AN200" i="8"/>
  <c r="AN197" i="8"/>
  <c r="AN304" i="8"/>
  <c r="AN192" i="8"/>
  <c r="AN191" i="8"/>
  <c r="AN301" i="8"/>
  <c r="AN300" i="8"/>
  <c r="AN75" i="8"/>
  <c r="AN298" i="8"/>
  <c r="AN74" i="8"/>
  <c r="AN187" i="8"/>
  <c r="AN296" i="8"/>
  <c r="AN184" i="8"/>
  <c r="AN177" i="8"/>
  <c r="AN64" i="8"/>
  <c r="AN281" i="8"/>
  <c r="AN171" i="8"/>
  <c r="AN56" i="8"/>
  <c r="AN169" i="8"/>
  <c r="AN34" i="8"/>
  <c r="AN257" i="8"/>
  <c r="AN6" i="8"/>
  <c r="N7" i="1" s="1"/>
  <c r="AN256" i="8"/>
  <c r="AN146" i="8"/>
  <c r="AN30" i="8"/>
  <c r="AN143" i="8"/>
  <c r="AN9" i="8"/>
  <c r="AN28" i="8"/>
  <c r="N268" i="1"/>
  <c r="AN2" i="8"/>
  <c r="AN141" i="8"/>
  <c r="AN7" i="8"/>
  <c r="AN5" i="8"/>
  <c r="AN3" i="8"/>
  <c r="AN4" i="8"/>
  <c r="AN8" i="8"/>
  <c r="AN136" i="8"/>
  <c r="AN246" i="8"/>
  <c r="AM332" i="8"/>
  <c r="AM222" i="8"/>
  <c r="AM104" i="8"/>
  <c r="AM217" i="8"/>
  <c r="AM200" i="8"/>
  <c r="AM84" i="8"/>
  <c r="AM307" i="8"/>
  <c r="AM304" i="8"/>
  <c r="AM194" i="8"/>
  <c r="AM79" i="8"/>
  <c r="AM192" i="8"/>
  <c r="AM78" i="8"/>
  <c r="AM191" i="8"/>
  <c r="AM300" i="8"/>
  <c r="AM188" i="8"/>
  <c r="AM75" i="8"/>
  <c r="AM74" i="8"/>
  <c r="AM187" i="8"/>
  <c r="AM186" i="8"/>
  <c r="AM296" i="8"/>
  <c r="AM184" i="8"/>
  <c r="AM71" i="8"/>
  <c r="AM287" i="8"/>
  <c r="AM177" i="8"/>
  <c r="AM281" i="8"/>
  <c r="AM58" i="8"/>
  <c r="AM171" i="8"/>
  <c r="AM279" i="8"/>
  <c r="AM56" i="8"/>
  <c r="AM147" i="8"/>
  <c r="AM256" i="8"/>
  <c r="AM146" i="8"/>
  <c r="AM143" i="8"/>
  <c r="AM4" i="8"/>
  <c r="AM251" i="8"/>
  <c r="AM8" i="8"/>
  <c r="M268" i="1"/>
  <c r="AM6" i="8"/>
  <c r="M7" i="1" s="1"/>
  <c r="AM28" i="8"/>
  <c r="AM2" i="8"/>
  <c r="AM3" i="8"/>
  <c r="AM7" i="8"/>
  <c r="AM136" i="8"/>
  <c r="AM5" i="8"/>
  <c r="AM9" i="8"/>
  <c r="AL222" i="8"/>
  <c r="AL109" i="8"/>
  <c r="AL104" i="8"/>
  <c r="AL217" i="8"/>
  <c r="AL200" i="8"/>
  <c r="AL310" i="8"/>
  <c r="AL197" i="8"/>
  <c r="AL194" i="8"/>
  <c r="AL79" i="8"/>
  <c r="AL192" i="8"/>
  <c r="AL301" i="8"/>
  <c r="AL78" i="8"/>
  <c r="AL190" i="8"/>
  <c r="AL298" i="8"/>
  <c r="AL188" i="8"/>
  <c r="AL74" i="8"/>
  <c r="AL187" i="8"/>
  <c r="AL73" i="8"/>
  <c r="AL186" i="8"/>
  <c r="AL71" i="8"/>
  <c r="AL294" i="8"/>
  <c r="AL64" i="8"/>
  <c r="AL287" i="8"/>
  <c r="AL58" i="8"/>
  <c r="AL281" i="8"/>
  <c r="AL171" i="8"/>
  <c r="AL169" i="8"/>
  <c r="AL34" i="8"/>
  <c r="AL257" i="8"/>
  <c r="AL146" i="8"/>
  <c r="AL33" i="8"/>
  <c r="AL253" i="8"/>
  <c r="AL28" i="8"/>
  <c r="AL141" i="8"/>
  <c r="AL4" i="8"/>
  <c r="AL5" i="8"/>
  <c r="AL9" i="8"/>
  <c r="AL2" i="8"/>
  <c r="AL6" i="8"/>
  <c r="L7" i="1" s="1"/>
  <c r="AL246" i="8"/>
  <c r="AL7" i="8"/>
  <c r="AL3" i="8"/>
  <c r="L268" i="1"/>
  <c r="AL8" i="8"/>
  <c r="AK222" i="8"/>
  <c r="AK109" i="8"/>
  <c r="AK104" i="8"/>
  <c r="AK217" i="8"/>
  <c r="AK200" i="8"/>
  <c r="AK310" i="8"/>
  <c r="AK197" i="8"/>
  <c r="AK84" i="8"/>
  <c r="AK194" i="8"/>
  <c r="AK79" i="8"/>
  <c r="AK192" i="8"/>
  <c r="AK301" i="8"/>
  <c r="AK78" i="8"/>
  <c r="AK190" i="8"/>
  <c r="AK298" i="8"/>
  <c r="AK188" i="8"/>
  <c r="AK187" i="8"/>
  <c r="AK73" i="8"/>
  <c r="AK186" i="8"/>
  <c r="AK294" i="8"/>
  <c r="AK71" i="8"/>
  <c r="AK64" i="8"/>
  <c r="AK287" i="8"/>
  <c r="AK58" i="8"/>
  <c r="AK171" i="8"/>
  <c r="AK56" i="8"/>
  <c r="AK169" i="8"/>
  <c r="AK34" i="8"/>
  <c r="AK257" i="8"/>
  <c r="AK146" i="8"/>
  <c r="AK143" i="8"/>
  <c r="AK28" i="8"/>
  <c r="AK2" i="8"/>
  <c r="AK141" i="8"/>
  <c r="AK3" i="8"/>
  <c r="AK5" i="8"/>
  <c r="AK9" i="8"/>
  <c r="AK6" i="8"/>
  <c r="K7" i="1" s="1"/>
  <c r="AK246" i="8"/>
  <c r="AK7" i="8"/>
  <c r="K268" i="1"/>
  <c r="AK4" i="8"/>
  <c r="AK8" i="8"/>
  <c r="AJ109" i="8"/>
  <c r="AJ222" i="8"/>
  <c r="AJ104" i="8"/>
  <c r="AJ217" i="8"/>
  <c r="AJ200" i="8"/>
  <c r="AJ310" i="8"/>
  <c r="AJ197" i="8"/>
  <c r="AJ84" i="8"/>
  <c r="AJ194" i="8"/>
  <c r="AJ79" i="8"/>
  <c r="AJ192" i="8"/>
  <c r="AJ301" i="8"/>
  <c r="AJ190" i="8"/>
  <c r="AJ298" i="8"/>
  <c r="AJ74" i="8"/>
  <c r="AJ187" i="8"/>
  <c r="AJ186" i="8"/>
  <c r="AJ71" i="8"/>
  <c r="AJ294" i="8"/>
  <c r="AJ64" i="8"/>
  <c r="AJ287" i="8"/>
  <c r="AJ58" i="8"/>
  <c r="AJ171" i="8"/>
  <c r="AJ2" i="8"/>
  <c r="AJ56" i="8"/>
  <c r="AJ169" i="8"/>
  <c r="AJ257" i="8"/>
  <c r="AJ34" i="8"/>
  <c r="AJ146" i="8"/>
  <c r="AJ143" i="8"/>
  <c r="AJ253" i="8"/>
  <c r="AJ30" i="8"/>
  <c r="AJ5" i="8"/>
  <c r="AJ141" i="8"/>
  <c r="J268" i="1"/>
  <c r="AJ9" i="8"/>
  <c r="AJ6" i="8"/>
  <c r="J7" i="1" s="1"/>
  <c r="AJ246" i="8"/>
  <c r="AJ3" i="8"/>
  <c r="AJ7" i="8"/>
  <c r="AJ4" i="8"/>
  <c r="AJ8" i="8"/>
  <c r="AI222" i="8"/>
  <c r="AI109" i="8"/>
  <c r="AI104" i="8"/>
  <c r="AI217" i="8"/>
  <c r="AI200" i="8"/>
  <c r="AI310" i="8"/>
  <c r="AI197" i="8"/>
  <c r="AI84" i="8"/>
  <c r="AI194" i="8"/>
  <c r="AI79" i="8"/>
  <c r="AI192" i="8"/>
  <c r="AI301" i="8"/>
  <c r="AI190" i="8"/>
  <c r="AI298" i="8"/>
  <c r="AI188" i="8"/>
  <c r="AI74" i="8"/>
  <c r="AI187" i="8"/>
  <c r="AI73" i="8"/>
  <c r="AI186" i="8"/>
  <c r="AI71" i="8"/>
  <c r="AI294" i="8"/>
  <c r="AI64" i="8"/>
  <c r="AI287" i="8"/>
  <c r="AI281" i="8"/>
  <c r="AI171" i="8"/>
  <c r="AI169" i="8"/>
  <c r="AI34" i="8"/>
  <c r="AI257" i="8"/>
  <c r="AI146" i="8"/>
  <c r="AI30" i="8"/>
  <c r="AI143" i="8"/>
  <c r="AI141" i="8"/>
  <c r="AI5" i="8"/>
  <c r="I268" i="1"/>
  <c r="AI9" i="8"/>
  <c r="AI2" i="8"/>
  <c r="AI6" i="8"/>
  <c r="I7" i="1" s="1"/>
  <c r="AI246" i="8"/>
  <c r="AI3" i="8"/>
  <c r="AI7" i="8"/>
  <c r="AI4" i="8"/>
  <c r="AI8" i="8"/>
  <c r="AH332" i="8"/>
  <c r="AH222" i="8"/>
  <c r="AH104" i="8"/>
  <c r="AH217" i="8"/>
  <c r="AH200" i="8"/>
  <c r="AH197" i="8"/>
  <c r="AH304" i="8"/>
  <c r="AH194" i="8"/>
  <c r="AH79" i="8"/>
  <c r="AH192" i="8"/>
  <c r="AH191" i="8"/>
  <c r="AH301" i="8"/>
  <c r="AH300" i="8"/>
  <c r="AH298" i="8"/>
  <c r="AH74" i="8"/>
  <c r="AH187" i="8"/>
  <c r="AH296" i="8"/>
  <c r="AH184" i="8"/>
  <c r="AH71" i="8"/>
  <c r="AH177" i="8"/>
  <c r="AH64" i="8"/>
  <c r="AH281" i="8"/>
  <c r="AH58" i="8"/>
  <c r="AH171" i="8"/>
  <c r="AH169" i="8"/>
  <c r="AH34" i="8"/>
  <c r="AH257" i="8"/>
  <c r="AH7" i="8"/>
  <c r="AH2" i="8"/>
  <c r="AH256" i="8"/>
  <c r="AH146" i="8"/>
  <c r="AH6" i="8"/>
  <c r="H7" i="1" s="1"/>
  <c r="AH143" i="8"/>
  <c r="AH253" i="8"/>
  <c r="AH30" i="8"/>
  <c r="AH141" i="8"/>
  <c r="AH3" i="8"/>
  <c r="AH4" i="8"/>
  <c r="AH136" i="8"/>
  <c r="AH8" i="8"/>
  <c r="AH5" i="8"/>
  <c r="AH9" i="8"/>
  <c r="AH246" i="8"/>
  <c r="Z268" i="1"/>
  <c r="Y268" i="1"/>
  <c r="U268" i="1"/>
  <c r="T268" i="1"/>
  <c r="S268" i="1"/>
  <c r="R268" i="1"/>
  <c r="Q268" i="1"/>
  <c r="P268" i="1"/>
  <c r="H268" i="1"/>
  <c r="A1" i="1"/>
  <c r="AX16" i="8" l="1"/>
  <c r="AW16" i="8"/>
  <c r="AH356" i="8"/>
  <c r="BA355" i="8"/>
  <c r="BA356" i="8"/>
  <c r="BA11" i="8"/>
  <c r="BA16" i="8"/>
  <c r="BA10" i="8"/>
  <c r="BA13" i="8" s="1"/>
  <c r="AZ356" i="8"/>
  <c r="AZ355" i="8"/>
  <c r="AZ16" i="8"/>
  <c r="AZ11" i="8"/>
  <c r="AZ10" i="8"/>
  <c r="AZ14" i="8" s="1"/>
  <c r="AY355" i="8"/>
  <c r="AY356" i="8"/>
  <c r="AY11" i="8"/>
  <c r="AY10" i="8"/>
  <c r="AY13" i="8" s="1"/>
  <c r="AY16" i="8"/>
  <c r="AX356" i="8"/>
  <c r="AX355" i="8"/>
  <c r="AX10" i="8"/>
  <c r="AX11" i="8"/>
  <c r="AW356" i="8"/>
  <c r="AW355" i="8"/>
  <c r="AW11" i="8"/>
  <c r="AW10" i="8"/>
  <c r="AV356" i="8"/>
  <c r="AV355" i="8"/>
  <c r="AV11" i="8"/>
  <c r="AV10" i="8"/>
  <c r="AV16" i="8"/>
  <c r="AU356" i="8"/>
  <c r="AU16" i="8"/>
  <c r="AU355" i="8"/>
  <c r="AU11" i="8"/>
  <c r="AU10" i="8"/>
  <c r="AT356" i="8"/>
  <c r="AT355" i="8"/>
  <c r="AT16" i="8"/>
  <c r="AT10" i="8"/>
  <c r="AT11" i="8"/>
  <c r="AS16" i="8"/>
  <c r="AS355" i="8"/>
  <c r="AS356" i="8"/>
  <c r="AS10" i="8"/>
  <c r="AS13" i="8" s="1"/>
  <c r="AS11" i="8"/>
  <c r="AR356" i="8"/>
  <c r="AR355" i="8"/>
  <c r="AR10" i="8"/>
  <c r="AR13" i="8" s="1"/>
  <c r="AR16" i="8"/>
  <c r="AR11" i="8"/>
  <c r="AQ355" i="8"/>
  <c r="AQ356" i="8"/>
  <c r="AQ10" i="8"/>
  <c r="AQ15" i="8" s="1"/>
  <c r="AQ16" i="8"/>
  <c r="AQ11" i="8"/>
  <c r="AP16" i="8"/>
  <c r="AP355" i="8"/>
  <c r="AP356" i="8"/>
  <c r="AP11" i="8"/>
  <c r="AP10" i="8"/>
  <c r="AP13" i="8" s="1"/>
  <c r="AO356" i="8"/>
  <c r="AO16" i="8"/>
  <c r="AO355" i="8"/>
  <c r="AO10" i="8"/>
  <c r="AO14" i="8" s="1"/>
  <c r="AO11" i="8"/>
  <c r="AN16" i="8"/>
  <c r="AN356" i="8"/>
  <c r="AN355" i="8"/>
  <c r="AN10" i="8"/>
  <c r="AN15" i="8" s="1"/>
  <c r="AN11" i="8"/>
  <c r="AM356" i="8"/>
  <c r="AM355" i="8"/>
  <c r="AM10" i="8"/>
  <c r="AM13" i="8" s="1"/>
  <c r="AM16" i="8"/>
  <c r="AM11" i="8"/>
  <c r="AL355" i="8"/>
  <c r="AL356" i="8"/>
  <c r="AL11" i="8"/>
  <c r="AL16" i="8"/>
  <c r="AL10" i="8"/>
  <c r="AL15" i="8" s="1"/>
  <c r="AK356" i="8"/>
  <c r="AK16" i="8"/>
  <c r="AK355" i="8"/>
  <c r="AK11" i="8"/>
  <c r="AK10" i="8"/>
  <c r="AJ16" i="8"/>
  <c r="AJ356" i="8"/>
  <c r="AJ11" i="8"/>
  <c r="AJ355" i="8"/>
  <c r="AJ10" i="8"/>
  <c r="AJ14" i="8" s="1"/>
  <c r="AI356" i="8"/>
  <c r="AI10" i="8"/>
  <c r="AI14" i="8" s="1"/>
  <c r="AI355" i="8"/>
  <c r="AI16" i="8"/>
  <c r="AI11" i="8"/>
  <c r="AH16" i="8"/>
  <c r="AH355" i="8"/>
  <c r="AH11" i="8"/>
  <c r="AH10" i="8"/>
  <c r="AH15" i="8" s="1"/>
  <c r="AF353"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134" i="8"/>
  <c r="AP15" i="8" l="1"/>
  <c r="AP364" i="8"/>
  <c r="P5" i="1" s="1"/>
  <c r="AW364" i="8"/>
  <c r="W5" i="1" s="1"/>
  <c r="AZ364" i="8"/>
  <c r="Z5" i="1" s="1"/>
  <c r="BA364" i="8"/>
  <c r="AA5" i="1" s="1"/>
  <c r="AH363" i="8"/>
  <c r="H4" i="1" s="1"/>
  <c r="AI364" i="8"/>
  <c r="I5" i="1" s="1"/>
  <c r="AK364" i="8"/>
  <c r="K5" i="1" s="1"/>
  <c r="AM364" i="8"/>
  <c r="M5" i="1" s="1"/>
  <c r="AN363" i="8"/>
  <c r="N4" i="1" s="1"/>
  <c r="AO364" i="8"/>
  <c r="O5" i="1" s="1"/>
  <c r="AP363" i="8"/>
  <c r="P4" i="1" s="1"/>
  <c r="AQ363" i="8"/>
  <c r="Q4" i="1" s="1"/>
  <c r="AR363" i="8"/>
  <c r="R4" i="1" s="1"/>
  <c r="AT363" i="8"/>
  <c r="T4" i="1" s="1"/>
  <c r="AU364" i="8"/>
  <c r="U5" i="1" s="1"/>
  <c r="AX364" i="8"/>
  <c r="X5" i="1" s="1"/>
  <c r="AY364" i="8"/>
  <c r="Y5" i="1" s="1"/>
  <c r="AJ364" i="8"/>
  <c r="J5" i="1" s="1"/>
  <c r="AK363" i="8"/>
  <c r="K4" i="1" s="1"/>
  <c r="AL364" i="8"/>
  <c r="L5" i="1" s="1"/>
  <c r="AN364" i="8"/>
  <c r="N5" i="1" s="1"/>
  <c r="AS364" i="8"/>
  <c r="S5" i="1" s="1"/>
  <c r="AU363" i="8"/>
  <c r="U4" i="1" s="1"/>
  <c r="AV364" i="8"/>
  <c r="V5" i="1" s="1"/>
  <c r="AJ363" i="8"/>
  <c r="J4" i="1" s="1"/>
  <c r="AL363" i="8"/>
  <c r="L4" i="1" s="1"/>
  <c r="AQ364" i="8"/>
  <c r="Q5" i="1" s="1"/>
  <c r="AR364" i="8"/>
  <c r="R5" i="1" s="1"/>
  <c r="AS363" i="8"/>
  <c r="S4" i="1" s="1"/>
  <c r="AT364" i="8"/>
  <c r="T5" i="1" s="1"/>
  <c r="AW363" i="8"/>
  <c r="W4" i="1" s="1"/>
  <c r="AX363" i="8"/>
  <c r="X4" i="1" s="1"/>
  <c r="AY363" i="8"/>
  <c r="Y4" i="1" s="1"/>
  <c r="AZ363" i="8"/>
  <c r="Z4" i="1" s="1"/>
  <c r="AH364" i="8"/>
  <c r="H5" i="1" s="1"/>
  <c r="BA14" i="8"/>
  <c r="BA363" i="8"/>
  <c r="AA4" i="1" s="1"/>
  <c r="BA15" i="8"/>
  <c r="AZ15" i="8"/>
  <c r="AZ13" i="8"/>
  <c r="AY14" i="8"/>
  <c r="AY15" i="8"/>
  <c r="AX15" i="8"/>
  <c r="AX14" i="8"/>
  <c r="AX13" i="8"/>
  <c r="AW15" i="8"/>
  <c r="AW14" i="8"/>
  <c r="AW13" i="8"/>
  <c r="AV363" i="8"/>
  <c r="V4" i="1" s="1"/>
  <c r="AV14" i="8"/>
  <c r="AV13" i="8"/>
  <c r="AV15" i="8"/>
  <c r="AU15" i="8"/>
  <c r="AU13" i="8"/>
  <c r="AU14" i="8"/>
  <c r="AT15" i="8"/>
  <c r="AT14" i="8"/>
  <c r="AT13" i="8"/>
  <c r="AS14" i="8"/>
  <c r="AS15" i="8"/>
  <c r="AR14" i="8"/>
  <c r="AR15" i="8"/>
  <c r="AQ13" i="8"/>
  <c r="AQ14" i="8"/>
  <c r="AP14" i="8"/>
  <c r="AO15" i="8"/>
  <c r="AO363" i="8"/>
  <c r="O4" i="1" s="1"/>
  <c r="AO13" i="8"/>
  <c r="AN13" i="8"/>
  <c r="AN14" i="8"/>
  <c r="AM363" i="8"/>
  <c r="M4" i="1" s="1"/>
  <c r="AM15" i="8"/>
  <c r="AM14" i="8"/>
  <c r="AL13" i="8"/>
  <c r="AL14" i="8"/>
  <c r="AK15" i="8"/>
  <c r="AK14" i="8"/>
  <c r="AK13" i="8"/>
  <c r="AJ15" i="8"/>
  <c r="AJ13" i="8"/>
  <c r="AI13" i="8"/>
  <c r="AI15" i="8"/>
  <c r="AI363" i="8"/>
  <c r="I4" i="1" s="1"/>
  <c r="AH13" i="8"/>
  <c r="AH14" i="8"/>
  <c r="M150" i="8"/>
  <c r="M149" i="8"/>
  <c r="M148"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244"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44" i="8"/>
  <c r="AG243" i="8"/>
  <c r="M151" i="8" l="1"/>
  <c r="AG356" i="8"/>
  <c r="H248" i="8"/>
  <c r="H249" i="8"/>
  <c r="H250" i="8"/>
  <c r="H251" i="8"/>
  <c r="H252" i="8"/>
  <c r="H253" i="8"/>
  <c r="H254" i="8"/>
  <c r="H255" i="8"/>
  <c r="H256" i="8"/>
  <c r="H257" i="8"/>
  <c r="H258" i="8"/>
  <c r="G248" i="8"/>
  <c r="G249" i="8"/>
  <c r="G250" i="8"/>
  <c r="G251" i="8"/>
  <c r="G252" i="8"/>
  <c r="G253" i="8"/>
  <c r="G254" i="8"/>
  <c r="G255" i="8"/>
  <c r="G256" i="8"/>
  <c r="G257" i="8"/>
  <c r="G258" i="8"/>
  <c r="F248" i="8"/>
  <c r="F249" i="8"/>
  <c r="F250" i="8"/>
  <c r="F251" i="8"/>
  <c r="F252" i="8"/>
  <c r="F253" i="8"/>
  <c r="F254" i="8"/>
  <c r="F255" i="8"/>
  <c r="F256" i="8"/>
  <c r="F257" i="8"/>
  <c r="F258" i="8"/>
  <c r="E250" i="8"/>
  <c r="E251" i="8"/>
  <c r="E252" i="8"/>
  <c r="E253" i="8"/>
  <c r="E254" i="8"/>
  <c r="E255" i="8"/>
  <c r="E256" i="8"/>
  <c r="E257" i="8"/>
  <c r="E258" i="8"/>
  <c r="E248" i="8"/>
  <c r="E249" i="8"/>
  <c r="D256" i="8"/>
  <c r="D257" i="8"/>
  <c r="D258" i="8"/>
  <c r="D255" i="8"/>
  <c r="D254" i="8"/>
  <c r="D253" i="8"/>
  <c r="D252" i="8"/>
  <c r="D251" i="8"/>
  <c r="D250" i="8"/>
  <c r="D249" i="8"/>
  <c r="D248" i="8"/>
  <c r="C258" i="8"/>
  <c r="C257" i="8"/>
  <c r="C256" i="8"/>
  <c r="C255" i="8"/>
  <c r="C254" i="8"/>
  <c r="C253" i="8"/>
  <c r="C252" i="8"/>
  <c r="C251" i="8"/>
  <c r="C250" i="8"/>
  <c r="C249" i="8"/>
  <c r="C248" i="8"/>
  <c r="B258" i="8"/>
  <c r="B257" i="8"/>
  <c r="B256" i="8"/>
  <c r="B255" i="8"/>
  <c r="B254" i="8"/>
  <c r="B253" i="8"/>
  <c r="B252" i="8"/>
  <c r="B251" i="8"/>
  <c r="B250" i="8"/>
  <c r="B249" i="8"/>
  <c r="B248" i="8"/>
  <c r="B247" i="8"/>
  <c r="C247" i="8"/>
  <c r="D247" i="8"/>
  <c r="E247" i="8"/>
  <c r="F247" i="8"/>
  <c r="G247" i="8"/>
  <c r="H247" i="8"/>
  <c r="H246" i="8"/>
  <c r="G246" i="8"/>
  <c r="F246" i="8"/>
  <c r="E246" i="8"/>
  <c r="D246" i="8"/>
  <c r="C246" i="8"/>
  <c r="B246" i="8"/>
  <c r="B245" i="8"/>
  <c r="C245" i="8"/>
  <c r="D245" i="8"/>
  <c r="E245" i="8"/>
  <c r="F245" i="8"/>
  <c r="G245" i="8"/>
  <c r="H245" i="8"/>
  <c r="H244" i="8"/>
  <c r="G244" i="8"/>
  <c r="F244" i="8"/>
  <c r="E244" i="8"/>
  <c r="D244" i="8"/>
  <c r="C244" i="8"/>
  <c r="B244" i="8"/>
  <c r="B243" i="8"/>
  <c r="C243" i="8"/>
  <c r="D243" i="8"/>
  <c r="E243" i="8"/>
  <c r="F243" i="8"/>
  <c r="G243" i="8"/>
  <c r="H243" i="8"/>
  <c r="B242" i="8"/>
  <c r="C242" i="8"/>
  <c r="D242" i="8"/>
  <c r="E242" i="8"/>
  <c r="F242" i="8"/>
  <c r="G242" i="8"/>
  <c r="H242" i="8"/>
  <c r="H241" i="8"/>
  <c r="G241" i="8"/>
  <c r="F241" i="8"/>
  <c r="E241" i="8"/>
  <c r="D241" i="8"/>
  <c r="C241" i="8"/>
  <c r="B241" i="8"/>
  <c r="H240" i="8"/>
  <c r="G240" i="8"/>
  <c r="F240" i="8"/>
  <c r="E240" i="8"/>
  <c r="D240" i="8"/>
  <c r="C240" i="8"/>
  <c r="B240" i="8"/>
  <c r="AG364" i="8" l="1"/>
  <c r="G5" i="1" s="1"/>
  <c r="I244" i="8"/>
  <c r="I248" i="8"/>
  <c r="I252" i="8"/>
  <c r="I256" i="8"/>
  <c r="I243" i="8"/>
  <c r="I247" i="8"/>
  <c r="I251" i="8"/>
  <c r="I255" i="8"/>
  <c r="I242" i="8"/>
  <c r="I246" i="8"/>
  <c r="I250" i="8"/>
  <c r="I254" i="8"/>
  <c r="I258" i="8"/>
  <c r="I245" i="8"/>
  <c r="I249" i="8"/>
  <c r="I253" i="8"/>
  <c r="I257" i="8"/>
  <c r="I241" i="8"/>
  <c r="I240" i="8"/>
  <c r="R139" i="8"/>
  <c r="R137" i="8"/>
  <c r="R135" i="8"/>
  <c r="R134" i="8"/>
  <c r="R133" i="8"/>
  <c r="R132" i="8"/>
  <c r="R131" i="8"/>
  <c r="R130" i="8"/>
  <c r="R136" i="8"/>
  <c r="R138" i="8"/>
  <c r="R129" i="8"/>
  <c r="Q139" i="8"/>
  <c r="Q138" i="8"/>
  <c r="Q137" i="8"/>
  <c r="Q136" i="8"/>
  <c r="Q135" i="8"/>
  <c r="Q134" i="8"/>
  <c r="Q133" i="8"/>
  <c r="Q132" i="8"/>
  <c r="Q131" i="8"/>
  <c r="Q130" i="8"/>
  <c r="Q129" i="8"/>
  <c r="P139" i="8"/>
  <c r="P137" i="8"/>
  <c r="P138" i="8"/>
  <c r="P136" i="8"/>
  <c r="P135" i="8"/>
  <c r="P134" i="8"/>
  <c r="P133" i="8"/>
  <c r="P132" i="8"/>
  <c r="P131" i="8"/>
  <c r="P130" i="8"/>
  <c r="P129" i="8"/>
  <c r="O139" i="8"/>
  <c r="O138" i="8"/>
  <c r="O137" i="8"/>
  <c r="O136" i="8"/>
  <c r="O135" i="8"/>
  <c r="O134" i="8"/>
  <c r="O133" i="8"/>
  <c r="O132" i="8"/>
  <c r="O131" i="8"/>
  <c r="O130" i="8"/>
  <c r="O129" i="8"/>
  <c r="AG126" i="8" l="1"/>
  <c r="AG125" i="8"/>
  <c r="AG124" i="8"/>
  <c r="AG122" i="8"/>
  <c r="AG121" i="8"/>
  <c r="AG120" i="8"/>
  <c r="AG119" i="8"/>
  <c r="AG118" i="8"/>
  <c r="AG117" i="8"/>
  <c r="AG109" i="8"/>
  <c r="AG108" i="8"/>
  <c r="AG107" i="8"/>
  <c r="AG106" i="8"/>
  <c r="AG104" i="8"/>
  <c r="AG103" i="8"/>
  <c r="AG102" i="8"/>
  <c r="AG101" i="8"/>
  <c r="AG100" i="8"/>
  <c r="AG99" i="8"/>
  <c r="AG98" i="8"/>
  <c r="AG97" i="8"/>
  <c r="AG96" i="8"/>
  <c r="AG95" i="8"/>
  <c r="AG94" i="8"/>
  <c r="AG93" i="8"/>
  <c r="AG92" i="8"/>
  <c r="AG91" i="8"/>
  <c r="AG88" i="8"/>
  <c r="AG84" i="8"/>
  <c r="AG83" i="8"/>
  <c r="AG79" i="8"/>
  <c r="AG78" i="8"/>
  <c r="AG76" i="8"/>
  <c r="AG75" i="8"/>
  <c r="AG74" i="8"/>
  <c r="AG73" i="8"/>
  <c r="AG72" i="8"/>
  <c r="AG71" i="8"/>
  <c r="AG70" i="8"/>
  <c r="AG69" i="8"/>
  <c r="AG68" i="8"/>
  <c r="AG64" i="8"/>
  <c r="AG62" i="8"/>
  <c r="AG58" i="8"/>
  <c r="AG56" i="8"/>
  <c r="AG55" i="8"/>
  <c r="AG54" i="8"/>
  <c r="AG53" i="8"/>
  <c r="AG52" i="8"/>
  <c r="AG51" i="8"/>
  <c r="AG50" i="8"/>
  <c r="AG49" i="8"/>
  <c r="AG48" i="8"/>
  <c r="AG47" i="8"/>
  <c r="AG46" i="8"/>
  <c r="AG45" i="8"/>
  <c r="AG44" i="8"/>
  <c r="AG43" i="8"/>
  <c r="AG42" i="8"/>
  <c r="AG41" i="8"/>
  <c r="AG40" i="8"/>
  <c r="AG39" i="8"/>
  <c r="AG38" i="8"/>
  <c r="AG37" i="8"/>
  <c r="AG36" i="8"/>
  <c r="AG35" i="8"/>
  <c r="AG34" i="8"/>
  <c r="AG32" i="8"/>
  <c r="AG31" i="8"/>
  <c r="AG30" i="8"/>
  <c r="AG29" i="8"/>
  <c r="AG28" i="8"/>
  <c r="AG27" i="8"/>
  <c r="AG26" i="8"/>
  <c r="AG25" i="8"/>
  <c r="AG24" i="8"/>
  <c r="AG355"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134" i="8"/>
  <c r="AG20" i="8"/>
  <c r="AG133" i="8"/>
  <c r="AF113" i="8"/>
  <c r="AZ113" i="8" s="1"/>
  <c r="AF114" i="8"/>
  <c r="AZ114" i="8" s="1"/>
  <c r="AF115" i="8"/>
  <c r="AZ115" i="8" s="1"/>
  <c r="AF116" i="8"/>
  <c r="BA116" i="8" s="1"/>
  <c r="AF117" i="8"/>
  <c r="AF118" i="8"/>
  <c r="AF119" i="8"/>
  <c r="AF120" i="8"/>
  <c r="AF121" i="8"/>
  <c r="AF122" i="8"/>
  <c r="AQ122" i="8" s="1"/>
  <c r="AF123" i="8"/>
  <c r="AZ123" i="8" s="1"/>
  <c r="AF124" i="8"/>
  <c r="AF125" i="8"/>
  <c r="AF126" i="8"/>
  <c r="AG352" i="8"/>
  <c r="AF352" i="8"/>
  <c r="AF22" i="8"/>
  <c r="AR22" i="8" s="1"/>
  <c r="AF23" i="8"/>
  <c r="AZ23" i="8" s="1"/>
  <c r="AF24" i="8"/>
  <c r="AF25" i="8"/>
  <c r="AF26" i="8"/>
  <c r="AF27" i="8"/>
  <c r="AF28" i="8"/>
  <c r="AF29" i="8"/>
  <c r="AF30" i="8"/>
  <c r="AF31" i="8"/>
  <c r="AF32" i="8"/>
  <c r="AZ32" i="8" s="1"/>
  <c r="AF33" i="8"/>
  <c r="AF34" i="8"/>
  <c r="AF35" i="8"/>
  <c r="AF36" i="8"/>
  <c r="AF37" i="8"/>
  <c r="AF38" i="8"/>
  <c r="AF39" i="8"/>
  <c r="AF40" i="8"/>
  <c r="AF41" i="8"/>
  <c r="AF42" i="8"/>
  <c r="AF43" i="8"/>
  <c r="AF44" i="8"/>
  <c r="AF45" i="8"/>
  <c r="AF46" i="8"/>
  <c r="AF47" i="8"/>
  <c r="AF48" i="8"/>
  <c r="AX48" i="8" s="1"/>
  <c r="AF49" i="8"/>
  <c r="AX49" i="8" s="1"/>
  <c r="AF50" i="8"/>
  <c r="AF51" i="8"/>
  <c r="AF52" i="8"/>
  <c r="AF53" i="8"/>
  <c r="AX53" i="8" s="1"/>
  <c r="AF54" i="8"/>
  <c r="AF55" i="8"/>
  <c r="AF56" i="8"/>
  <c r="AF57" i="8"/>
  <c r="AZ57" i="8" s="1"/>
  <c r="AF58" i="8"/>
  <c r="AF59" i="8"/>
  <c r="AZ59" i="8" s="1"/>
  <c r="AF60" i="8"/>
  <c r="AZ60" i="8" s="1"/>
  <c r="AF61" i="8"/>
  <c r="AZ61" i="8" s="1"/>
  <c r="AF62" i="8"/>
  <c r="AQ62" i="8" s="1"/>
  <c r="AF63" i="8"/>
  <c r="AZ63" i="8" s="1"/>
  <c r="AF64" i="8"/>
  <c r="AF65" i="8"/>
  <c r="AZ65" i="8" s="1"/>
  <c r="AF66" i="8"/>
  <c r="AZ66" i="8" s="1"/>
  <c r="AF67" i="8"/>
  <c r="AZ67" i="8" s="1"/>
  <c r="AF68" i="8"/>
  <c r="AF69" i="8"/>
  <c r="AF70" i="8"/>
  <c r="AF71" i="8"/>
  <c r="AF72" i="8"/>
  <c r="AF73" i="8"/>
  <c r="AF74" i="8"/>
  <c r="AF75" i="8"/>
  <c r="AF76" i="8"/>
  <c r="AF77" i="8"/>
  <c r="AZ77" i="8" s="1"/>
  <c r="AF78" i="8"/>
  <c r="AF79" i="8"/>
  <c r="AF80" i="8"/>
  <c r="AZ80" i="8" s="1"/>
  <c r="AF81" i="8"/>
  <c r="AZ81" i="8" s="1"/>
  <c r="AF82" i="8"/>
  <c r="AF83" i="8"/>
  <c r="AZ83" i="8" s="1"/>
  <c r="AF84" i="8"/>
  <c r="AF85" i="8"/>
  <c r="AZ85" i="8" s="1"/>
  <c r="AF86" i="8"/>
  <c r="AF87" i="8"/>
  <c r="AZ87" i="8" s="1"/>
  <c r="AF88" i="8"/>
  <c r="AF89" i="8"/>
  <c r="AF90" i="8"/>
  <c r="BA90" i="8" s="1"/>
  <c r="AF91" i="8"/>
  <c r="AY91" i="8" s="1"/>
  <c r="AF92" i="8"/>
  <c r="AY92" i="8" s="1"/>
  <c r="AF93" i="8"/>
  <c r="AF94" i="8"/>
  <c r="AF95" i="8"/>
  <c r="AF96" i="8"/>
  <c r="AF97" i="8"/>
  <c r="AF98" i="8"/>
  <c r="AF99" i="8"/>
  <c r="AF100" i="8"/>
  <c r="AF101" i="8"/>
  <c r="AR101" i="8" s="1"/>
  <c r="AF102" i="8"/>
  <c r="AF103" i="8"/>
  <c r="AR103" i="8" s="1"/>
  <c r="AF104" i="8"/>
  <c r="AF105" i="8"/>
  <c r="AZ105" i="8" s="1"/>
  <c r="AF106" i="8"/>
  <c r="AF107" i="8"/>
  <c r="AF108" i="8"/>
  <c r="AF109" i="8"/>
  <c r="AF110" i="8"/>
  <c r="AZ110" i="8" s="1"/>
  <c r="AF111" i="8"/>
  <c r="AZ111" i="8" s="1"/>
  <c r="AF112" i="8"/>
  <c r="AZ112" i="8" s="1"/>
  <c r="AF21" i="8"/>
  <c r="BA21" i="8" s="1"/>
  <c r="AG21" i="8" l="1"/>
  <c r="AT21" i="8"/>
  <c r="AR21" i="8"/>
  <c r="AX21" i="8"/>
  <c r="AP21" i="8"/>
  <c r="AS21" i="8"/>
  <c r="AV21" i="8"/>
  <c r="AU21" i="8"/>
  <c r="AQ21" i="8"/>
  <c r="AW21" i="8"/>
  <c r="AY21" i="8"/>
  <c r="AS90" i="8"/>
  <c r="AW90" i="8"/>
  <c r="AY90" i="8"/>
  <c r="AT90" i="8"/>
  <c r="AV90" i="8"/>
  <c r="AQ90" i="8"/>
  <c r="AR90" i="8"/>
  <c r="AX90" i="8"/>
  <c r="AP90" i="8"/>
  <c r="AU90" i="8"/>
  <c r="AZ90" i="8"/>
  <c r="AZ86" i="8"/>
  <c r="AV86" i="8"/>
  <c r="AZ33" i="8"/>
  <c r="AU33" i="8"/>
  <c r="AW116" i="8"/>
  <c r="AZ116" i="8"/>
  <c r="AR116" i="8"/>
  <c r="AX116" i="8"/>
  <c r="AS116" i="8"/>
  <c r="AY116" i="8"/>
  <c r="AU116" i="8"/>
  <c r="AT116" i="8"/>
  <c r="AZ89" i="8"/>
  <c r="AH89" i="8"/>
  <c r="AK116" i="8"/>
  <c r="AJ116" i="8"/>
  <c r="AI116" i="8"/>
  <c r="AL116" i="8"/>
  <c r="AH116" i="8"/>
  <c r="AZ21" i="8"/>
  <c r="AI21" i="8"/>
  <c r="AL21" i="8"/>
  <c r="AJ21" i="8"/>
  <c r="AN21" i="8"/>
  <c r="AH21" i="8"/>
  <c r="AK21" i="8"/>
  <c r="AG116" i="8"/>
  <c r="AJ90" i="8"/>
  <c r="AL90" i="8"/>
  <c r="AO90" i="8"/>
  <c r="AI90" i="8"/>
  <c r="AK90" i="8"/>
  <c r="AN90" i="8"/>
  <c r="AM90" i="8"/>
  <c r="AH90" i="8"/>
  <c r="AZ22" i="8"/>
  <c r="AO22" i="8"/>
  <c r="AI22" i="8"/>
  <c r="AJ22" i="8"/>
  <c r="AN22" i="8"/>
  <c r="AG90" i="8"/>
  <c r="AY94" i="8"/>
  <c r="AZ94" i="8"/>
  <c r="AX73" i="8"/>
  <c r="AZ73" i="8"/>
  <c r="AY99" i="8"/>
  <c r="AZ99" i="8"/>
  <c r="AY82" i="8"/>
  <c r="AZ82" i="8"/>
  <c r="AY105" i="8"/>
  <c r="AX105" i="8"/>
  <c r="AY89" i="8"/>
  <c r="AX89" i="8"/>
  <c r="AX85" i="8"/>
  <c r="AY85" i="8"/>
  <c r="AX81" i="8"/>
  <c r="AY81" i="8"/>
  <c r="AX77" i="8"/>
  <c r="AY77" i="8"/>
  <c r="AX65" i="8"/>
  <c r="AY65" i="8"/>
  <c r="AX61" i="8"/>
  <c r="AY61" i="8"/>
  <c r="AX57" i="8"/>
  <c r="AY57" i="8"/>
  <c r="AY33" i="8"/>
  <c r="AX33" i="8"/>
  <c r="AX112" i="8"/>
  <c r="AY112" i="8"/>
  <c r="AX88" i="8"/>
  <c r="AY88" i="8"/>
  <c r="AY80" i="8"/>
  <c r="AX80" i="8"/>
  <c r="AX60" i="8"/>
  <c r="AY60" i="8"/>
  <c r="AX123" i="8"/>
  <c r="AY123" i="8"/>
  <c r="AX115" i="8"/>
  <c r="AY115" i="8"/>
  <c r="AX87" i="8"/>
  <c r="AY87" i="8"/>
  <c r="AX83" i="8"/>
  <c r="AY83" i="8"/>
  <c r="AY67" i="8"/>
  <c r="AX67" i="8"/>
  <c r="AX63" i="8"/>
  <c r="AY63" i="8"/>
  <c r="AX59" i="8"/>
  <c r="AY59" i="8"/>
  <c r="AX23" i="8"/>
  <c r="AY23" i="8"/>
  <c r="AY114" i="8"/>
  <c r="AX114" i="8"/>
  <c r="AX111" i="8"/>
  <c r="AY111" i="8"/>
  <c r="AX110" i="8"/>
  <c r="AY110" i="8"/>
  <c r="AX86" i="8"/>
  <c r="AY86" i="8"/>
  <c r="AX66" i="8"/>
  <c r="AY66" i="8"/>
  <c r="AS54" i="8"/>
  <c r="AX54" i="8"/>
  <c r="AM22" i="8"/>
  <c r="AY22" i="8"/>
  <c r="AX113" i="8"/>
  <c r="AY113" i="8"/>
  <c r="AT113" i="8"/>
  <c r="AS113" i="8"/>
  <c r="AR113" i="8"/>
  <c r="AU113" i="8"/>
  <c r="AR105" i="8"/>
  <c r="AU105" i="8"/>
  <c r="AT105" i="8"/>
  <c r="AS105" i="8"/>
  <c r="AR89" i="8"/>
  <c r="AU89" i="8"/>
  <c r="AS89" i="8"/>
  <c r="AT89" i="8"/>
  <c r="AT85" i="8"/>
  <c r="AR85" i="8"/>
  <c r="AU85" i="8"/>
  <c r="AS85" i="8"/>
  <c r="AT81" i="8"/>
  <c r="AS81" i="8"/>
  <c r="AU81" i="8"/>
  <c r="AR81" i="8"/>
  <c r="AR77" i="8"/>
  <c r="AU77" i="8"/>
  <c r="AS77" i="8"/>
  <c r="AT77" i="8"/>
  <c r="AO73" i="8"/>
  <c r="AU73" i="8"/>
  <c r="AT73" i="8"/>
  <c r="AS73" i="8"/>
  <c r="AR73" i="8"/>
  <c r="AT65" i="8"/>
  <c r="AU65" i="8"/>
  <c r="AR65" i="8"/>
  <c r="AS65" i="8"/>
  <c r="AS61" i="8"/>
  <c r="AU61" i="8"/>
  <c r="AR61" i="8"/>
  <c r="AT61" i="8"/>
  <c r="AO57" i="8"/>
  <c r="AS57" i="8"/>
  <c r="AU57" i="8"/>
  <c r="AR57" i="8"/>
  <c r="AT57" i="8"/>
  <c r="AS53" i="8"/>
  <c r="AU53" i="8"/>
  <c r="AR33" i="8"/>
  <c r="AT33" i="8"/>
  <c r="AS33" i="8"/>
  <c r="AQ96" i="8"/>
  <c r="AR96" i="8"/>
  <c r="AR92" i="8"/>
  <c r="AT92" i="8"/>
  <c r="AU88" i="8"/>
  <c r="AT88" i="8"/>
  <c r="AR88" i="8"/>
  <c r="AS88" i="8"/>
  <c r="AR80" i="8"/>
  <c r="AU80" i="8"/>
  <c r="AT80" i="8"/>
  <c r="AS80" i="8"/>
  <c r="AU60" i="8"/>
  <c r="AS60" i="8"/>
  <c r="AR60" i="8"/>
  <c r="AT60" i="8"/>
  <c r="AH56" i="8"/>
  <c r="AQ56" i="8"/>
  <c r="AI32" i="8"/>
  <c r="AS32" i="8"/>
  <c r="AT32" i="8"/>
  <c r="AT123" i="8"/>
  <c r="AU123" i="8"/>
  <c r="AR123" i="8"/>
  <c r="AS123" i="8"/>
  <c r="AR115" i="8"/>
  <c r="AT115" i="8"/>
  <c r="AS115" i="8"/>
  <c r="AU115" i="8"/>
  <c r="AU110" i="8"/>
  <c r="AS110" i="8"/>
  <c r="AT110" i="8"/>
  <c r="AR110" i="8"/>
  <c r="AR112" i="8"/>
  <c r="AU112" i="8"/>
  <c r="AS112" i="8"/>
  <c r="AT112" i="8"/>
  <c r="AJ100" i="8"/>
  <c r="AT100" i="8"/>
  <c r="AR100" i="8"/>
  <c r="AS111" i="8"/>
  <c r="AT111" i="8"/>
  <c r="AR111" i="8"/>
  <c r="AU111" i="8"/>
  <c r="AT99" i="8"/>
  <c r="AR99" i="8"/>
  <c r="AT91" i="8"/>
  <c r="AR91" i="8"/>
  <c r="AR87" i="8"/>
  <c r="AT87" i="8"/>
  <c r="AS87" i="8"/>
  <c r="AU87" i="8"/>
  <c r="AT83" i="8"/>
  <c r="AS83" i="8"/>
  <c r="AR83" i="8"/>
  <c r="AU83" i="8"/>
  <c r="AS67" i="8"/>
  <c r="AU67" i="8"/>
  <c r="AR67" i="8"/>
  <c r="AT67" i="8"/>
  <c r="AR63" i="8"/>
  <c r="AS63" i="8"/>
  <c r="AU63" i="8"/>
  <c r="AT63" i="8"/>
  <c r="AR59" i="8"/>
  <c r="AS59" i="8"/>
  <c r="AU59" i="8"/>
  <c r="AT59" i="8"/>
  <c r="AS23" i="8"/>
  <c r="AU23" i="8"/>
  <c r="AT23" i="8"/>
  <c r="AR23" i="8"/>
  <c r="AR114" i="8"/>
  <c r="AS114" i="8"/>
  <c r="AT114" i="8"/>
  <c r="AU114" i="8"/>
  <c r="AU86" i="8"/>
  <c r="AR86" i="8"/>
  <c r="AT86" i="8"/>
  <c r="AS86" i="8"/>
  <c r="AS66" i="8"/>
  <c r="AR66" i="8"/>
  <c r="AT66" i="8"/>
  <c r="AU66" i="8"/>
  <c r="AO105" i="8"/>
  <c r="AQ105" i="8"/>
  <c r="AO89" i="8"/>
  <c r="AQ89" i="8"/>
  <c r="AO85" i="8"/>
  <c r="AQ85" i="8"/>
  <c r="AO81" i="8"/>
  <c r="AQ81" i="8"/>
  <c r="AO77" i="8"/>
  <c r="AQ77" i="8"/>
  <c r="AO65" i="8"/>
  <c r="AQ65" i="8"/>
  <c r="AO61" i="8"/>
  <c r="AQ61" i="8"/>
  <c r="AI53" i="8"/>
  <c r="AQ53" i="8"/>
  <c r="AO116" i="8"/>
  <c r="AQ116" i="8"/>
  <c r="AO112" i="8"/>
  <c r="AQ112" i="8"/>
  <c r="AO88" i="8"/>
  <c r="AQ88" i="8"/>
  <c r="AO80" i="8"/>
  <c r="AQ80" i="8"/>
  <c r="AO60" i="8"/>
  <c r="AQ60" i="8"/>
  <c r="AO123" i="8"/>
  <c r="AQ123" i="8"/>
  <c r="AO115" i="8"/>
  <c r="AQ115" i="8"/>
  <c r="AJ92" i="8"/>
  <c r="AQ92" i="8"/>
  <c r="AO111" i="8"/>
  <c r="AQ111" i="8"/>
  <c r="AN99" i="8"/>
  <c r="AQ99" i="8"/>
  <c r="AJ91" i="8"/>
  <c r="AQ91" i="8"/>
  <c r="AO87" i="8"/>
  <c r="AQ87" i="8"/>
  <c r="AO83" i="8"/>
  <c r="AQ83" i="8"/>
  <c r="AO67" i="8"/>
  <c r="AQ67" i="8"/>
  <c r="AO63" i="8"/>
  <c r="AQ63" i="8"/>
  <c r="AI51" i="8"/>
  <c r="AQ51" i="8"/>
  <c r="AO114" i="8"/>
  <c r="AQ114" i="8"/>
  <c r="AO110" i="8"/>
  <c r="AQ110" i="8"/>
  <c r="AN94" i="8"/>
  <c r="AQ94" i="8"/>
  <c r="AO86" i="8"/>
  <c r="AQ86" i="8"/>
  <c r="AO66" i="8"/>
  <c r="AQ66" i="8"/>
  <c r="AI54" i="8"/>
  <c r="AQ54" i="8"/>
  <c r="AP117" i="8"/>
  <c r="AQ117" i="8"/>
  <c r="AO113" i="8"/>
  <c r="AQ113" i="8"/>
  <c r="AQ33" i="8"/>
  <c r="AO33" i="8"/>
  <c r="AP71" i="8"/>
  <c r="AO71" i="8"/>
  <c r="AO59" i="8"/>
  <c r="AQ59" i="8"/>
  <c r="AO23" i="8"/>
  <c r="AQ23" i="8"/>
  <c r="AM21" i="8"/>
  <c r="AO21" i="8"/>
  <c r="AP86" i="8"/>
  <c r="AN86" i="8"/>
  <c r="AM86" i="8"/>
  <c r="AP105" i="8"/>
  <c r="AM105" i="8"/>
  <c r="AN105" i="8"/>
  <c r="AP89" i="8"/>
  <c r="AM89" i="8"/>
  <c r="AN89" i="8"/>
  <c r="AP85" i="8"/>
  <c r="AM85" i="8"/>
  <c r="AN85" i="8"/>
  <c r="AN81" i="8"/>
  <c r="AM81" i="8"/>
  <c r="AP81" i="8"/>
  <c r="AP77" i="8"/>
  <c r="AN77" i="8"/>
  <c r="AM77" i="8"/>
  <c r="AH73" i="8"/>
  <c r="AN73" i="8"/>
  <c r="AP73" i="8"/>
  <c r="AM65" i="8"/>
  <c r="AP65" i="8"/>
  <c r="AN65" i="8"/>
  <c r="AM61" i="8"/>
  <c r="AP61" i="8"/>
  <c r="AL61" i="8"/>
  <c r="AN61" i="8"/>
  <c r="AN57" i="8"/>
  <c r="AP57" i="8"/>
  <c r="AP33" i="8"/>
  <c r="AM33" i="8"/>
  <c r="AN33" i="8"/>
  <c r="AV116" i="8"/>
  <c r="AN116" i="8"/>
  <c r="AM116" i="8"/>
  <c r="AP116" i="8"/>
  <c r="AN112" i="8"/>
  <c r="AM112" i="8"/>
  <c r="AP112" i="8"/>
  <c r="AP88" i="8"/>
  <c r="AM88" i="8"/>
  <c r="AN88" i="8"/>
  <c r="AM80" i="8"/>
  <c r="AN80" i="8"/>
  <c r="AP80" i="8"/>
  <c r="AN60" i="8"/>
  <c r="AL60" i="8"/>
  <c r="AM60" i="8"/>
  <c r="AP60" i="8"/>
  <c r="AN123" i="8"/>
  <c r="AP123" i="8"/>
  <c r="AM123" i="8"/>
  <c r="AP115" i="8"/>
  <c r="AN115" i="8"/>
  <c r="AM115" i="8"/>
  <c r="AN111" i="8"/>
  <c r="AM111" i="8"/>
  <c r="AP111" i="8"/>
  <c r="AM87" i="8"/>
  <c r="AP87" i="8"/>
  <c r="AN87" i="8"/>
  <c r="AM83" i="8"/>
  <c r="AN83" i="8"/>
  <c r="AP83" i="8"/>
  <c r="AN67" i="8"/>
  <c r="AM67" i="8"/>
  <c r="AP67" i="8"/>
  <c r="AM63" i="8"/>
  <c r="AN63" i="8"/>
  <c r="AP63" i="8"/>
  <c r="AM59" i="8"/>
  <c r="AN59" i="8"/>
  <c r="AP59" i="8"/>
  <c r="AL59" i="8"/>
  <c r="AM23" i="8"/>
  <c r="AN23" i="8"/>
  <c r="AP23" i="8"/>
  <c r="AM114" i="8"/>
  <c r="AP114" i="8"/>
  <c r="AN114" i="8"/>
  <c r="AM110" i="8"/>
  <c r="AN110" i="8"/>
  <c r="AP110" i="8"/>
  <c r="AP66" i="8"/>
  <c r="AM66" i="8"/>
  <c r="AN66" i="8"/>
  <c r="AI58" i="8"/>
  <c r="AN58" i="8"/>
  <c r="AP113" i="8"/>
  <c r="AM113" i="8"/>
  <c r="AN113" i="8"/>
  <c r="AL112" i="8"/>
  <c r="AJ112" i="8"/>
  <c r="AK112" i="8"/>
  <c r="AJ105" i="8"/>
  <c r="AL105" i="8"/>
  <c r="AK105" i="8"/>
  <c r="AI101" i="8"/>
  <c r="AJ101" i="8"/>
  <c r="AI89" i="8"/>
  <c r="AK89" i="8"/>
  <c r="AL89" i="8"/>
  <c r="AJ89" i="8"/>
  <c r="AL85" i="8"/>
  <c r="AJ85" i="8"/>
  <c r="AK85" i="8"/>
  <c r="AL81" i="8"/>
  <c r="AK81" i="8"/>
  <c r="AJ81" i="8"/>
  <c r="AL77" i="8"/>
  <c r="AJ77" i="8"/>
  <c r="AK77" i="8"/>
  <c r="AL65" i="8"/>
  <c r="AJ65" i="8"/>
  <c r="AK65" i="8"/>
  <c r="AK61" i="8"/>
  <c r="AJ61" i="8"/>
  <c r="AH57" i="8"/>
  <c r="AL57" i="8"/>
  <c r="AJ57" i="8"/>
  <c r="AK57" i="8"/>
  <c r="AJ33" i="8"/>
  <c r="AK33" i="8"/>
  <c r="AL88" i="8"/>
  <c r="AJ88" i="8"/>
  <c r="AK80" i="8"/>
  <c r="AL80" i="8"/>
  <c r="AJ80" i="8"/>
  <c r="AJ60" i="8"/>
  <c r="AK60" i="8"/>
  <c r="AJ123" i="8"/>
  <c r="AL123" i="8"/>
  <c r="AK123" i="8"/>
  <c r="AL115" i="8"/>
  <c r="AK115" i="8"/>
  <c r="AJ115" i="8"/>
  <c r="AI96" i="8"/>
  <c r="AJ96" i="8"/>
  <c r="AK111" i="8"/>
  <c r="AJ111" i="8"/>
  <c r="AL111" i="8"/>
  <c r="AH103" i="8"/>
  <c r="AJ103" i="8"/>
  <c r="AI99" i="8"/>
  <c r="AJ99" i="8"/>
  <c r="AK87" i="8"/>
  <c r="AL87" i="8"/>
  <c r="AJ87" i="8"/>
  <c r="AL83" i="8"/>
  <c r="AJ83" i="8"/>
  <c r="AL67" i="8"/>
  <c r="AJ67" i="8"/>
  <c r="AK67" i="8"/>
  <c r="AK63" i="8"/>
  <c r="AL63" i="8"/>
  <c r="AJ63" i="8"/>
  <c r="AI59" i="8"/>
  <c r="AK59" i="8"/>
  <c r="AJ59" i="8"/>
  <c r="AI23" i="8"/>
  <c r="AL23" i="8"/>
  <c r="AJ23" i="8"/>
  <c r="AK23" i="8"/>
  <c r="AJ114" i="8"/>
  <c r="AK114" i="8"/>
  <c r="AL114" i="8"/>
  <c r="AL110" i="8"/>
  <c r="AJ110" i="8"/>
  <c r="AK110" i="8"/>
  <c r="AL86" i="8"/>
  <c r="AK86" i="8"/>
  <c r="AJ86" i="8"/>
  <c r="AG82" i="8"/>
  <c r="AK82" i="8"/>
  <c r="AJ66" i="8"/>
  <c r="AL66" i="8"/>
  <c r="AK66" i="8"/>
  <c r="AH22" i="8"/>
  <c r="AL22" i="8"/>
  <c r="AK22" i="8"/>
  <c r="AL113" i="8"/>
  <c r="AJ113" i="8"/>
  <c r="AK113" i="8"/>
  <c r="AH112" i="8"/>
  <c r="AI112" i="8"/>
  <c r="AI105" i="8"/>
  <c r="AH105" i="8"/>
  <c r="AH85" i="8"/>
  <c r="AI85" i="8"/>
  <c r="AH81" i="8"/>
  <c r="AI81" i="8"/>
  <c r="AH77" i="8"/>
  <c r="AI77" i="8"/>
  <c r="AH65" i="8"/>
  <c r="AI65" i="8"/>
  <c r="AH61" i="8"/>
  <c r="AI61" i="8"/>
  <c r="AH33" i="8"/>
  <c r="AI33" i="8"/>
  <c r="AH123" i="8"/>
  <c r="AI123" i="8"/>
  <c r="AI115" i="8"/>
  <c r="AH115" i="8"/>
  <c r="AH80" i="8"/>
  <c r="AI80" i="8"/>
  <c r="AH111" i="8"/>
  <c r="AI111" i="8"/>
  <c r="AH91" i="8"/>
  <c r="AI91" i="8"/>
  <c r="AH87" i="8"/>
  <c r="AI87" i="8"/>
  <c r="AH67" i="8"/>
  <c r="AI67" i="8"/>
  <c r="AH63" i="8"/>
  <c r="AI63" i="8"/>
  <c r="AH114" i="8"/>
  <c r="AI114" i="8"/>
  <c r="AI92" i="8"/>
  <c r="AH92" i="8"/>
  <c r="AH88" i="8"/>
  <c r="AI88" i="8"/>
  <c r="AH60" i="8"/>
  <c r="AI60" i="8"/>
  <c r="AH83" i="8"/>
  <c r="AI83" i="8"/>
  <c r="AI110" i="8"/>
  <c r="AH110" i="8"/>
  <c r="AH94" i="8"/>
  <c r="AI94" i="8"/>
  <c r="AH86" i="8"/>
  <c r="AI86" i="8"/>
  <c r="AH66" i="8"/>
  <c r="AI66" i="8"/>
  <c r="AH62" i="8"/>
  <c r="AI62" i="8"/>
  <c r="AG113" i="8"/>
  <c r="AH113" i="8"/>
  <c r="AI113" i="8"/>
  <c r="AG59" i="8"/>
  <c r="AH59" i="8"/>
  <c r="AG23" i="8"/>
  <c r="AH23" i="8"/>
  <c r="AG66" i="8"/>
  <c r="BA66" i="8"/>
  <c r="AV66" i="8"/>
  <c r="AW66" i="8"/>
  <c r="BA22" i="8"/>
  <c r="AV22" i="8"/>
  <c r="AW22" i="8"/>
  <c r="AG110" i="8"/>
  <c r="AV110" i="8"/>
  <c r="AW110" i="8"/>
  <c r="BA110" i="8"/>
  <c r="AG86" i="8"/>
  <c r="BA86" i="8"/>
  <c r="AW86" i="8"/>
  <c r="AG105" i="8"/>
  <c r="BA105" i="8"/>
  <c r="AV105" i="8"/>
  <c r="AW105" i="8"/>
  <c r="AG89" i="8"/>
  <c r="BA89" i="8"/>
  <c r="AV89" i="8"/>
  <c r="AW89" i="8"/>
  <c r="AG85" i="8"/>
  <c r="BA85" i="8"/>
  <c r="AV85" i="8"/>
  <c r="AW85" i="8"/>
  <c r="AG81" i="8"/>
  <c r="AW81" i="8"/>
  <c r="BA81" i="8"/>
  <c r="AV81" i="8"/>
  <c r="AG77" i="8"/>
  <c r="AW77" i="8"/>
  <c r="BA77" i="8"/>
  <c r="AV77" i="8"/>
  <c r="AW73" i="8"/>
  <c r="AV73" i="8"/>
  <c r="AG65" i="8"/>
  <c r="AV65" i="8"/>
  <c r="AW65" i="8"/>
  <c r="BA65" i="8"/>
  <c r="AG61" i="8"/>
  <c r="AV61" i="8"/>
  <c r="BA61" i="8"/>
  <c r="AW61" i="8"/>
  <c r="AG57" i="8"/>
  <c r="AW57" i="8"/>
  <c r="AV57" i="8"/>
  <c r="BA57" i="8"/>
  <c r="AG33" i="8"/>
  <c r="AW33" i="8"/>
  <c r="BA33" i="8"/>
  <c r="AV33" i="8"/>
  <c r="AV88" i="8"/>
  <c r="AW88" i="8"/>
  <c r="BA88" i="8"/>
  <c r="AG80" i="8"/>
  <c r="BA80" i="8"/>
  <c r="AW80" i="8"/>
  <c r="AV80" i="8"/>
  <c r="AG123" i="8"/>
  <c r="AV123" i="8"/>
  <c r="AW123" i="8"/>
  <c r="BA123" i="8"/>
  <c r="AG115" i="8"/>
  <c r="BA115" i="8"/>
  <c r="AW115" i="8"/>
  <c r="AG112" i="8"/>
  <c r="AW112" i="8"/>
  <c r="BA112" i="8"/>
  <c r="AV112" i="8"/>
  <c r="AG60" i="8"/>
  <c r="AV60" i="8"/>
  <c r="BA60" i="8"/>
  <c r="AW60" i="8"/>
  <c r="AG111" i="8"/>
  <c r="AW111" i="8"/>
  <c r="BA111" i="8"/>
  <c r="AV111" i="8"/>
  <c r="AG87" i="8"/>
  <c r="AV87" i="8"/>
  <c r="AW87" i="8"/>
  <c r="BA87" i="8"/>
  <c r="BA83" i="8"/>
  <c r="AW83" i="8"/>
  <c r="AV83" i="8"/>
  <c r="AG67" i="8"/>
  <c r="AW67" i="8"/>
  <c r="AV67" i="8"/>
  <c r="BA67" i="8"/>
  <c r="AG63" i="8"/>
  <c r="AW63" i="8"/>
  <c r="BA63" i="8"/>
  <c r="AV63" i="8"/>
  <c r="AV59" i="8"/>
  <c r="BA59" i="8"/>
  <c r="AW59" i="8"/>
  <c r="AW23" i="8"/>
  <c r="AV23" i="8"/>
  <c r="BA23" i="8"/>
  <c r="AG114" i="8"/>
  <c r="AV114" i="8"/>
  <c r="BA114" i="8"/>
  <c r="AW114" i="8"/>
  <c r="AG22" i="8"/>
  <c r="AG363" i="8"/>
  <c r="G4" i="1" s="1"/>
  <c r="C2" i="8"/>
  <c r="B2" i="8"/>
  <c r="AZ354" i="8" l="1"/>
  <c r="AZ357" i="8" s="1"/>
  <c r="AZ365" i="8" s="1"/>
  <c r="AY354" i="8"/>
  <c r="AX354" i="8"/>
  <c r="AS354" i="8"/>
  <c r="AR354" i="8"/>
  <c r="AT354" i="8"/>
  <c r="AU354" i="8"/>
  <c r="AO354" i="8"/>
  <c r="AO357" i="8" s="1"/>
  <c r="AO365" i="8" s="1"/>
  <c r="AM354" i="8"/>
  <c r="AM357" i="8" s="1"/>
  <c r="AM365" i="8" s="1"/>
  <c r="AQ354" i="8"/>
  <c r="AQ358" i="8" s="1"/>
  <c r="AQ359" i="8" s="1"/>
  <c r="Q6" i="1" s="1"/>
  <c r="AP354" i="8"/>
  <c r="AN354" i="8"/>
  <c r="AL354" i="8"/>
  <c r="AG354" i="8"/>
  <c r="AG362" i="8" s="1"/>
  <c r="G3" i="1" s="1"/>
  <c r="AJ354" i="8"/>
  <c r="AK354" i="8"/>
  <c r="AI354" i="8"/>
  <c r="AI362" i="8" s="1"/>
  <c r="I3" i="1" s="1"/>
  <c r="AH354" i="8"/>
  <c r="AH362" i="8" s="1"/>
  <c r="H3" i="1" s="1"/>
  <c r="AW354" i="8"/>
  <c r="AV354" i="8"/>
  <c r="BA354" i="8"/>
  <c r="AZ358" i="8" l="1"/>
  <c r="AZ359" i="8" s="1"/>
  <c r="Z6" i="1" s="1"/>
  <c r="AZ362" i="8"/>
  <c r="Z3" i="1" s="1"/>
  <c r="AY357" i="8"/>
  <c r="AY365" i="8" s="1"/>
  <c r="AY362" i="8"/>
  <c r="Y3" i="1" s="1"/>
  <c r="AY358" i="8"/>
  <c r="AY359" i="8" s="1"/>
  <c r="Y6" i="1" s="1"/>
  <c r="AX357" i="8"/>
  <c r="AX365" i="8" s="1"/>
  <c r="AX362" i="8"/>
  <c r="X3" i="1" s="1"/>
  <c r="AX358" i="8"/>
  <c r="AX359" i="8" s="1"/>
  <c r="X6" i="1" s="1"/>
  <c r="AS358" i="8"/>
  <c r="AS359" i="8" s="1"/>
  <c r="S6" i="1" s="1"/>
  <c r="AS362" i="8"/>
  <c r="S3" i="1" s="1"/>
  <c r="AS357" i="8"/>
  <c r="AS365" i="8" s="1"/>
  <c r="AU362" i="8"/>
  <c r="U3" i="1" s="1"/>
  <c r="AU357" i="8"/>
  <c r="AU365" i="8" s="1"/>
  <c r="AU358" i="8"/>
  <c r="AU359" i="8" s="1"/>
  <c r="U6" i="1" s="1"/>
  <c r="AT357" i="8"/>
  <c r="AT365" i="8" s="1"/>
  <c r="AT362" i="8"/>
  <c r="T3" i="1" s="1"/>
  <c r="AT358" i="8"/>
  <c r="AT359" i="8" s="1"/>
  <c r="T6" i="1" s="1"/>
  <c r="AR358" i="8"/>
  <c r="AR359" i="8" s="1"/>
  <c r="R6" i="1" s="1"/>
  <c r="AR362" i="8"/>
  <c r="R3" i="1" s="1"/>
  <c r="AR357" i="8"/>
  <c r="AR365" i="8" s="1"/>
  <c r="AO362" i="8"/>
  <c r="O3" i="1" s="1"/>
  <c r="AO358" i="8"/>
  <c r="AO359" i="8" s="1"/>
  <c r="O6" i="1" s="1"/>
  <c r="AM358" i="8"/>
  <c r="AM359" i="8" s="1"/>
  <c r="M6" i="1" s="1"/>
  <c r="AM362" i="8"/>
  <c r="M3" i="1" s="1"/>
  <c r="AQ357" i="8"/>
  <c r="AQ365" i="8" s="1"/>
  <c r="AQ362" i="8"/>
  <c r="Q3" i="1" s="1"/>
  <c r="AP362" i="8"/>
  <c r="P3" i="1" s="1"/>
  <c r="AP358" i="8"/>
  <c r="AP359" i="8" s="1"/>
  <c r="P6" i="1" s="1"/>
  <c r="AP357" i="8"/>
  <c r="AP365" i="8" s="1"/>
  <c r="AN357" i="8"/>
  <c r="AN365" i="8" s="1"/>
  <c r="AN362" i="8"/>
  <c r="N3" i="1" s="1"/>
  <c r="AN358" i="8"/>
  <c r="AN359" i="8" s="1"/>
  <c r="N6" i="1" s="1"/>
  <c r="AG358" i="8"/>
  <c r="AG359" i="8" s="1"/>
  <c r="G6" i="1" s="1"/>
  <c r="AK362" i="8"/>
  <c r="K3" i="1" s="1"/>
  <c r="AK358" i="8"/>
  <c r="AK359" i="8" s="1"/>
  <c r="K6" i="1" s="1"/>
  <c r="AK357" i="8"/>
  <c r="AK365" i="8" s="1"/>
  <c r="AL357" i="8"/>
  <c r="AL365" i="8" s="1"/>
  <c r="AL362" i="8"/>
  <c r="L3" i="1" s="1"/>
  <c r="AL358" i="8"/>
  <c r="AL359" i="8" s="1"/>
  <c r="L6" i="1" s="1"/>
  <c r="AG357" i="8"/>
  <c r="AG365" i="8" s="1"/>
  <c r="AJ362" i="8"/>
  <c r="J3" i="1" s="1"/>
  <c r="AJ357" i="8"/>
  <c r="AJ365" i="8" s="1"/>
  <c r="AJ358" i="8"/>
  <c r="AJ359" i="8" s="1"/>
  <c r="J6" i="1" s="1"/>
  <c r="AI358" i="8"/>
  <c r="AI359" i="8" s="1"/>
  <c r="I6" i="1" s="1"/>
  <c r="AI357" i="8"/>
  <c r="AI365" i="8" s="1"/>
  <c r="AH358" i="8"/>
  <c r="AH359" i="8" s="1"/>
  <c r="H6" i="1" s="1"/>
  <c r="AH357" i="8"/>
  <c r="AH365" i="8" s="1"/>
  <c r="BA362" i="8"/>
  <c r="AA3" i="1" s="1"/>
  <c r="BA358" i="8"/>
  <c r="BA359" i="8" s="1"/>
  <c r="AA6" i="1" s="1"/>
  <c r="BA357" i="8"/>
  <c r="BA365" i="8" s="1"/>
  <c r="AV358" i="8"/>
  <c r="AV359" i="8" s="1"/>
  <c r="V6" i="1" s="1"/>
  <c r="AV362" i="8"/>
  <c r="V3" i="1" s="1"/>
  <c r="AV357" i="8"/>
  <c r="AV365" i="8" s="1"/>
  <c r="AW362" i="8"/>
  <c r="W3" i="1" s="1"/>
  <c r="AW358" i="8"/>
  <c r="AW359" i="8" s="1"/>
  <c r="W6" i="1" s="1"/>
  <c r="AW357" i="8"/>
  <c r="AW365" i="8" s="1"/>
  <c r="H239" i="8"/>
  <c r="G239" i="8"/>
  <c r="F239" i="8"/>
  <c r="E239" i="8"/>
  <c r="D239" i="8"/>
  <c r="C239" i="8"/>
  <c r="B239" i="8"/>
  <c r="H238" i="8"/>
  <c r="G238" i="8"/>
  <c r="F238" i="8"/>
  <c r="E238" i="8"/>
  <c r="D238" i="8"/>
  <c r="C238" i="8"/>
  <c r="B238" i="8"/>
  <c r="H237" i="8"/>
  <c r="G237" i="8"/>
  <c r="F237" i="8"/>
  <c r="E237" i="8"/>
  <c r="D237" i="8"/>
  <c r="C237" i="8"/>
  <c r="B237" i="8"/>
  <c r="H236" i="8"/>
  <c r="G236" i="8"/>
  <c r="F236" i="8"/>
  <c r="E236" i="8"/>
  <c r="D236" i="8"/>
  <c r="C236" i="8"/>
  <c r="B236" i="8"/>
  <c r="H235" i="8"/>
  <c r="G235" i="8"/>
  <c r="F235" i="8"/>
  <c r="E235" i="8"/>
  <c r="D235" i="8"/>
  <c r="C235" i="8"/>
  <c r="B235" i="8"/>
  <c r="H234" i="8"/>
  <c r="G234" i="8"/>
  <c r="F234" i="8"/>
  <c r="E234" i="8"/>
  <c r="D234" i="8"/>
  <c r="C234" i="8"/>
  <c r="B234" i="8"/>
  <c r="H233" i="8"/>
  <c r="G233" i="8"/>
  <c r="F233" i="8"/>
  <c r="E233" i="8"/>
  <c r="D233" i="8"/>
  <c r="C233" i="8"/>
  <c r="B233" i="8"/>
  <c r="H232" i="8"/>
  <c r="G232" i="8"/>
  <c r="F232" i="8"/>
  <c r="E232" i="8"/>
  <c r="D232" i="8"/>
  <c r="C232" i="8"/>
  <c r="B232" i="8"/>
  <c r="H231" i="8"/>
  <c r="G231" i="8"/>
  <c r="F231" i="8"/>
  <c r="E231" i="8"/>
  <c r="D231" i="8"/>
  <c r="C231" i="8"/>
  <c r="B231" i="8"/>
  <c r="H230" i="8"/>
  <c r="G230" i="8"/>
  <c r="F230" i="8"/>
  <c r="E230" i="8"/>
  <c r="D230" i="8"/>
  <c r="C230" i="8"/>
  <c r="B230" i="8"/>
  <c r="H229" i="8"/>
  <c r="G229" i="8"/>
  <c r="F229" i="8"/>
  <c r="E229" i="8"/>
  <c r="D229" i="8"/>
  <c r="C229" i="8"/>
  <c r="B229" i="8"/>
  <c r="H228" i="8"/>
  <c r="G228" i="8"/>
  <c r="F228" i="8"/>
  <c r="E228" i="8"/>
  <c r="D228" i="8"/>
  <c r="C228" i="8"/>
  <c r="B228" i="8"/>
  <c r="H227" i="8"/>
  <c r="G227" i="8"/>
  <c r="F227" i="8"/>
  <c r="E227" i="8"/>
  <c r="D227" i="8"/>
  <c r="C227" i="8"/>
  <c r="B227" i="8"/>
  <c r="H226" i="8"/>
  <c r="G226" i="8"/>
  <c r="F226" i="8"/>
  <c r="E226" i="8"/>
  <c r="D226" i="8"/>
  <c r="C226" i="8"/>
  <c r="B226" i="8"/>
  <c r="H225" i="8"/>
  <c r="G225" i="8"/>
  <c r="F225" i="8"/>
  <c r="E225" i="8"/>
  <c r="D225" i="8"/>
  <c r="C225" i="8"/>
  <c r="B225" i="8"/>
  <c r="H224" i="8"/>
  <c r="G224" i="8"/>
  <c r="F224" i="8"/>
  <c r="E224" i="8"/>
  <c r="D224" i="8"/>
  <c r="C224" i="8"/>
  <c r="B224" i="8"/>
  <c r="H223" i="8"/>
  <c r="G223" i="8"/>
  <c r="F223" i="8"/>
  <c r="E223" i="8"/>
  <c r="D223" i="8"/>
  <c r="C223" i="8"/>
  <c r="B223" i="8"/>
  <c r="H222" i="8"/>
  <c r="G222" i="8"/>
  <c r="F222" i="8"/>
  <c r="E222" i="8"/>
  <c r="D222" i="8"/>
  <c r="C222" i="8"/>
  <c r="B222" i="8"/>
  <c r="H221" i="8"/>
  <c r="G221" i="8"/>
  <c r="F221" i="8"/>
  <c r="E221" i="8"/>
  <c r="D221" i="8"/>
  <c r="C221" i="8"/>
  <c r="B221" i="8"/>
  <c r="H220" i="8"/>
  <c r="G220" i="8"/>
  <c r="F220" i="8"/>
  <c r="E220" i="8"/>
  <c r="D220" i="8"/>
  <c r="C220" i="8"/>
  <c r="B220" i="8"/>
  <c r="H219" i="8"/>
  <c r="G219" i="8"/>
  <c r="F219" i="8"/>
  <c r="E219" i="8"/>
  <c r="D219" i="8"/>
  <c r="C219" i="8"/>
  <c r="B219" i="8"/>
  <c r="H218" i="8"/>
  <c r="G218" i="8"/>
  <c r="F218" i="8"/>
  <c r="E218" i="8"/>
  <c r="D218" i="8"/>
  <c r="C218" i="8"/>
  <c r="B218" i="8"/>
  <c r="H217" i="8"/>
  <c r="G217" i="8"/>
  <c r="F217" i="8"/>
  <c r="E217" i="8"/>
  <c r="D217" i="8"/>
  <c r="C217" i="8"/>
  <c r="B217" i="8"/>
  <c r="H216" i="8"/>
  <c r="G216" i="8"/>
  <c r="F216" i="8"/>
  <c r="E216" i="8"/>
  <c r="D216" i="8"/>
  <c r="C216" i="8"/>
  <c r="B216" i="8"/>
  <c r="H215" i="8"/>
  <c r="G215" i="8"/>
  <c r="F215" i="8"/>
  <c r="E215" i="8"/>
  <c r="D215" i="8"/>
  <c r="C215" i="8"/>
  <c r="B215" i="8"/>
  <c r="H214" i="8"/>
  <c r="G214" i="8"/>
  <c r="F214" i="8"/>
  <c r="E214" i="8"/>
  <c r="D214" i="8"/>
  <c r="C214" i="8"/>
  <c r="B214" i="8"/>
  <c r="H213" i="8"/>
  <c r="G213" i="8"/>
  <c r="F213" i="8"/>
  <c r="E213" i="8"/>
  <c r="D213" i="8"/>
  <c r="C213" i="8"/>
  <c r="B213" i="8"/>
  <c r="H212" i="8"/>
  <c r="G212" i="8"/>
  <c r="F212" i="8"/>
  <c r="E212" i="8"/>
  <c r="D212" i="8"/>
  <c r="C212" i="8"/>
  <c r="B212" i="8"/>
  <c r="H211" i="8"/>
  <c r="G211" i="8"/>
  <c r="F211" i="8"/>
  <c r="E211" i="8"/>
  <c r="D211" i="8"/>
  <c r="C211" i="8"/>
  <c r="B211" i="8"/>
  <c r="H210" i="8"/>
  <c r="G210" i="8"/>
  <c r="F210" i="8"/>
  <c r="E210" i="8"/>
  <c r="D210" i="8"/>
  <c r="C210" i="8"/>
  <c r="B210" i="8"/>
  <c r="H209" i="8"/>
  <c r="G209" i="8"/>
  <c r="F209" i="8"/>
  <c r="E209" i="8"/>
  <c r="D209" i="8"/>
  <c r="C209" i="8"/>
  <c r="B209" i="8"/>
  <c r="H208" i="8"/>
  <c r="G208" i="8"/>
  <c r="F208" i="8"/>
  <c r="E208" i="8"/>
  <c r="D208" i="8"/>
  <c r="C208" i="8"/>
  <c r="B208" i="8"/>
  <c r="H207" i="8"/>
  <c r="G207" i="8"/>
  <c r="F207" i="8"/>
  <c r="E207" i="8"/>
  <c r="D207" i="8"/>
  <c r="C207" i="8"/>
  <c r="B207" i="8"/>
  <c r="H206" i="8"/>
  <c r="G206" i="8"/>
  <c r="F206" i="8"/>
  <c r="E206" i="8"/>
  <c r="D206" i="8"/>
  <c r="C206" i="8"/>
  <c r="B206" i="8"/>
  <c r="H205" i="8"/>
  <c r="G205" i="8"/>
  <c r="F205" i="8"/>
  <c r="E205" i="8"/>
  <c r="D205" i="8"/>
  <c r="C205" i="8"/>
  <c r="B205" i="8"/>
  <c r="H204" i="8"/>
  <c r="G204" i="8"/>
  <c r="F204" i="8"/>
  <c r="E204" i="8"/>
  <c r="D204" i="8"/>
  <c r="C204" i="8"/>
  <c r="B204" i="8"/>
  <c r="H203" i="8"/>
  <c r="G203" i="8"/>
  <c r="F203" i="8"/>
  <c r="E203" i="8"/>
  <c r="D203" i="8"/>
  <c r="C203" i="8"/>
  <c r="B203" i="8"/>
  <c r="H202" i="8"/>
  <c r="G202" i="8"/>
  <c r="F202" i="8"/>
  <c r="E202" i="8"/>
  <c r="D202" i="8"/>
  <c r="C202" i="8"/>
  <c r="B202" i="8"/>
  <c r="H201" i="8"/>
  <c r="G201" i="8"/>
  <c r="F201" i="8"/>
  <c r="E201" i="8"/>
  <c r="D201" i="8"/>
  <c r="C201" i="8"/>
  <c r="B201" i="8"/>
  <c r="H200" i="8"/>
  <c r="G200" i="8"/>
  <c r="F200" i="8"/>
  <c r="E200" i="8"/>
  <c r="D200" i="8"/>
  <c r="C200" i="8"/>
  <c r="B200" i="8"/>
  <c r="H199" i="8"/>
  <c r="G199" i="8"/>
  <c r="F199" i="8"/>
  <c r="E199" i="8"/>
  <c r="D199" i="8"/>
  <c r="C199" i="8"/>
  <c r="B199" i="8"/>
  <c r="H198" i="8"/>
  <c r="G198" i="8"/>
  <c r="F198" i="8"/>
  <c r="E198" i="8"/>
  <c r="D198" i="8"/>
  <c r="C198" i="8"/>
  <c r="B198" i="8"/>
  <c r="H197" i="8"/>
  <c r="G197" i="8"/>
  <c r="F197" i="8"/>
  <c r="E197" i="8"/>
  <c r="D197" i="8"/>
  <c r="C197" i="8"/>
  <c r="B197" i="8"/>
  <c r="H196" i="8"/>
  <c r="G196" i="8"/>
  <c r="F196" i="8"/>
  <c r="E196" i="8"/>
  <c r="D196" i="8"/>
  <c r="C196" i="8"/>
  <c r="B196" i="8"/>
  <c r="H195" i="8"/>
  <c r="G195" i="8"/>
  <c r="F195" i="8"/>
  <c r="E195" i="8"/>
  <c r="D195" i="8"/>
  <c r="C195" i="8"/>
  <c r="B195" i="8"/>
  <c r="H194" i="8"/>
  <c r="G194" i="8"/>
  <c r="F194" i="8"/>
  <c r="E194" i="8"/>
  <c r="D194" i="8"/>
  <c r="C194" i="8"/>
  <c r="B194" i="8"/>
  <c r="H193" i="8"/>
  <c r="G193" i="8"/>
  <c r="F193" i="8"/>
  <c r="E193" i="8"/>
  <c r="D193" i="8"/>
  <c r="C193" i="8"/>
  <c r="B193" i="8"/>
  <c r="H192" i="8"/>
  <c r="G192" i="8"/>
  <c r="F192" i="8"/>
  <c r="E192" i="8"/>
  <c r="D192" i="8"/>
  <c r="C192" i="8"/>
  <c r="B192" i="8"/>
  <c r="H191" i="8"/>
  <c r="G191" i="8"/>
  <c r="F191" i="8"/>
  <c r="E191" i="8"/>
  <c r="D191" i="8"/>
  <c r="C191" i="8"/>
  <c r="B191" i="8"/>
  <c r="H190" i="8"/>
  <c r="G190" i="8"/>
  <c r="F190" i="8"/>
  <c r="E190" i="8"/>
  <c r="D190" i="8"/>
  <c r="C190" i="8"/>
  <c r="B190" i="8"/>
  <c r="H189" i="8"/>
  <c r="G189" i="8"/>
  <c r="F189" i="8"/>
  <c r="E189" i="8"/>
  <c r="D189" i="8"/>
  <c r="C189" i="8"/>
  <c r="B189" i="8"/>
  <c r="H188" i="8"/>
  <c r="G188" i="8"/>
  <c r="F188" i="8"/>
  <c r="E188" i="8"/>
  <c r="D188" i="8"/>
  <c r="C188" i="8"/>
  <c r="B188" i="8"/>
  <c r="H187" i="8"/>
  <c r="G187" i="8"/>
  <c r="F187" i="8"/>
  <c r="E187" i="8"/>
  <c r="D187" i="8"/>
  <c r="C187" i="8"/>
  <c r="B187" i="8"/>
  <c r="H186" i="8"/>
  <c r="G186" i="8"/>
  <c r="F186" i="8"/>
  <c r="E186" i="8"/>
  <c r="D186" i="8"/>
  <c r="C186" i="8"/>
  <c r="B186" i="8"/>
  <c r="H185" i="8"/>
  <c r="G185" i="8"/>
  <c r="F185" i="8"/>
  <c r="E185" i="8"/>
  <c r="D185" i="8"/>
  <c r="C185" i="8"/>
  <c r="B185" i="8"/>
  <c r="H184" i="8"/>
  <c r="G184" i="8"/>
  <c r="F184" i="8"/>
  <c r="E184" i="8"/>
  <c r="D184" i="8"/>
  <c r="C184" i="8"/>
  <c r="B184" i="8"/>
  <c r="H183" i="8"/>
  <c r="G183" i="8"/>
  <c r="F183" i="8"/>
  <c r="E183" i="8"/>
  <c r="D183" i="8"/>
  <c r="C183" i="8"/>
  <c r="B183" i="8"/>
  <c r="H182" i="8"/>
  <c r="G182" i="8"/>
  <c r="F182" i="8"/>
  <c r="E182" i="8"/>
  <c r="D182" i="8"/>
  <c r="C182" i="8"/>
  <c r="B182" i="8"/>
  <c r="H181" i="8"/>
  <c r="G181" i="8"/>
  <c r="F181" i="8"/>
  <c r="E181" i="8"/>
  <c r="D181" i="8"/>
  <c r="C181" i="8"/>
  <c r="B181" i="8"/>
  <c r="H180" i="8"/>
  <c r="G180" i="8"/>
  <c r="F180" i="8"/>
  <c r="E180" i="8"/>
  <c r="D180" i="8"/>
  <c r="C180" i="8"/>
  <c r="B180" i="8"/>
  <c r="H179" i="8"/>
  <c r="G179" i="8"/>
  <c r="F179" i="8"/>
  <c r="E179" i="8"/>
  <c r="D179" i="8"/>
  <c r="C179" i="8"/>
  <c r="B179" i="8"/>
  <c r="H178" i="8"/>
  <c r="G178" i="8"/>
  <c r="F178" i="8"/>
  <c r="E178" i="8"/>
  <c r="D178" i="8"/>
  <c r="C178" i="8"/>
  <c r="B178" i="8"/>
  <c r="H177" i="8"/>
  <c r="G177" i="8"/>
  <c r="F177" i="8"/>
  <c r="E177" i="8"/>
  <c r="D177" i="8"/>
  <c r="C177" i="8"/>
  <c r="B177" i="8"/>
  <c r="H176" i="8"/>
  <c r="G176" i="8"/>
  <c r="F176" i="8"/>
  <c r="E176" i="8"/>
  <c r="D176" i="8"/>
  <c r="C176" i="8"/>
  <c r="B176" i="8"/>
  <c r="H175" i="8"/>
  <c r="G175" i="8"/>
  <c r="F175" i="8"/>
  <c r="E175" i="8"/>
  <c r="D175" i="8"/>
  <c r="C175" i="8"/>
  <c r="B175" i="8"/>
  <c r="H174" i="8"/>
  <c r="G174" i="8"/>
  <c r="F174" i="8"/>
  <c r="E174" i="8"/>
  <c r="D174" i="8"/>
  <c r="C174" i="8"/>
  <c r="B174" i="8"/>
  <c r="H173" i="8"/>
  <c r="G173" i="8"/>
  <c r="F173" i="8"/>
  <c r="E173" i="8"/>
  <c r="D173" i="8"/>
  <c r="C173" i="8"/>
  <c r="B173" i="8"/>
  <c r="H172" i="8"/>
  <c r="G172" i="8"/>
  <c r="F172" i="8"/>
  <c r="E172" i="8"/>
  <c r="D172" i="8"/>
  <c r="C172" i="8"/>
  <c r="B172" i="8"/>
  <c r="H171" i="8"/>
  <c r="G171" i="8"/>
  <c r="F171" i="8"/>
  <c r="E171" i="8"/>
  <c r="D171" i="8"/>
  <c r="C171" i="8"/>
  <c r="B171" i="8"/>
  <c r="H170" i="8"/>
  <c r="G170" i="8"/>
  <c r="F170" i="8"/>
  <c r="E170" i="8"/>
  <c r="D170" i="8"/>
  <c r="C170" i="8"/>
  <c r="B170" i="8"/>
  <c r="H169" i="8"/>
  <c r="G169" i="8"/>
  <c r="F169" i="8"/>
  <c r="E169" i="8"/>
  <c r="D169" i="8"/>
  <c r="C169" i="8"/>
  <c r="B169" i="8"/>
  <c r="H168" i="8"/>
  <c r="G168" i="8"/>
  <c r="F168" i="8"/>
  <c r="E168" i="8"/>
  <c r="D168" i="8"/>
  <c r="C168" i="8"/>
  <c r="B168" i="8"/>
  <c r="H167" i="8"/>
  <c r="G167" i="8"/>
  <c r="F167" i="8"/>
  <c r="E167" i="8"/>
  <c r="D167" i="8"/>
  <c r="C167" i="8"/>
  <c r="B167" i="8"/>
  <c r="H166" i="8"/>
  <c r="G166" i="8"/>
  <c r="F166" i="8"/>
  <c r="E166" i="8"/>
  <c r="D166" i="8"/>
  <c r="C166" i="8"/>
  <c r="B166" i="8"/>
  <c r="H165" i="8"/>
  <c r="G165" i="8"/>
  <c r="F165" i="8"/>
  <c r="E165" i="8"/>
  <c r="D165" i="8"/>
  <c r="C165" i="8"/>
  <c r="B165" i="8"/>
  <c r="H164" i="8"/>
  <c r="G164" i="8"/>
  <c r="F164" i="8"/>
  <c r="E164" i="8"/>
  <c r="D164" i="8"/>
  <c r="C164" i="8"/>
  <c r="B164" i="8"/>
  <c r="H163" i="8"/>
  <c r="G163" i="8"/>
  <c r="F163" i="8"/>
  <c r="E163" i="8"/>
  <c r="D163" i="8"/>
  <c r="C163" i="8"/>
  <c r="B163" i="8"/>
  <c r="H162" i="8"/>
  <c r="G162" i="8"/>
  <c r="F162" i="8"/>
  <c r="E162" i="8"/>
  <c r="D162" i="8"/>
  <c r="C162" i="8"/>
  <c r="B162" i="8"/>
  <c r="H161" i="8"/>
  <c r="G161" i="8"/>
  <c r="F161" i="8"/>
  <c r="E161" i="8"/>
  <c r="D161" i="8"/>
  <c r="C161" i="8"/>
  <c r="B161" i="8"/>
  <c r="H160" i="8"/>
  <c r="G160" i="8"/>
  <c r="F160" i="8"/>
  <c r="E160" i="8"/>
  <c r="D160" i="8"/>
  <c r="C160" i="8"/>
  <c r="B160" i="8"/>
  <c r="H159" i="8"/>
  <c r="G159" i="8"/>
  <c r="F159" i="8"/>
  <c r="E159" i="8"/>
  <c r="D159" i="8"/>
  <c r="C159" i="8"/>
  <c r="B159" i="8"/>
  <c r="H158" i="8"/>
  <c r="G158" i="8"/>
  <c r="F158" i="8"/>
  <c r="E158" i="8"/>
  <c r="D158" i="8"/>
  <c r="C158" i="8"/>
  <c r="B158" i="8"/>
  <c r="H157" i="8"/>
  <c r="G157" i="8"/>
  <c r="F157" i="8"/>
  <c r="E157" i="8"/>
  <c r="D157" i="8"/>
  <c r="C157" i="8"/>
  <c r="B157" i="8"/>
  <c r="H156" i="8"/>
  <c r="G156" i="8"/>
  <c r="F156" i="8"/>
  <c r="E156" i="8"/>
  <c r="D156" i="8"/>
  <c r="C156" i="8"/>
  <c r="B156" i="8"/>
  <c r="H155" i="8"/>
  <c r="G155" i="8"/>
  <c r="F155" i="8"/>
  <c r="E155" i="8"/>
  <c r="D155" i="8"/>
  <c r="C155" i="8"/>
  <c r="B155" i="8"/>
  <c r="H154" i="8"/>
  <c r="G154" i="8"/>
  <c r="F154" i="8"/>
  <c r="E154" i="8"/>
  <c r="D154" i="8"/>
  <c r="C154" i="8"/>
  <c r="B154" i="8"/>
  <c r="H153" i="8"/>
  <c r="G153" i="8"/>
  <c r="F153" i="8"/>
  <c r="E153" i="8"/>
  <c r="D153" i="8"/>
  <c r="C153" i="8"/>
  <c r="B153" i="8"/>
  <c r="H152" i="8"/>
  <c r="G152" i="8"/>
  <c r="F152" i="8"/>
  <c r="E152" i="8"/>
  <c r="D152" i="8"/>
  <c r="C152" i="8"/>
  <c r="B152" i="8"/>
  <c r="H151" i="8"/>
  <c r="G151" i="8"/>
  <c r="F151" i="8"/>
  <c r="E151" i="8"/>
  <c r="D151" i="8"/>
  <c r="C151" i="8"/>
  <c r="B151" i="8"/>
  <c r="H150" i="8"/>
  <c r="G150" i="8"/>
  <c r="F150" i="8"/>
  <c r="E150" i="8"/>
  <c r="D150" i="8"/>
  <c r="C150" i="8"/>
  <c r="B150" i="8"/>
  <c r="H149" i="8"/>
  <c r="G149" i="8"/>
  <c r="F149" i="8"/>
  <c r="E149" i="8"/>
  <c r="D149" i="8"/>
  <c r="C149" i="8"/>
  <c r="B149" i="8"/>
  <c r="H148" i="8"/>
  <c r="G148" i="8"/>
  <c r="F148" i="8"/>
  <c r="E148" i="8"/>
  <c r="D148" i="8"/>
  <c r="C148" i="8"/>
  <c r="B148" i="8"/>
  <c r="H147" i="8"/>
  <c r="G147" i="8"/>
  <c r="F147" i="8"/>
  <c r="E147" i="8"/>
  <c r="D147" i="8"/>
  <c r="C147" i="8"/>
  <c r="B147" i="8"/>
  <c r="H146" i="8"/>
  <c r="G146" i="8"/>
  <c r="F146" i="8"/>
  <c r="E146" i="8"/>
  <c r="D146" i="8"/>
  <c r="C146" i="8"/>
  <c r="B146" i="8"/>
  <c r="H145" i="8"/>
  <c r="G145" i="8"/>
  <c r="F145" i="8"/>
  <c r="E145" i="8"/>
  <c r="D145" i="8"/>
  <c r="C145" i="8"/>
  <c r="B145" i="8"/>
  <c r="H144" i="8"/>
  <c r="G144" i="8"/>
  <c r="F144" i="8"/>
  <c r="E144" i="8"/>
  <c r="D144" i="8"/>
  <c r="C144" i="8"/>
  <c r="B144" i="8"/>
  <c r="H143" i="8"/>
  <c r="G143" i="8"/>
  <c r="F143" i="8"/>
  <c r="E143" i="8"/>
  <c r="D143" i="8"/>
  <c r="C143" i="8"/>
  <c r="B143" i="8"/>
  <c r="H142" i="8"/>
  <c r="G142" i="8"/>
  <c r="F142" i="8"/>
  <c r="E142" i="8"/>
  <c r="D142" i="8"/>
  <c r="C142" i="8"/>
  <c r="B142" i="8"/>
  <c r="H141" i="8"/>
  <c r="G141" i="8"/>
  <c r="F141" i="8"/>
  <c r="E141" i="8"/>
  <c r="D141" i="8"/>
  <c r="C141" i="8"/>
  <c r="B141" i="8"/>
  <c r="H140" i="8"/>
  <c r="G140" i="8"/>
  <c r="F140" i="8"/>
  <c r="E140" i="8"/>
  <c r="D140" i="8"/>
  <c r="C140" i="8"/>
  <c r="B140" i="8"/>
  <c r="H139" i="8"/>
  <c r="G139" i="8"/>
  <c r="F139" i="8"/>
  <c r="E139" i="8"/>
  <c r="D139" i="8"/>
  <c r="C139" i="8"/>
  <c r="B139" i="8"/>
  <c r="H138" i="8"/>
  <c r="G138" i="8"/>
  <c r="F138" i="8"/>
  <c r="E138" i="8"/>
  <c r="D138" i="8"/>
  <c r="C138" i="8"/>
  <c r="B138" i="8"/>
  <c r="H137" i="8"/>
  <c r="G137" i="8"/>
  <c r="F137" i="8"/>
  <c r="E137" i="8"/>
  <c r="D137" i="8"/>
  <c r="C137" i="8"/>
  <c r="B137" i="8"/>
  <c r="H136" i="8"/>
  <c r="G136" i="8"/>
  <c r="F136" i="8"/>
  <c r="E136" i="8"/>
  <c r="D136" i="8"/>
  <c r="C136" i="8"/>
  <c r="B136" i="8"/>
  <c r="H135" i="8"/>
  <c r="G135" i="8"/>
  <c r="F135" i="8"/>
  <c r="E135" i="8"/>
  <c r="D135" i="8"/>
  <c r="C135" i="8"/>
  <c r="B135" i="8"/>
  <c r="H134" i="8"/>
  <c r="G134" i="8"/>
  <c r="F134" i="8"/>
  <c r="E134" i="8"/>
  <c r="D134" i="8"/>
  <c r="C134" i="8"/>
  <c r="B134" i="8"/>
  <c r="H133" i="8"/>
  <c r="G133" i="8"/>
  <c r="F133" i="8"/>
  <c r="E133" i="8"/>
  <c r="D133" i="8"/>
  <c r="C133" i="8"/>
  <c r="B133" i="8"/>
  <c r="H132" i="8"/>
  <c r="G132" i="8"/>
  <c r="F132" i="8"/>
  <c r="E132" i="8"/>
  <c r="D132" i="8"/>
  <c r="C132" i="8"/>
  <c r="B132" i="8"/>
  <c r="H131" i="8"/>
  <c r="G131" i="8"/>
  <c r="F131" i="8"/>
  <c r="E131" i="8"/>
  <c r="D131" i="8"/>
  <c r="C131" i="8"/>
  <c r="B131" i="8"/>
  <c r="H130" i="8"/>
  <c r="G130" i="8"/>
  <c r="F130" i="8"/>
  <c r="E130" i="8"/>
  <c r="D130" i="8"/>
  <c r="C130" i="8"/>
  <c r="B130" i="8"/>
  <c r="H129" i="8"/>
  <c r="G129" i="8"/>
  <c r="F129" i="8"/>
  <c r="E129" i="8"/>
  <c r="D129" i="8"/>
  <c r="C129" i="8"/>
  <c r="B129" i="8"/>
  <c r="H128" i="8"/>
  <c r="G128" i="8"/>
  <c r="F128" i="8"/>
  <c r="E128" i="8"/>
  <c r="D128" i="8"/>
  <c r="C128" i="8"/>
  <c r="B128" i="8"/>
  <c r="H127" i="8"/>
  <c r="G127" i="8"/>
  <c r="F127" i="8"/>
  <c r="E127" i="8"/>
  <c r="D127" i="8"/>
  <c r="C127" i="8"/>
  <c r="B127" i="8"/>
  <c r="H126" i="8"/>
  <c r="G126" i="8"/>
  <c r="F126" i="8"/>
  <c r="E126" i="8"/>
  <c r="D126" i="8"/>
  <c r="C126" i="8"/>
  <c r="B126" i="8"/>
  <c r="H125" i="8"/>
  <c r="G125" i="8"/>
  <c r="F125" i="8"/>
  <c r="E125" i="8"/>
  <c r="D125" i="8"/>
  <c r="C125" i="8"/>
  <c r="B125" i="8"/>
  <c r="H124" i="8"/>
  <c r="G124" i="8"/>
  <c r="F124" i="8"/>
  <c r="E124" i="8"/>
  <c r="D124" i="8"/>
  <c r="C124" i="8"/>
  <c r="B124" i="8"/>
  <c r="H123" i="8"/>
  <c r="G123" i="8"/>
  <c r="F123" i="8"/>
  <c r="E123" i="8"/>
  <c r="D123" i="8"/>
  <c r="C123" i="8"/>
  <c r="B123" i="8"/>
  <c r="H122" i="8"/>
  <c r="G122" i="8"/>
  <c r="F122" i="8"/>
  <c r="E122" i="8"/>
  <c r="D122" i="8"/>
  <c r="C122" i="8"/>
  <c r="B122" i="8"/>
  <c r="H121" i="8"/>
  <c r="G121" i="8"/>
  <c r="F121" i="8"/>
  <c r="E121" i="8"/>
  <c r="D121" i="8"/>
  <c r="C121" i="8"/>
  <c r="B121" i="8"/>
  <c r="H120" i="8"/>
  <c r="G120" i="8"/>
  <c r="F120" i="8"/>
  <c r="E120" i="8"/>
  <c r="D120" i="8"/>
  <c r="C120" i="8"/>
  <c r="B120" i="8"/>
  <c r="H119" i="8"/>
  <c r="G119" i="8"/>
  <c r="F119" i="8"/>
  <c r="E119" i="8"/>
  <c r="D119" i="8"/>
  <c r="C119" i="8"/>
  <c r="B119" i="8"/>
  <c r="H118" i="8"/>
  <c r="G118" i="8"/>
  <c r="F118" i="8"/>
  <c r="E118" i="8"/>
  <c r="D118" i="8"/>
  <c r="C118" i="8"/>
  <c r="B118" i="8"/>
  <c r="H117" i="8"/>
  <c r="G117" i="8"/>
  <c r="F117" i="8"/>
  <c r="E117" i="8"/>
  <c r="D117" i="8"/>
  <c r="C117" i="8"/>
  <c r="B117" i="8"/>
  <c r="H116" i="8"/>
  <c r="G116" i="8"/>
  <c r="F116" i="8"/>
  <c r="E116" i="8"/>
  <c r="D116" i="8"/>
  <c r="C116" i="8"/>
  <c r="B116" i="8"/>
  <c r="H115" i="8"/>
  <c r="G115" i="8"/>
  <c r="F115" i="8"/>
  <c r="E115" i="8"/>
  <c r="D115" i="8"/>
  <c r="C115" i="8"/>
  <c r="B115" i="8"/>
  <c r="H114" i="8"/>
  <c r="G114" i="8"/>
  <c r="F114" i="8"/>
  <c r="E114" i="8"/>
  <c r="D114" i="8"/>
  <c r="C114" i="8"/>
  <c r="B114" i="8"/>
  <c r="H113" i="8"/>
  <c r="G113" i="8"/>
  <c r="F113" i="8"/>
  <c r="E113" i="8"/>
  <c r="D113" i="8"/>
  <c r="C113" i="8"/>
  <c r="B113" i="8"/>
  <c r="H112" i="8"/>
  <c r="G112" i="8"/>
  <c r="F112" i="8"/>
  <c r="E112" i="8"/>
  <c r="D112" i="8"/>
  <c r="C112" i="8"/>
  <c r="B112" i="8"/>
  <c r="H111" i="8"/>
  <c r="G111" i="8"/>
  <c r="F111" i="8"/>
  <c r="E111" i="8"/>
  <c r="D111" i="8"/>
  <c r="C111" i="8"/>
  <c r="B111" i="8"/>
  <c r="H110" i="8"/>
  <c r="G110" i="8"/>
  <c r="F110" i="8"/>
  <c r="E110" i="8"/>
  <c r="D110" i="8"/>
  <c r="C110" i="8"/>
  <c r="B110" i="8"/>
  <c r="H109" i="8"/>
  <c r="G109" i="8"/>
  <c r="F109" i="8"/>
  <c r="E109" i="8"/>
  <c r="D109" i="8"/>
  <c r="C109" i="8"/>
  <c r="B109" i="8"/>
  <c r="H108" i="8"/>
  <c r="G108" i="8"/>
  <c r="F108" i="8"/>
  <c r="E108" i="8"/>
  <c r="D108" i="8"/>
  <c r="C108" i="8"/>
  <c r="B108" i="8"/>
  <c r="H107" i="8"/>
  <c r="G107" i="8"/>
  <c r="F107" i="8"/>
  <c r="E107" i="8"/>
  <c r="D107" i="8"/>
  <c r="C107" i="8"/>
  <c r="B107" i="8"/>
  <c r="H106" i="8"/>
  <c r="G106" i="8"/>
  <c r="F106" i="8"/>
  <c r="E106" i="8"/>
  <c r="D106" i="8"/>
  <c r="C106" i="8"/>
  <c r="B106" i="8"/>
  <c r="H105" i="8"/>
  <c r="G105" i="8"/>
  <c r="F105" i="8"/>
  <c r="E105" i="8"/>
  <c r="D105" i="8"/>
  <c r="C105" i="8"/>
  <c r="B105" i="8"/>
  <c r="H104" i="8"/>
  <c r="G104" i="8"/>
  <c r="F104" i="8"/>
  <c r="E104" i="8"/>
  <c r="D104" i="8"/>
  <c r="C104" i="8"/>
  <c r="B104" i="8"/>
  <c r="H103" i="8"/>
  <c r="G103" i="8"/>
  <c r="F103" i="8"/>
  <c r="E103" i="8"/>
  <c r="D103" i="8"/>
  <c r="C103" i="8"/>
  <c r="B103" i="8"/>
  <c r="H102" i="8"/>
  <c r="G102" i="8"/>
  <c r="F102" i="8"/>
  <c r="E102" i="8"/>
  <c r="D102" i="8"/>
  <c r="C102" i="8"/>
  <c r="B102" i="8"/>
  <c r="H101" i="8"/>
  <c r="G101" i="8"/>
  <c r="F101" i="8"/>
  <c r="E101" i="8"/>
  <c r="D101" i="8"/>
  <c r="C101" i="8"/>
  <c r="B101" i="8"/>
  <c r="H100" i="8"/>
  <c r="G100" i="8"/>
  <c r="F100" i="8"/>
  <c r="E100" i="8"/>
  <c r="D100" i="8"/>
  <c r="C100" i="8"/>
  <c r="B100" i="8"/>
  <c r="H99" i="8"/>
  <c r="G99" i="8"/>
  <c r="F99" i="8"/>
  <c r="E99" i="8"/>
  <c r="D99" i="8"/>
  <c r="C99" i="8"/>
  <c r="B99" i="8"/>
  <c r="H98" i="8"/>
  <c r="G98" i="8"/>
  <c r="F98" i="8"/>
  <c r="E98" i="8"/>
  <c r="D98" i="8"/>
  <c r="C98" i="8"/>
  <c r="B98" i="8"/>
  <c r="H97" i="8"/>
  <c r="G97" i="8"/>
  <c r="F97" i="8"/>
  <c r="E97" i="8"/>
  <c r="D97" i="8"/>
  <c r="C97" i="8"/>
  <c r="B97" i="8"/>
  <c r="H96" i="8"/>
  <c r="G96" i="8"/>
  <c r="F96" i="8"/>
  <c r="E96" i="8"/>
  <c r="D96" i="8"/>
  <c r="C96" i="8"/>
  <c r="B96" i="8"/>
  <c r="H95" i="8"/>
  <c r="G95" i="8"/>
  <c r="F95" i="8"/>
  <c r="E95" i="8"/>
  <c r="D95" i="8"/>
  <c r="C95" i="8"/>
  <c r="B95" i="8"/>
  <c r="H94" i="8"/>
  <c r="G94" i="8"/>
  <c r="F94" i="8"/>
  <c r="E94" i="8"/>
  <c r="D94" i="8"/>
  <c r="C94" i="8"/>
  <c r="B94" i="8"/>
  <c r="H93" i="8"/>
  <c r="G93" i="8"/>
  <c r="F93" i="8"/>
  <c r="E93" i="8"/>
  <c r="D93" i="8"/>
  <c r="C93" i="8"/>
  <c r="B93" i="8"/>
  <c r="H92" i="8"/>
  <c r="G92" i="8"/>
  <c r="F92" i="8"/>
  <c r="E92" i="8"/>
  <c r="D92" i="8"/>
  <c r="C92" i="8"/>
  <c r="B92" i="8"/>
  <c r="H91" i="8"/>
  <c r="G91" i="8"/>
  <c r="F91" i="8"/>
  <c r="E91" i="8"/>
  <c r="D91" i="8"/>
  <c r="C91" i="8"/>
  <c r="B91" i="8"/>
  <c r="H90" i="8"/>
  <c r="G90" i="8"/>
  <c r="F90" i="8"/>
  <c r="E90" i="8"/>
  <c r="D90" i="8"/>
  <c r="C90" i="8"/>
  <c r="B90" i="8"/>
  <c r="H89" i="8"/>
  <c r="G89" i="8"/>
  <c r="F89" i="8"/>
  <c r="E89" i="8"/>
  <c r="D89" i="8"/>
  <c r="C89" i="8"/>
  <c r="B89" i="8"/>
  <c r="H88" i="8"/>
  <c r="G88" i="8"/>
  <c r="F88" i="8"/>
  <c r="E88" i="8"/>
  <c r="D88" i="8"/>
  <c r="C88" i="8"/>
  <c r="B88" i="8"/>
  <c r="H87" i="8"/>
  <c r="G87" i="8"/>
  <c r="F87" i="8"/>
  <c r="E87" i="8"/>
  <c r="D87" i="8"/>
  <c r="C87" i="8"/>
  <c r="B87" i="8"/>
  <c r="H86" i="8"/>
  <c r="G86" i="8"/>
  <c r="F86" i="8"/>
  <c r="E86" i="8"/>
  <c r="D86" i="8"/>
  <c r="C86" i="8"/>
  <c r="B86" i="8"/>
  <c r="H85" i="8"/>
  <c r="G85" i="8"/>
  <c r="F85" i="8"/>
  <c r="E85" i="8"/>
  <c r="D85" i="8"/>
  <c r="C85" i="8"/>
  <c r="B85" i="8"/>
  <c r="H84" i="8"/>
  <c r="G84" i="8"/>
  <c r="F84" i="8"/>
  <c r="E84" i="8"/>
  <c r="D84" i="8"/>
  <c r="C84" i="8"/>
  <c r="B84" i="8"/>
  <c r="H83" i="8"/>
  <c r="G83" i="8"/>
  <c r="F83" i="8"/>
  <c r="E83" i="8"/>
  <c r="D83" i="8"/>
  <c r="C83" i="8"/>
  <c r="B83" i="8"/>
  <c r="H82" i="8"/>
  <c r="G82" i="8"/>
  <c r="F82" i="8"/>
  <c r="E82" i="8"/>
  <c r="D82" i="8"/>
  <c r="C82" i="8"/>
  <c r="B82" i="8"/>
  <c r="H81" i="8"/>
  <c r="G81" i="8"/>
  <c r="F81" i="8"/>
  <c r="E81" i="8"/>
  <c r="D81" i="8"/>
  <c r="C81" i="8"/>
  <c r="B81" i="8"/>
  <c r="H80" i="8"/>
  <c r="G80" i="8"/>
  <c r="F80" i="8"/>
  <c r="E80" i="8"/>
  <c r="D80" i="8"/>
  <c r="C80" i="8"/>
  <c r="B80" i="8"/>
  <c r="H79" i="8"/>
  <c r="G79" i="8"/>
  <c r="F79" i="8"/>
  <c r="E79" i="8"/>
  <c r="D79" i="8"/>
  <c r="C79" i="8"/>
  <c r="B79" i="8"/>
  <c r="H78" i="8"/>
  <c r="G78" i="8"/>
  <c r="F78" i="8"/>
  <c r="E78" i="8"/>
  <c r="D78" i="8"/>
  <c r="C78" i="8"/>
  <c r="B78" i="8"/>
  <c r="H77" i="8"/>
  <c r="G77" i="8"/>
  <c r="F77" i="8"/>
  <c r="E77" i="8"/>
  <c r="D77" i="8"/>
  <c r="C77" i="8"/>
  <c r="B77" i="8"/>
  <c r="H76" i="8"/>
  <c r="G76" i="8"/>
  <c r="F76" i="8"/>
  <c r="E76" i="8"/>
  <c r="D76" i="8"/>
  <c r="C76" i="8"/>
  <c r="B76" i="8"/>
  <c r="H75" i="8"/>
  <c r="G75" i="8"/>
  <c r="F75" i="8"/>
  <c r="E75" i="8"/>
  <c r="D75" i="8"/>
  <c r="C75" i="8"/>
  <c r="B75" i="8"/>
  <c r="H74" i="8"/>
  <c r="G74" i="8"/>
  <c r="F74" i="8"/>
  <c r="E74" i="8"/>
  <c r="D74" i="8"/>
  <c r="C74" i="8"/>
  <c r="B74" i="8"/>
  <c r="H73" i="8"/>
  <c r="G73" i="8"/>
  <c r="F73" i="8"/>
  <c r="E73" i="8"/>
  <c r="D73" i="8"/>
  <c r="C73" i="8"/>
  <c r="B73" i="8"/>
  <c r="H72" i="8"/>
  <c r="G72" i="8"/>
  <c r="F72" i="8"/>
  <c r="E72" i="8"/>
  <c r="D72" i="8"/>
  <c r="C72" i="8"/>
  <c r="B72" i="8"/>
  <c r="H71" i="8"/>
  <c r="G71" i="8"/>
  <c r="F71" i="8"/>
  <c r="E71" i="8"/>
  <c r="D71" i="8"/>
  <c r="C71" i="8"/>
  <c r="B71" i="8"/>
  <c r="H70" i="8"/>
  <c r="G70" i="8"/>
  <c r="F70" i="8"/>
  <c r="E70" i="8"/>
  <c r="D70" i="8"/>
  <c r="C70" i="8"/>
  <c r="B70" i="8"/>
  <c r="H69" i="8"/>
  <c r="G69" i="8"/>
  <c r="F69" i="8"/>
  <c r="E69" i="8"/>
  <c r="D69" i="8"/>
  <c r="C69" i="8"/>
  <c r="B69" i="8"/>
  <c r="H68" i="8"/>
  <c r="G68" i="8"/>
  <c r="F68" i="8"/>
  <c r="E68" i="8"/>
  <c r="D68" i="8"/>
  <c r="C68" i="8"/>
  <c r="B68" i="8"/>
  <c r="H67" i="8"/>
  <c r="G67" i="8"/>
  <c r="F67" i="8"/>
  <c r="E67" i="8"/>
  <c r="D67" i="8"/>
  <c r="C67" i="8"/>
  <c r="B67" i="8"/>
  <c r="H66" i="8"/>
  <c r="G66" i="8"/>
  <c r="F66" i="8"/>
  <c r="E66" i="8"/>
  <c r="D66" i="8"/>
  <c r="C66" i="8"/>
  <c r="B66" i="8"/>
  <c r="H65" i="8"/>
  <c r="G65" i="8"/>
  <c r="F65" i="8"/>
  <c r="E65" i="8"/>
  <c r="D65" i="8"/>
  <c r="C65" i="8"/>
  <c r="B65" i="8"/>
  <c r="H64" i="8"/>
  <c r="G64" i="8"/>
  <c r="F64" i="8"/>
  <c r="E64" i="8"/>
  <c r="D64" i="8"/>
  <c r="C64" i="8"/>
  <c r="B64" i="8"/>
  <c r="H63" i="8"/>
  <c r="G63" i="8"/>
  <c r="F63" i="8"/>
  <c r="E63" i="8"/>
  <c r="D63" i="8"/>
  <c r="C63" i="8"/>
  <c r="B63" i="8"/>
  <c r="H62" i="8"/>
  <c r="G62" i="8"/>
  <c r="F62" i="8"/>
  <c r="E62" i="8"/>
  <c r="D62" i="8"/>
  <c r="C62" i="8"/>
  <c r="B62" i="8"/>
  <c r="H61" i="8"/>
  <c r="G61" i="8"/>
  <c r="F61" i="8"/>
  <c r="E61" i="8"/>
  <c r="D61" i="8"/>
  <c r="C61" i="8"/>
  <c r="B61" i="8"/>
  <c r="H60" i="8"/>
  <c r="G60" i="8"/>
  <c r="F60" i="8"/>
  <c r="E60" i="8"/>
  <c r="D60" i="8"/>
  <c r="C60" i="8"/>
  <c r="B60" i="8"/>
  <c r="H59" i="8"/>
  <c r="G59" i="8"/>
  <c r="F59" i="8"/>
  <c r="E59" i="8"/>
  <c r="D59" i="8"/>
  <c r="C59" i="8"/>
  <c r="B59" i="8"/>
  <c r="H58" i="8"/>
  <c r="G58" i="8"/>
  <c r="F58" i="8"/>
  <c r="E58" i="8"/>
  <c r="D58" i="8"/>
  <c r="C58" i="8"/>
  <c r="B58" i="8"/>
  <c r="H57" i="8"/>
  <c r="G57" i="8"/>
  <c r="F57" i="8"/>
  <c r="E57" i="8"/>
  <c r="D57" i="8"/>
  <c r="C57" i="8"/>
  <c r="B57" i="8"/>
  <c r="H56" i="8"/>
  <c r="G56" i="8"/>
  <c r="F56" i="8"/>
  <c r="E56" i="8"/>
  <c r="D56" i="8"/>
  <c r="C56" i="8"/>
  <c r="B56" i="8"/>
  <c r="H55" i="8"/>
  <c r="G55" i="8"/>
  <c r="F55" i="8"/>
  <c r="E55" i="8"/>
  <c r="D55" i="8"/>
  <c r="C55" i="8"/>
  <c r="B55" i="8"/>
  <c r="H54" i="8"/>
  <c r="G54" i="8"/>
  <c r="F54" i="8"/>
  <c r="E54" i="8"/>
  <c r="D54" i="8"/>
  <c r="C54" i="8"/>
  <c r="B54" i="8"/>
  <c r="H53" i="8"/>
  <c r="G53" i="8"/>
  <c r="F53" i="8"/>
  <c r="E53" i="8"/>
  <c r="D53" i="8"/>
  <c r="C53" i="8"/>
  <c r="B53" i="8"/>
  <c r="H52" i="8"/>
  <c r="G52" i="8"/>
  <c r="F52" i="8"/>
  <c r="E52" i="8"/>
  <c r="D52" i="8"/>
  <c r="C52" i="8"/>
  <c r="B52" i="8"/>
  <c r="H51" i="8"/>
  <c r="G51" i="8"/>
  <c r="F51" i="8"/>
  <c r="E51" i="8"/>
  <c r="D51" i="8"/>
  <c r="C51" i="8"/>
  <c r="B51" i="8"/>
  <c r="H50" i="8"/>
  <c r="G50" i="8"/>
  <c r="F50" i="8"/>
  <c r="E50" i="8"/>
  <c r="D50" i="8"/>
  <c r="C50" i="8"/>
  <c r="B50" i="8"/>
  <c r="H49" i="8"/>
  <c r="G49" i="8"/>
  <c r="F49" i="8"/>
  <c r="E49" i="8"/>
  <c r="D49" i="8"/>
  <c r="C49" i="8"/>
  <c r="B49" i="8"/>
  <c r="H48" i="8"/>
  <c r="G48" i="8"/>
  <c r="F48" i="8"/>
  <c r="E48" i="8"/>
  <c r="D48" i="8"/>
  <c r="C48" i="8"/>
  <c r="B48" i="8"/>
  <c r="H47" i="8"/>
  <c r="G47" i="8"/>
  <c r="F47" i="8"/>
  <c r="E47" i="8"/>
  <c r="D47" i="8"/>
  <c r="C47" i="8"/>
  <c r="B47" i="8"/>
  <c r="H46" i="8"/>
  <c r="G46" i="8"/>
  <c r="F46" i="8"/>
  <c r="E46" i="8"/>
  <c r="D46" i="8"/>
  <c r="C46" i="8"/>
  <c r="B46" i="8"/>
  <c r="H45" i="8"/>
  <c r="G45" i="8"/>
  <c r="F45" i="8"/>
  <c r="E45" i="8"/>
  <c r="D45" i="8"/>
  <c r="C45" i="8"/>
  <c r="B45" i="8"/>
  <c r="H44" i="8"/>
  <c r="G44" i="8"/>
  <c r="F44" i="8"/>
  <c r="E44" i="8"/>
  <c r="D44" i="8"/>
  <c r="C44" i="8"/>
  <c r="B44" i="8"/>
  <c r="H43" i="8"/>
  <c r="G43" i="8"/>
  <c r="F43" i="8"/>
  <c r="E43" i="8"/>
  <c r="D43" i="8"/>
  <c r="C43" i="8"/>
  <c r="B43" i="8"/>
  <c r="H42" i="8"/>
  <c r="G42" i="8"/>
  <c r="F42" i="8"/>
  <c r="E42" i="8"/>
  <c r="D42" i="8"/>
  <c r="C42" i="8"/>
  <c r="B42" i="8"/>
  <c r="H41" i="8"/>
  <c r="G41" i="8"/>
  <c r="F41" i="8"/>
  <c r="E41" i="8"/>
  <c r="D41" i="8"/>
  <c r="C41" i="8"/>
  <c r="B41" i="8"/>
  <c r="H40" i="8"/>
  <c r="G40" i="8"/>
  <c r="F40" i="8"/>
  <c r="E40" i="8"/>
  <c r="D40" i="8"/>
  <c r="C40" i="8"/>
  <c r="B40" i="8"/>
  <c r="H39" i="8"/>
  <c r="G39" i="8"/>
  <c r="F39" i="8"/>
  <c r="E39" i="8"/>
  <c r="D39" i="8"/>
  <c r="C39" i="8"/>
  <c r="B39" i="8"/>
  <c r="H38" i="8"/>
  <c r="G38" i="8"/>
  <c r="F38" i="8"/>
  <c r="E38" i="8"/>
  <c r="D38" i="8"/>
  <c r="C38" i="8"/>
  <c r="B38" i="8"/>
  <c r="H37" i="8"/>
  <c r="G37" i="8"/>
  <c r="F37" i="8"/>
  <c r="E37" i="8"/>
  <c r="D37" i="8"/>
  <c r="C37" i="8"/>
  <c r="B37" i="8"/>
  <c r="H36" i="8"/>
  <c r="G36" i="8"/>
  <c r="F36" i="8"/>
  <c r="E36" i="8"/>
  <c r="D36" i="8"/>
  <c r="C36" i="8"/>
  <c r="B36" i="8"/>
  <c r="H35" i="8"/>
  <c r="G35" i="8"/>
  <c r="F35" i="8"/>
  <c r="E35" i="8"/>
  <c r="D35" i="8"/>
  <c r="C35" i="8"/>
  <c r="B35" i="8"/>
  <c r="H34" i="8"/>
  <c r="G34" i="8"/>
  <c r="F34" i="8"/>
  <c r="E34" i="8"/>
  <c r="D34" i="8"/>
  <c r="C34" i="8"/>
  <c r="B34" i="8"/>
  <c r="H33" i="8"/>
  <c r="G33" i="8"/>
  <c r="F33" i="8"/>
  <c r="E33" i="8"/>
  <c r="D33" i="8"/>
  <c r="C33" i="8"/>
  <c r="B33" i="8"/>
  <c r="H32" i="8"/>
  <c r="G32" i="8"/>
  <c r="F32" i="8"/>
  <c r="E32" i="8"/>
  <c r="D32" i="8"/>
  <c r="C32" i="8"/>
  <c r="B32" i="8"/>
  <c r="H31" i="8"/>
  <c r="G31" i="8"/>
  <c r="F31" i="8"/>
  <c r="E31" i="8"/>
  <c r="D31" i="8"/>
  <c r="C31" i="8"/>
  <c r="B31" i="8"/>
  <c r="H30" i="8"/>
  <c r="G30" i="8"/>
  <c r="F30" i="8"/>
  <c r="E30" i="8"/>
  <c r="D30" i="8"/>
  <c r="C30" i="8"/>
  <c r="B30" i="8"/>
  <c r="H29" i="8"/>
  <c r="G29" i="8"/>
  <c r="F29" i="8"/>
  <c r="E29" i="8"/>
  <c r="D29" i="8"/>
  <c r="C29" i="8"/>
  <c r="B29" i="8"/>
  <c r="H28" i="8"/>
  <c r="G28" i="8"/>
  <c r="F28" i="8"/>
  <c r="E28" i="8"/>
  <c r="D28" i="8"/>
  <c r="C28" i="8"/>
  <c r="B28" i="8"/>
  <c r="H27" i="8"/>
  <c r="G27" i="8"/>
  <c r="F27" i="8"/>
  <c r="E27" i="8"/>
  <c r="D27" i="8"/>
  <c r="C27" i="8"/>
  <c r="B27" i="8"/>
  <c r="H26" i="8"/>
  <c r="G26" i="8"/>
  <c r="F26" i="8"/>
  <c r="E26" i="8"/>
  <c r="D26" i="8"/>
  <c r="C26" i="8"/>
  <c r="B26" i="8"/>
  <c r="H25" i="8"/>
  <c r="G25" i="8"/>
  <c r="F25" i="8"/>
  <c r="E25" i="8"/>
  <c r="D25" i="8"/>
  <c r="C25" i="8"/>
  <c r="B25" i="8"/>
  <c r="H24" i="8"/>
  <c r="G24" i="8"/>
  <c r="F24" i="8"/>
  <c r="E24" i="8"/>
  <c r="D24" i="8"/>
  <c r="C24" i="8"/>
  <c r="B24" i="8"/>
  <c r="H23" i="8"/>
  <c r="G23" i="8"/>
  <c r="F23" i="8"/>
  <c r="E23" i="8"/>
  <c r="D23" i="8"/>
  <c r="C23" i="8"/>
  <c r="B23" i="8"/>
  <c r="H22" i="8"/>
  <c r="G22" i="8"/>
  <c r="F22" i="8"/>
  <c r="E22" i="8"/>
  <c r="D22" i="8"/>
  <c r="C22" i="8"/>
  <c r="B22" i="8"/>
  <c r="H21" i="8"/>
  <c r="G21" i="8"/>
  <c r="F21" i="8"/>
  <c r="E21" i="8"/>
  <c r="D21" i="8"/>
  <c r="C21" i="8"/>
  <c r="B21" i="8"/>
  <c r="H20" i="8"/>
  <c r="G20" i="8"/>
  <c r="F20" i="8"/>
  <c r="E20" i="8"/>
  <c r="D20" i="8"/>
  <c r="C20" i="8"/>
  <c r="B20" i="8"/>
  <c r="H19" i="8"/>
  <c r="G19" i="8"/>
  <c r="F19" i="8"/>
  <c r="E19" i="8"/>
  <c r="D19" i="8"/>
  <c r="C19" i="8"/>
  <c r="B19" i="8"/>
  <c r="H18" i="8"/>
  <c r="G18" i="8"/>
  <c r="F18" i="8"/>
  <c r="E18" i="8"/>
  <c r="D18" i="8"/>
  <c r="C18" i="8"/>
  <c r="B18" i="8"/>
  <c r="H17" i="8"/>
  <c r="G17" i="8"/>
  <c r="F17" i="8"/>
  <c r="E17" i="8"/>
  <c r="D17" i="8"/>
  <c r="C17" i="8"/>
  <c r="B17" i="8"/>
  <c r="H16" i="8"/>
  <c r="G16" i="8"/>
  <c r="F16" i="8"/>
  <c r="E16" i="8"/>
  <c r="D16" i="8"/>
  <c r="C16" i="8"/>
  <c r="B16" i="8"/>
  <c r="H15" i="8"/>
  <c r="G15" i="8"/>
  <c r="F15" i="8"/>
  <c r="E15" i="8"/>
  <c r="D15" i="8"/>
  <c r="C15" i="8"/>
  <c r="B15" i="8"/>
  <c r="H14" i="8"/>
  <c r="G14" i="8"/>
  <c r="F14" i="8"/>
  <c r="E14" i="8"/>
  <c r="D14" i="8"/>
  <c r="C14" i="8"/>
  <c r="B14" i="8"/>
  <c r="H13" i="8"/>
  <c r="G13" i="8"/>
  <c r="F13" i="8"/>
  <c r="E13" i="8"/>
  <c r="D13" i="8"/>
  <c r="C13" i="8"/>
  <c r="B13" i="8"/>
  <c r="H12" i="8"/>
  <c r="G12" i="8"/>
  <c r="F12" i="8"/>
  <c r="E12" i="8"/>
  <c r="D12" i="8"/>
  <c r="C12" i="8"/>
  <c r="B12" i="8"/>
  <c r="H11" i="8"/>
  <c r="G11" i="8"/>
  <c r="F11" i="8"/>
  <c r="E11" i="8"/>
  <c r="D11" i="8"/>
  <c r="C11" i="8"/>
  <c r="B11" i="8"/>
  <c r="H10" i="8"/>
  <c r="G10" i="8"/>
  <c r="F10" i="8"/>
  <c r="E10" i="8"/>
  <c r="D10" i="8"/>
  <c r="C10" i="8"/>
  <c r="B10" i="8"/>
  <c r="H9" i="8"/>
  <c r="G9" i="8"/>
  <c r="F9" i="8"/>
  <c r="E9" i="8"/>
  <c r="D9" i="8"/>
  <c r="C9" i="8"/>
  <c r="B9" i="8"/>
  <c r="H8" i="8"/>
  <c r="G8" i="8"/>
  <c r="F8" i="8"/>
  <c r="E8" i="8"/>
  <c r="D8" i="8"/>
  <c r="C8" i="8"/>
  <c r="B8" i="8"/>
  <c r="H7" i="8"/>
  <c r="G7" i="8"/>
  <c r="F7" i="8"/>
  <c r="E7" i="8"/>
  <c r="D7" i="8"/>
  <c r="C7" i="8"/>
  <c r="B7" i="8"/>
  <c r="H6" i="8"/>
  <c r="G6" i="8"/>
  <c r="F6" i="8"/>
  <c r="E6" i="8"/>
  <c r="D6" i="8"/>
  <c r="C6" i="8"/>
  <c r="B6" i="8"/>
  <c r="H5" i="8"/>
  <c r="G5" i="8"/>
  <c r="F5" i="8"/>
  <c r="E5" i="8"/>
  <c r="D5" i="8"/>
  <c r="C5" i="8"/>
  <c r="H4" i="8"/>
  <c r="G4" i="8"/>
  <c r="F4" i="8"/>
  <c r="E4" i="8"/>
  <c r="D4" i="8"/>
  <c r="C4" i="8"/>
  <c r="H3" i="8"/>
  <c r="G3" i="8"/>
  <c r="F3" i="8"/>
  <c r="E3" i="8"/>
  <c r="D3" i="8"/>
  <c r="C3" i="8"/>
  <c r="H2" i="8"/>
  <c r="G2" i="8"/>
  <c r="F2" i="8"/>
  <c r="E2" i="8"/>
  <c r="D2" i="8"/>
  <c r="B5" i="8"/>
  <c r="B4" i="8"/>
  <c r="B3" i="8"/>
  <c r="P15" i="8" l="1"/>
  <c r="N15" i="8"/>
  <c r="O15" i="8"/>
  <c r="N22" i="8"/>
  <c r="N23" i="8"/>
  <c r="M15" i="8"/>
  <c r="E259" i="8"/>
  <c r="G259" i="8"/>
  <c r="F259" i="8"/>
  <c r="H259" i="8"/>
  <c r="O128" i="8"/>
  <c r="R128" i="8"/>
  <c r="P128" i="8"/>
  <c r="Q128" i="8"/>
  <c r="R124" i="8"/>
  <c r="R127" i="8"/>
  <c r="R126" i="8"/>
  <c r="R125" i="8"/>
  <c r="R119" i="8"/>
  <c r="R123" i="8"/>
  <c r="R122" i="8"/>
  <c r="R121" i="8"/>
  <c r="R120" i="8"/>
  <c r="R118" i="8"/>
  <c r="R117" i="8"/>
  <c r="R116" i="8"/>
  <c r="R115" i="8"/>
  <c r="R114" i="8"/>
  <c r="R113" i="8"/>
  <c r="R112" i="8"/>
  <c r="R111" i="8"/>
  <c r="R87" i="8"/>
  <c r="R100" i="8"/>
  <c r="R104" i="8"/>
  <c r="R110" i="8"/>
  <c r="R109" i="8"/>
  <c r="R108" i="8"/>
  <c r="R107" i="8"/>
  <c r="R106" i="8"/>
  <c r="R105" i="8"/>
  <c r="R98" i="8"/>
  <c r="R89" i="8"/>
  <c r="R103" i="8"/>
  <c r="R102" i="8"/>
  <c r="R99" i="8"/>
  <c r="R101" i="8"/>
  <c r="R97" i="8"/>
  <c r="R96" i="8"/>
  <c r="R95" i="8"/>
  <c r="R94" i="8"/>
  <c r="R93" i="8"/>
  <c r="R92" i="8"/>
  <c r="R91" i="8"/>
  <c r="R90" i="8"/>
  <c r="R88" i="8"/>
  <c r="R86" i="8"/>
  <c r="R85" i="8"/>
  <c r="R84" i="8"/>
  <c r="R78" i="8"/>
  <c r="R82" i="8"/>
  <c r="R83" i="8"/>
  <c r="R81" i="8"/>
  <c r="R80" i="8"/>
  <c r="R79" i="8"/>
  <c r="R72" i="8"/>
  <c r="R74" i="8"/>
  <c r="R77" i="8"/>
  <c r="R76" i="8"/>
  <c r="R75" i="8"/>
  <c r="R70" i="8"/>
  <c r="R73" i="8"/>
  <c r="R71" i="8"/>
  <c r="R69" i="8"/>
  <c r="R68" i="8"/>
  <c r="R67" i="8"/>
  <c r="R64" i="8"/>
  <c r="R66" i="8"/>
  <c r="R65" i="8"/>
  <c r="R63" i="8"/>
  <c r="R62" i="8"/>
  <c r="R61" i="8"/>
  <c r="R56" i="8"/>
  <c r="R60" i="8"/>
  <c r="R59" i="8"/>
  <c r="R58" i="8"/>
  <c r="R57" i="8"/>
  <c r="R55" i="8"/>
  <c r="R54" i="8"/>
  <c r="R53" i="8"/>
  <c r="R52" i="8"/>
  <c r="R51" i="8"/>
  <c r="R50" i="8"/>
  <c r="R49" i="8"/>
  <c r="R47" i="8"/>
  <c r="R48" i="8"/>
  <c r="R45" i="8"/>
  <c r="R46" i="8"/>
  <c r="R44" i="8"/>
  <c r="R43" i="8"/>
  <c r="R42" i="8"/>
  <c r="R41" i="8"/>
  <c r="R40" i="8"/>
  <c r="R39" i="8"/>
  <c r="R37" i="8"/>
  <c r="R38" i="8"/>
  <c r="R36" i="8"/>
  <c r="Q64" i="8"/>
  <c r="Q70" i="8"/>
  <c r="Q74" i="8"/>
  <c r="Q78" i="8"/>
  <c r="Q82" i="8"/>
  <c r="Q87" i="8"/>
  <c r="Q110" i="8"/>
  <c r="Q124" i="8"/>
  <c r="Q127" i="8"/>
  <c r="R35" i="8"/>
  <c r="Q112" i="8"/>
  <c r="Q126" i="8"/>
  <c r="Q125" i="8"/>
  <c r="Q123" i="8"/>
  <c r="Q119" i="8"/>
  <c r="Q122" i="8"/>
  <c r="Q121" i="8"/>
  <c r="Q89" i="8"/>
  <c r="Q98" i="8"/>
  <c r="Q118" i="8"/>
  <c r="Q120" i="8"/>
  <c r="Q100" i="8"/>
  <c r="Q116" i="8"/>
  <c r="Q117" i="8"/>
  <c r="Q115" i="8"/>
  <c r="Q114" i="8"/>
  <c r="Q113" i="8"/>
  <c r="Q99" i="8"/>
  <c r="Q109" i="8"/>
  <c r="Q111" i="8"/>
  <c r="Q108" i="8"/>
  <c r="Q107" i="8"/>
  <c r="Q106" i="8"/>
  <c r="Q105" i="8"/>
  <c r="Q104" i="8"/>
  <c r="Q103" i="8"/>
  <c r="Q102" i="8"/>
  <c r="Q101" i="8"/>
  <c r="Q97" i="8"/>
  <c r="Q96" i="8"/>
  <c r="Q91" i="8"/>
  <c r="Q95" i="8"/>
  <c r="Q94" i="8"/>
  <c r="Q93" i="8"/>
  <c r="Q92" i="8"/>
  <c r="Q90" i="8"/>
  <c r="Q88" i="8"/>
  <c r="Q86" i="8"/>
  <c r="Q85" i="8"/>
  <c r="Q84" i="8"/>
  <c r="Q83" i="8"/>
  <c r="Q76" i="8"/>
  <c r="Q77" i="8"/>
  <c r="Q81" i="8"/>
  <c r="Q80" i="8"/>
  <c r="Q79" i="8"/>
  <c r="Q75" i="8"/>
  <c r="Q72" i="8"/>
  <c r="Q73" i="8"/>
  <c r="Q71" i="8"/>
  <c r="Q69" i="8"/>
  <c r="Q68" i="8"/>
  <c r="Q57" i="8"/>
  <c r="Q61" i="8"/>
  <c r="Q65" i="8"/>
  <c r="Q67" i="8"/>
  <c r="Q66" i="8"/>
  <c r="Q63" i="8"/>
  <c r="Q62" i="8"/>
  <c r="Q60" i="8"/>
  <c r="Q59" i="8"/>
  <c r="Q58" i="8"/>
  <c r="Q44" i="8"/>
  <c r="Q51" i="8"/>
  <c r="Q56" i="8"/>
  <c r="Q55" i="8"/>
  <c r="Q52" i="8"/>
  <c r="Q54" i="8"/>
  <c r="Q53" i="8"/>
  <c r="Q47" i="8"/>
  <c r="P70" i="8"/>
  <c r="P74" i="8"/>
  <c r="P78" i="8"/>
  <c r="P82" i="8"/>
  <c r="Q50" i="8"/>
  <c r="Q49" i="8"/>
  <c r="Q48" i="8"/>
  <c r="Q46" i="8"/>
  <c r="Q45" i="8"/>
  <c r="Q43" i="8"/>
  <c r="Q42" i="8"/>
  <c r="Q41" i="8"/>
  <c r="Q40" i="8"/>
  <c r="Q39" i="8"/>
  <c r="Q38" i="8"/>
  <c r="Q37" i="8"/>
  <c r="Q36" i="8"/>
  <c r="Q35" i="8"/>
  <c r="Q34" i="8"/>
  <c r="R34" i="8"/>
  <c r="P124" i="8"/>
  <c r="O127" i="8"/>
  <c r="P127" i="8"/>
  <c r="O126" i="8"/>
  <c r="P126" i="8"/>
  <c r="P125" i="8"/>
  <c r="P123" i="8"/>
  <c r="P121" i="8"/>
  <c r="P122" i="8"/>
  <c r="P119" i="8"/>
  <c r="P120" i="8"/>
  <c r="P115" i="8"/>
  <c r="P112" i="8"/>
  <c r="O118" i="8"/>
  <c r="P118" i="8"/>
  <c r="P117" i="8"/>
  <c r="P116" i="8"/>
  <c r="P114" i="8"/>
  <c r="P113" i="8"/>
  <c r="P100" i="8"/>
  <c r="P111" i="8"/>
  <c r="P107" i="8"/>
  <c r="O110" i="8"/>
  <c r="P110" i="8"/>
  <c r="O109" i="8"/>
  <c r="P109" i="8"/>
  <c r="P108" i="8"/>
  <c r="P89" i="8"/>
  <c r="P104" i="8"/>
  <c r="P106" i="8"/>
  <c r="P105" i="8"/>
  <c r="P103" i="8"/>
  <c r="P102" i="8"/>
  <c r="P64" i="8"/>
  <c r="P99" i="8"/>
  <c r="P98" i="8"/>
  <c r="O101" i="8"/>
  <c r="P101" i="8"/>
  <c r="P94" i="8"/>
  <c r="O97" i="8"/>
  <c r="P97" i="8"/>
  <c r="O96" i="8"/>
  <c r="P96" i="8"/>
  <c r="O95" i="8"/>
  <c r="P95" i="8"/>
  <c r="P93" i="8"/>
  <c r="P72" i="8"/>
  <c r="P90" i="8"/>
  <c r="O92" i="8"/>
  <c r="P92" i="8"/>
  <c r="P91" i="8"/>
  <c r="O91" i="8"/>
  <c r="P88" i="8"/>
  <c r="P86" i="8"/>
  <c r="O87" i="8"/>
  <c r="P87" i="8"/>
  <c r="P85" i="8"/>
  <c r="P84" i="8"/>
  <c r="P83" i="8"/>
  <c r="P81" i="8"/>
  <c r="P80" i="8"/>
  <c r="P76" i="8"/>
  <c r="O79" i="8"/>
  <c r="P79" i="8"/>
  <c r="O77" i="8"/>
  <c r="P77" i="8"/>
  <c r="P75" i="8"/>
  <c r="P73" i="8"/>
  <c r="P71" i="8"/>
  <c r="P69" i="8"/>
  <c r="P68" i="8"/>
  <c r="P67" i="8"/>
  <c r="P66" i="8"/>
  <c r="O65" i="8"/>
  <c r="P65" i="8"/>
  <c r="P63" i="8"/>
  <c r="P61" i="8"/>
  <c r="O62" i="8"/>
  <c r="P62" i="8"/>
  <c r="P60" i="8"/>
  <c r="P59" i="8"/>
  <c r="P58" i="8"/>
  <c r="O57" i="8"/>
  <c r="P57" i="8"/>
  <c r="O56" i="8"/>
  <c r="P56" i="8"/>
  <c r="P54" i="8"/>
  <c r="P55" i="8"/>
  <c r="O54" i="8"/>
  <c r="P53" i="8"/>
  <c r="P52" i="8"/>
  <c r="O51" i="8"/>
  <c r="P51" i="8"/>
  <c r="P50" i="8"/>
  <c r="P49" i="8"/>
  <c r="P48" i="8"/>
  <c r="P47" i="8"/>
  <c r="P46" i="8"/>
  <c r="P45" i="8"/>
  <c r="P43" i="8"/>
  <c r="O44" i="8"/>
  <c r="P44" i="8"/>
  <c r="P42" i="8"/>
  <c r="P41" i="8"/>
  <c r="P40" i="8"/>
  <c r="P39" i="8"/>
  <c r="P38" i="8"/>
  <c r="P37" i="8"/>
  <c r="P36" i="8"/>
  <c r="P35" i="8"/>
  <c r="P34" i="8"/>
  <c r="M6" i="8"/>
  <c r="P6" i="8"/>
  <c r="O6" i="8"/>
  <c r="O7" i="8"/>
  <c r="N6" i="8"/>
  <c r="M3" i="8"/>
  <c r="M7" i="8"/>
  <c r="N11" i="8"/>
  <c r="N14" i="8"/>
  <c r="N13" i="8"/>
  <c r="N9" i="8"/>
  <c r="N12" i="8"/>
  <c r="N10" i="8"/>
  <c r="N8" i="8"/>
  <c r="N5" i="8"/>
  <c r="N7" i="8"/>
  <c r="M10" i="8"/>
  <c r="M13" i="8"/>
  <c r="N4" i="8"/>
  <c r="N3" i="8"/>
  <c r="O117" i="8"/>
  <c r="M14" i="8"/>
  <c r="M12" i="8"/>
  <c r="M9" i="8"/>
  <c r="M11" i="8"/>
  <c r="M8" i="8"/>
  <c r="M5" i="8"/>
  <c r="M4" i="8"/>
  <c r="O36" i="8"/>
  <c r="O38" i="8"/>
  <c r="O40" i="8"/>
  <c r="O46" i="8"/>
  <c r="O53" i="8"/>
  <c r="O60" i="8"/>
  <c r="O69" i="8"/>
  <c r="O115" i="8"/>
  <c r="O113" i="8"/>
  <c r="O102" i="8"/>
  <c r="O105" i="8"/>
  <c r="O107" i="8"/>
  <c r="O120" i="8"/>
  <c r="O106" i="8"/>
  <c r="O89" i="8"/>
  <c r="O112" i="8"/>
  <c r="O124" i="8"/>
  <c r="O49" i="8"/>
  <c r="O81" i="8"/>
  <c r="O85" i="8"/>
  <c r="O93" i="8"/>
  <c r="O55" i="8"/>
  <c r="O58" i="8"/>
  <c r="O66" i="8"/>
  <c r="O68" i="8"/>
  <c r="O73" i="8"/>
  <c r="O80" i="8"/>
  <c r="O84" i="8"/>
  <c r="O90" i="8"/>
  <c r="O94" i="8"/>
  <c r="O103" i="8"/>
  <c r="O35" i="8"/>
  <c r="O39" i="8"/>
  <c r="O41" i="8"/>
  <c r="O45" i="8"/>
  <c r="O52" i="8"/>
  <c r="O59" i="8"/>
  <c r="O61" i="8"/>
  <c r="O67" i="8"/>
  <c r="O71" i="8"/>
  <c r="O75" i="8"/>
  <c r="O83" i="8"/>
  <c r="O86" i="8"/>
  <c r="O88" i="8"/>
  <c r="O43" i="8"/>
  <c r="O63" i="8"/>
  <c r="O34" i="8"/>
  <c r="O42" i="8"/>
  <c r="O50" i="8"/>
  <c r="O37" i="8"/>
  <c r="O47" i="8"/>
  <c r="O48" i="8"/>
  <c r="O64" i="8"/>
  <c r="O70" i="8"/>
  <c r="O72" i="8"/>
  <c r="O74" i="8"/>
  <c r="O76" i="8"/>
  <c r="O78" i="8"/>
  <c r="O82" i="8"/>
  <c r="O98" i="8"/>
  <c r="O99" i="8"/>
  <c r="O100" i="8"/>
  <c r="O104" i="8"/>
  <c r="O119" i="8"/>
  <c r="O111" i="8"/>
  <c r="O121" i="8"/>
  <c r="O123" i="8"/>
  <c r="O125" i="8"/>
  <c r="O108" i="8"/>
  <c r="O114" i="8"/>
  <c r="O116" i="8"/>
  <c r="O122" i="8"/>
  <c r="P4" i="8"/>
  <c r="O9" i="8"/>
  <c r="O11" i="8"/>
  <c r="P12" i="8"/>
  <c r="P14" i="8"/>
  <c r="P3" i="8"/>
  <c r="P5" i="8"/>
  <c r="P7" i="8"/>
  <c r="P9" i="8"/>
  <c r="O10" i="8"/>
  <c r="P11" i="8"/>
  <c r="O13" i="8"/>
  <c r="O4" i="8"/>
  <c r="O8" i="8"/>
  <c r="P10" i="8"/>
  <c r="P13" i="8"/>
  <c r="O3" i="8"/>
  <c r="P8" i="8"/>
  <c r="O12" i="8"/>
  <c r="O14" i="8"/>
  <c r="O5" i="8"/>
  <c r="I6" i="8"/>
  <c r="I10" i="8"/>
  <c r="I14" i="8"/>
  <c r="I18" i="8"/>
  <c r="I22" i="8"/>
  <c r="I26" i="8"/>
  <c r="I30" i="8"/>
  <c r="I34" i="8"/>
  <c r="I38" i="8"/>
  <c r="I42" i="8"/>
  <c r="I46" i="8"/>
  <c r="I50" i="8"/>
  <c r="I54" i="8"/>
  <c r="I58" i="8"/>
  <c r="I62" i="8"/>
  <c r="I66" i="8"/>
  <c r="I70" i="8"/>
  <c r="I74" i="8"/>
  <c r="I78" i="8"/>
  <c r="I82" i="8"/>
  <c r="I86" i="8"/>
  <c r="I90" i="8"/>
  <c r="I94" i="8"/>
  <c r="I98" i="8"/>
  <c r="I102" i="8"/>
  <c r="I106" i="8"/>
  <c r="I110" i="8"/>
  <c r="I114" i="8"/>
  <c r="I118" i="8"/>
  <c r="I122" i="8"/>
  <c r="I126" i="8"/>
  <c r="I130" i="8"/>
  <c r="I134" i="8"/>
  <c r="I138" i="8"/>
  <c r="I142" i="8"/>
  <c r="I146" i="8"/>
  <c r="I150" i="8"/>
  <c r="I154" i="8"/>
  <c r="I158" i="8"/>
  <c r="I162" i="8"/>
  <c r="I166" i="8"/>
  <c r="I170" i="8"/>
  <c r="I174" i="8"/>
  <c r="I178" i="8"/>
  <c r="I182" i="8"/>
  <c r="I186" i="8"/>
  <c r="I190" i="8"/>
  <c r="I194" i="8"/>
  <c r="I198" i="8"/>
  <c r="I202" i="8"/>
  <c r="I206" i="8"/>
  <c r="I210" i="8"/>
  <c r="I214" i="8"/>
  <c r="I218" i="8"/>
  <c r="I222" i="8"/>
  <c r="I226" i="8"/>
  <c r="I230" i="8"/>
  <c r="I234" i="8"/>
  <c r="I238" i="8"/>
  <c r="I2" i="8"/>
  <c r="I5" i="8"/>
  <c r="I9" i="8"/>
  <c r="I13" i="8"/>
  <c r="I17" i="8"/>
  <c r="I21" i="8"/>
  <c r="I25" i="8"/>
  <c r="I29" i="8"/>
  <c r="I33" i="8"/>
  <c r="I37" i="8"/>
  <c r="I41" i="8"/>
  <c r="I45" i="8"/>
  <c r="I49" i="8"/>
  <c r="I53" i="8"/>
  <c r="I57" i="8"/>
  <c r="I61" i="8"/>
  <c r="I65" i="8"/>
  <c r="I69" i="8"/>
  <c r="I73" i="8"/>
  <c r="I77" i="8"/>
  <c r="I81" i="8"/>
  <c r="I85" i="8"/>
  <c r="I89" i="8"/>
  <c r="I93" i="8"/>
  <c r="I97" i="8"/>
  <c r="I101" i="8"/>
  <c r="I105" i="8"/>
  <c r="I109" i="8"/>
  <c r="I113" i="8"/>
  <c r="I117" i="8"/>
  <c r="I121" i="8"/>
  <c r="I125" i="8"/>
  <c r="I129" i="8"/>
  <c r="I133" i="8"/>
  <c r="I137" i="8"/>
  <c r="I141" i="8"/>
  <c r="I145" i="8"/>
  <c r="I149" i="8"/>
  <c r="I153" i="8"/>
  <c r="I157" i="8"/>
  <c r="I161" i="8"/>
  <c r="I165" i="8"/>
  <c r="I169" i="8"/>
  <c r="I173" i="8"/>
  <c r="I177" i="8"/>
  <c r="I181" i="8"/>
  <c r="I185" i="8"/>
  <c r="I189" i="8"/>
  <c r="I193" i="8"/>
  <c r="I197" i="8"/>
  <c r="I201" i="8"/>
  <c r="I205" i="8"/>
  <c r="I209" i="8"/>
  <c r="I213" i="8"/>
  <c r="I217" i="8"/>
  <c r="I221" i="8"/>
  <c r="I225" i="8"/>
  <c r="I229" i="8"/>
  <c r="I233" i="8"/>
  <c r="I237" i="8"/>
  <c r="I4" i="8"/>
  <c r="I8" i="8"/>
  <c r="I12" i="8"/>
  <c r="I16" i="8"/>
  <c r="I20" i="8"/>
  <c r="I24" i="8"/>
  <c r="I28" i="8"/>
  <c r="I32" i="8"/>
  <c r="I36" i="8"/>
  <c r="I40" i="8"/>
  <c r="I44" i="8"/>
  <c r="I48" i="8"/>
  <c r="I52" i="8"/>
  <c r="I56" i="8"/>
  <c r="I60" i="8"/>
  <c r="I64" i="8"/>
  <c r="I68" i="8"/>
  <c r="I72" i="8"/>
  <c r="I76" i="8"/>
  <c r="I80" i="8"/>
  <c r="I84" i="8"/>
  <c r="I88" i="8"/>
  <c r="I92" i="8"/>
  <c r="I96" i="8"/>
  <c r="I100" i="8"/>
  <c r="I104" i="8"/>
  <c r="I108" i="8"/>
  <c r="I112" i="8"/>
  <c r="I116" i="8"/>
  <c r="I120" i="8"/>
  <c r="I124" i="8"/>
  <c r="I128" i="8"/>
  <c r="I132" i="8"/>
  <c r="I136" i="8"/>
  <c r="I140" i="8"/>
  <c r="I144" i="8"/>
  <c r="I148" i="8"/>
  <c r="I152" i="8"/>
  <c r="I156" i="8"/>
  <c r="I160" i="8"/>
  <c r="I164" i="8"/>
  <c r="I168" i="8"/>
  <c r="I172" i="8"/>
  <c r="I3" i="8"/>
  <c r="I7" i="8"/>
  <c r="I11" i="8"/>
  <c r="I15" i="8"/>
  <c r="I19" i="8"/>
  <c r="I23" i="8"/>
  <c r="I27" i="8"/>
  <c r="I31" i="8"/>
  <c r="I35" i="8"/>
  <c r="I39" i="8"/>
  <c r="I43" i="8"/>
  <c r="I47" i="8"/>
  <c r="I51" i="8"/>
  <c r="I55" i="8"/>
  <c r="I59" i="8"/>
  <c r="I63" i="8"/>
  <c r="I67" i="8"/>
  <c r="I71" i="8"/>
  <c r="I75" i="8"/>
  <c r="I79" i="8"/>
  <c r="I83" i="8"/>
  <c r="I87" i="8"/>
  <c r="I91" i="8"/>
  <c r="I95" i="8"/>
  <c r="I99" i="8"/>
  <c r="I103" i="8"/>
  <c r="I107" i="8"/>
  <c r="I111" i="8"/>
  <c r="I115" i="8"/>
  <c r="I119" i="8"/>
  <c r="I123" i="8"/>
  <c r="I127" i="8"/>
  <c r="I131" i="8"/>
  <c r="I135" i="8"/>
  <c r="I139" i="8"/>
  <c r="I143" i="8"/>
  <c r="I147" i="8"/>
  <c r="I151" i="8"/>
  <c r="I155" i="8"/>
  <c r="I159" i="8"/>
  <c r="I163" i="8"/>
  <c r="I167" i="8"/>
  <c r="I171" i="8"/>
  <c r="I176" i="8"/>
  <c r="I180" i="8"/>
  <c r="I184" i="8"/>
  <c r="I188" i="8"/>
  <c r="I192" i="8"/>
  <c r="I196" i="8"/>
  <c r="I200" i="8"/>
  <c r="I204" i="8"/>
  <c r="I208" i="8"/>
  <c r="I212" i="8"/>
  <c r="I216" i="8"/>
  <c r="I220" i="8"/>
  <c r="I224" i="8"/>
  <c r="I228" i="8"/>
  <c r="I232" i="8"/>
  <c r="I236" i="8"/>
  <c r="I175" i="8"/>
  <c r="I179" i="8"/>
  <c r="I183" i="8"/>
  <c r="I187" i="8"/>
  <c r="I191" i="8"/>
  <c r="I195" i="8"/>
  <c r="I199" i="8"/>
  <c r="I203" i="8"/>
  <c r="I207" i="8"/>
  <c r="I211" i="8"/>
  <c r="I215" i="8"/>
  <c r="I219" i="8"/>
  <c r="I223" i="8"/>
  <c r="I227" i="8"/>
  <c r="I231" i="8"/>
  <c r="I235" i="8"/>
  <c r="I239" i="8"/>
  <c r="Q140" i="8" l="1"/>
  <c r="P140" i="8"/>
  <c r="O140" i="8"/>
  <c r="P145" i="8"/>
  <c r="P142" i="8"/>
  <c r="P144" i="8"/>
  <c r="P143" i="8"/>
  <c r="G268" i="1"/>
  <c r="O141" i="8" l="1"/>
  <c r="P141" i="8"/>
  <c r="Q30" i="8"/>
  <c r="O30" i="8"/>
  <c r="N30" i="8"/>
  <c r="P30" i="8"/>
  <c r="M30" i="8"/>
  <c r="AG9" i="8"/>
  <c r="AG8" i="8"/>
  <c r="AG7" i="8"/>
  <c r="AG6" i="8"/>
  <c r="G7" i="1" s="1"/>
  <c r="AG5" i="8"/>
  <c r="AG4" i="8"/>
  <c r="AG3" i="8"/>
  <c r="AG2" i="8"/>
  <c r="AG10" i="8" l="1"/>
  <c r="AG14" i="8" s="1"/>
  <c r="AF9" i="8"/>
  <c r="AF4" i="8"/>
  <c r="AF5" i="8"/>
  <c r="AF6" i="8"/>
  <c r="AF7" i="8"/>
  <c r="AF8" i="8"/>
  <c r="AF3" i="8"/>
  <c r="AF2" i="8"/>
  <c r="AG11" i="8"/>
  <c r="AG16" i="8"/>
  <c r="AG15" i="8" l="1"/>
  <c r="AG13" i="8"/>
  <c r="AF10" i="8"/>
  <c r="AF11" i="8"/>
  <c r="H261" i="109" l="1"/>
  <c r="M145" i="8" l="1"/>
  <c r="M144" i="8"/>
  <c r="M143" i="8"/>
  <c r="H261" i="2" l="1"/>
  <c r="M142" i="8" l="1"/>
  <c r="M22" i="8" l="1"/>
  <c r="M23" i="8"/>
  <c r="R140" i="8"/>
  <c r="O145" i="8"/>
  <c r="O143" i="8"/>
  <c r="O144" i="8"/>
  <c r="O142" i="8"/>
  <c r="P148" i="8" l="1"/>
  <c r="P151" i="8"/>
  <c r="P149" i="8"/>
  <c r="Q143" i="8"/>
  <c r="Q142" i="8"/>
  <c r="Q145" i="8"/>
  <c r="Q144" i="8"/>
  <c r="P152" i="8"/>
  <c r="O17" i="8"/>
  <c r="N17" i="8"/>
  <c r="P17" i="8"/>
  <c r="M17" i="8"/>
  <c r="P150" i="8"/>
  <c r="M18" i="8" l="1"/>
  <c r="N18" i="8"/>
  <c r="M146" i="8" l="1"/>
  <c r="A5" i="1" l="1"/>
  <c r="G2" i="9"/>
</calcChain>
</file>

<file path=xl/sharedStrings.xml><?xml version="1.0" encoding="utf-8"?>
<sst xmlns="http://schemas.openxmlformats.org/spreadsheetml/2006/main" count="44851" uniqueCount="1817">
  <si>
    <t>Thématique</t>
  </si>
  <si>
    <t>Test</t>
  </si>
  <si>
    <t>Intitulé du test</t>
  </si>
  <si>
    <t>Couleurs</t>
  </si>
  <si>
    <t>Formulaires</t>
  </si>
  <si>
    <t>Images</t>
  </si>
  <si>
    <t>Multimédia</t>
  </si>
  <si>
    <t>Navigation</t>
  </si>
  <si>
    <t>Scripts</t>
  </si>
  <si>
    <t>Tableaux</t>
  </si>
  <si>
    <t>Commentaire Général</t>
  </si>
  <si>
    <t>Invalidé</t>
  </si>
  <si>
    <t>Validé</t>
  </si>
  <si>
    <t>NA</t>
  </si>
  <si>
    <t>Page</t>
  </si>
  <si>
    <t>Nom</t>
  </si>
  <si>
    <t>Url</t>
  </si>
  <si>
    <t>Éléments significatifs</t>
  </si>
  <si>
    <t>le test a été réalisé avec succès</t>
  </si>
  <si>
    <t>le test n'a pas été réalisé avec succès</t>
  </si>
  <si>
    <t>date</t>
  </si>
  <si>
    <t>État</t>
  </si>
  <si>
    <t>Date</t>
  </si>
  <si>
    <t>Niveau</t>
  </si>
  <si>
    <t>A</t>
  </si>
  <si>
    <t>AA</t>
  </si>
  <si>
    <t>Difficulté</t>
  </si>
  <si>
    <t>Reproductibilité</t>
  </si>
  <si>
    <t>Unique</t>
  </si>
  <si>
    <t>Sur la page</t>
  </si>
  <si>
    <t>Sur de nombreuses pages</t>
  </si>
  <si>
    <t>Méthode</t>
  </si>
  <si>
    <t>man.</t>
  </si>
  <si>
    <t>auto.</t>
  </si>
  <si>
    <t>audit manuel</t>
  </si>
  <si>
    <t>audit automatique</t>
  </si>
  <si>
    <t>Non Applicable</t>
  </si>
  <si>
    <t>Total</t>
  </si>
  <si>
    <t>Cadres</t>
  </si>
  <si>
    <t>Données du graphe de synthèse</t>
  </si>
  <si>
    <t>Etat</t>
  </si>
  <si>
    <t>Indéterminé</t>
  </si>
  <si>
    <t>le test ne peut être complété par manque d'information</t>
  </si>
  <si>
    <t>non applicable, les éléments relatifs aux tests ne sont pas présents dans la page</t>
  </si>
  <si>
    <t>Hors AAA</t>
  </si>
  <si>
    <t>Pages</t>
  </si>
  <si>
    <t>Page1</t>
  </si>
  <si>
    <t>Page2</t>
  </si>
  <si>
    <t>Page3</t>
  </si>
  <si>
    <t>Colonne22</t>
  </si>
  <si>
    <t>Colonne23</t>
  </si>
  <si>
    <t>Colonne24</t>
  </si>
  <si>
    <t>Colonne25</t>
  </si>
  <si>
    <t>Colonne26</t>
  </si>
  <si>
    <t>Colonne27</t>
  </si>
  <si>
    <t>Colonne28</t>
  </si>
  <si>
    <t>Colonne29</t>
  </si>
  <si>
    <t>Colonne30</t>
  </si>
  <si>
    <t>Colonne31</t>
  </si>
  <si>
    <t>Colonne32</t>
  </si>
  <si>
    <t>Colonne33</t>
  </si>
  <si>
    <t>Colonne34</t>
  </si>
  <si>
    <t>Colonne35</t>
  </si>
  <si>
    <t>Colonne36</t>
  </si>
  <si>
    <t>Colonne37</t>
  </si>
  <si>
    <t>Colonne38</t>
  </si>
  <si>
    <t>Colonne39</t>
  </si>
  <si>
    <t>Colonne40</t>
  </si>
  <si>
    <t>Colonne41</t>
  </si>
  <si>
    <t>Colonne42</t>
  </si>
  <si>
    <t>Colonne43</t>
  </si>
  <si>
    <t>Colonne44</t>
  </si>
  <si>
    <t>Colonne45</t>
  </si>
  <si>
    <t>Colonne46</t>
  </si>
  <si>
    <t>Colonne47</t>
  </si>
  <si>
    <t>Colonne48</t>
  </si>
  <si>
    <t>Colonne49</t>
  </si>
  <si>
    <t>Colonne50</t>
  </si>
  <si>
    <t>Colonne51</t>
  </si>
  <si>
    <t>Colonne52</t>
  </si>
  <si>
    <t>Colonne53</t>
  </si>
  <si>
    <t>Colonne54</t>
  </si>
  <si>
    <t>Colonne55</t>
  </si>
  <si>
    <t>Colonne56</t>
  </si>
  <si>
    <t>Colonne57</t>
  </si>
  <si>
    <t>Colonne58</t>
  </si>
  <si>
    <t>Colonne59</t>
  </si>
  <si>
    <t>Colonne60</t>
  </si>
  <si>
    <t>Colonne61</t>
  </si>
  <si>
    <t>Colonne62</t>
  </si>
  <si>
    <t>Colonne63</t>
  </si>
  <si>
    <t>Colonne64</t>
  </si>
  <si>
    <t>Colonne65</t>
  </si>
  <si>
    <t>Colonne66</t>
  </si>
  <si>
    <t>Colonne67</t>
  </si>
  <si>
    <t>Colonne68</t>
  </si>
  <si>
    <t>Colonne69</t>
  </si>
  <si>
    <t>Colonne70</t>
  </si>
  <si>
    <t>Colonne71</t>
  </si>
  <si>
    <t>Colonne72</t>
  </si>
  <si>
    <t>Colonne73</t>
  </si>
  <si>
    <t>Colonne74</t>
  </si>
  <si>
    <t>Colonne75</t>
  </si>
  <si>
    <t>Colonne76</t>
  </si>
  <si>
    <t>Colonne77</t>
  </si>
  <si>
    <t>Colonne78</t>
  </si>
  <si>
    <t>Colonne79</t>
  </si>
  <si>
    <t>Colonne80</t>
  </si>
  <si>
    <t>Colonne81</t>
  </si>
  <si>
    <t>Colonne82</t>
  </si>
  <si>
    <t>Colonne83</t>
  </si>
  <si>
    <t>Colonne84</t>
  </si>
  <si>
    <t>Colonne85</t>
  </si>
  <si>
    <t>Colonne86</t>
  </si>
  <si>
    <t>Colonne87</t>
  </si>
  <si>
    <t>Colonne88</t>
  </si>
  <si>
    <t>Colonne89</t>
  </si>
  <si>
    <t>Colonne90</t>
  </si>
  <si>
    <t>Colonne91</t>
  </si>
  <si>
    <t>Colonne92</t>
  </si>
  <si>
    <t>Colonne93</t>
  </si>
  <si>
    <t>Colonne94</t>
  </si>
  <si>
    <t>Colonne95</t>
  </si>
  <si>
    <t>Colonne96</t>
  </si>
  <si>
    <t>Colonne97</t>
  </si>
  <si>
    <t>Colonne98</t>
  </si>
  <si>
    <t>Colonne99</t>
  </si>
  <si>
    <t>Colonne100</t>
  </si>
  <si>
    <t>Colonne101</t>
  </si>
  <si>
    <t>Colonne102</t>
  </si>
  <si>
    <t>Colonne103</t>
  </si>
  <si>
    <t>Colonne104</t>
  </si>
  <si>
    <t>Colonne105</t>
  </si>
  <si>
    <t>Colonne106</t>
  </si>
  <si>
    <t>Colonne107</t>
  </si>
  <si>
    <t>Colonne108</t>
  </si>
  <si>
    <t>Colonne109</t>
  </si>
  <si>
    <t>Colonne110</t>
  </si>
  <si>
    <t>Colonne111</t>
  </si>
  <si>
    <t>Colonne112</t>
  </si>
  <si>
    <t>Colonne113</t>
  </si>
  <si>
    <t>Colonne114</t>
  </si>
  <si>
    <t>Colonne115</t>
  </si>
  <si>
    <t>Colonne116</t>
  </si>
  <si>
    <t>Colonne117</t>
  </si>
  <si>
    <t>Colonne118</t>
  </si>
  <si>
    <t>Colonne119</t>
  </si>
  <si>
    <t>Colonne120</t>
  </si>
  <si>
    <t>Colonne121</t>
  </si>
  <si>
    <t>Colonne122</t>
  </si>
  <si>
    <t>Colonne123</t>
  </si>
  <si>
    <t>Colonne124</t>
  </si>
  <si>
    <t>Colonne125</t>
  </si>
  <si>
    <t>Colonne126</t>
  </si>
  <si>
    <t>Colonne127</t>
  </si>
  <si>
    <t>Colonne128</t>
  </si>
  <si>
    <t>Colonne129</t>
  </si>
  <si>
    <t>Colonne130</t>
  </si>
  <si>
    <t>Colonne131</t>
  </si>
  <si>
    <t>Colonne132</t>
  </si>
  <si>
    <t>Colonne133</t>
  </si>
  <si>
    <t>Colonne134</t>
  </si>
  <si>
    <t>Colonne135</t>
  </si>
  <si>
    <t>Colonne136</t>
  </si>
  <si>
    <t>Colonne137</t>
  </si>
  <si>
    <t>Colonne138</t>
  </si>
  <si>
    <t>Colonne139</t>
  </si>
  <si>
    <t>Colonne140</t>
  </si>
  <si>
    <t>Colonne141</t>
  </si>
  <si>
    <t>Colonne142</t>
  </si>
  <si>
    <t>Colonne143</t>
  </si>
  <si>
    <t>Colonne144</t>
  </si>
  <si>
    <t>Colonne145</t>
  </si>
  <si>
    <t>Colonne146</t>
  </si>
  <si>
    <t>Colonne147</t>
  </si>
  <si>
    <t>Colonne148</t>
  </si>
  <si>
    <t>Colonne149</t>
  </si>
  <si>
    <t>Colonne150</t>
  </si>
  <si>
    <t>Colonne151</t>
  </si>
  <si>
    <t>Colonne152</t>
  </si>
  <si>
    <t>Colonne153</t>
  </si>
  <si>
    <t>Colonne154</t>
  </si>
  <si>
    <t>Colonne155</t>
  </si>
  <si>
    <t>Colonne156</t>
  </si>
  <si>
    <t>Colonne157</t>
  </si>
  <si>
    <t>Colonne158</t>
  </si>
  <si>
    <t>Colonne159</t>
  </si>
  <si>
    <t>Colonne160</t>
  </si>
  <si>
    <t>Colonne161</t>
  </si>
  <si>
    <t>Colonne162</t>
  </si>
  <si>
    <t>Colonne163</t>
  </si>
  <si>
    <t>Colonne164</t>
  </si>
  <si>
    <t>Colonne165</t>
  </si>
  <si>
    <t>Colonne166</t>
  </si>
  <si>
    <t>Colonne167</t>
  </si>
  <si>
    <t>Colonne168</t>
  </si>
  <si>
    <t>Colonne169</t>
  </si>
  <si>
    <t>Colonne170</t>
  </si>
  <si>
    <t>Colonne171</t>
  </si>
  <si>
    <t>Colonne172</t>
  </si>
  <si>
    <t>Colonne173</t>
  </si>
  <si>
    <t>Colonne174</t>
  </si>
  <si>
    <t>Colonne175</t>
  </si>
  <si>
    <t>Colonne176</t>
  </si>
  <si>
    <t>Colonne177</t>
  </si>
  <si>
    <t>Colonne178</t>
  </si>
  <si>
    <t>Colonne179</t>
  </si>
  <si>
    <t>Colonne180</t>
  </si>
  <si>
    <t>Colonne181</t>
  </si>
  <si>
    <t>Colonne182</t>
  </si>
  <si>
    <t>Colonne183</t>
  </si>
  <si>
    <t>Colonne184</t>
  </si>
  <si>
    <t>Colonne185</t>
  </si>
  <si>
    <t>Colonne186</t>
  </si>
  <si>
    <t>Pour chaque image utilisée comme CAPTCHA ou comme image-test, ayant une alternative textuelle, cette alternative permet-elle d'identifier la nature et la fonction de l'image ?</t>
  </si>
  <si>
    <t>Intitulé du critère</t>
  </si>
  <si>
    <t>1.1.1</t>
  </si>
  <si>
    <t>1.1.2</t>
  </si>
  <si>
    <t>1.1.3</t>
  </si>
  <si>
    <t>1.1.4</t>
  </si>
  <si>
    <t>1.2.1</t>
  </si>
  <si>
    <t>1.2.2</t>
  </si>
  <si>
    <t>1.2.3</t>
  </si>
  <si>
    <t>1.2.4</t>
  </si>
  <si>
    <t>1.2.5</t>
  </si>
  <si>
    <t>1.3.5</t>
  </si>
  <si>
    <t>Pour chaque image porteuse d'information et ayant une alternative textuelle, l'alternative textuelle est-elle courte et concise (hors cas particuliers) ?</t>
  </si>
  <si>
    <t>1.3.1</t>
  </si>
  <si>
    <t>1.3.2</t>
  </si>
  <si>
    <t>1.3.3</t>
  </si>
  <si>
    <t>1.3.4</t>
  </si>
  <si>
    <t>1.3.6</t>
  </si>
  <si>
    <t>1.3.7</t>
  </si>
  <si>
    <t>1.3.8</t>
  </si>
  <si>
    <t>1.3.9</t>
  </si>
  <si>
    <t>1.4.1</t>
  </si>
  <si>
    <t>1.4.2</t>
  </si>
  <si>
    <t>1.4.3</t>
  </si>
  <si>
    <t>1.4.4</t>
  </si>
  <si>
    <t>1.4.5</t>
  </si>
  <si>
    <t>1.4.6</t>
  </si>
  <si>
    <t>1.4.7</t>
  </si>
  <si>
    <t>1.5.1</t>
  </si>
  <si>
    <t>1.5.2</t>
  </si>
  <si>
    <t>1.6.1</t>
  </si>
  <si>
    <t>1.6.2</t>
  </si>
  <si>
    <t>1.6.3</t>
  </si>
  <si>
    <t>1.6.4</t>
  </si>
  <si>
    <t>1.6.5</t>
  </si>
  <si>
    <t>1.6.6</t>
  </si>
  <si>
    <t>1.6.7</t>
  </si>
  <si>
    <t>1.6.8</t>
  </si>
  <si>
    <t>1.7.1</t>
  </si>
  <si>
    <t>1.7.2</t>
  </si>
  <si>
    <t>1.7.3</t>
  </si>
  <si>
    <t>1.7.4</t>
  </si>
  <si>
    <t>1.7.5</t>
  </si>
  <si>
    <t>1.7.6</t>
  </si>
  <si>
    <t>1.8.1</t>
  </si>
  <si>
    <t>1.8.2</t>
  </si>
  <si>
    <t>1.8.3</t>
  </si>
  <si>
    <t>1.8.4</t>
  </si>
  <si>
    <t>1.8.5</t>
  </si>
  <si>
    <t>1.9.1</t>
  </si>
  <si>
    <t>1.9.2</t>
  </si>
  <si>
    <t>1.9.3</t>
  </si>
  <si>
    <t>1.9.4</t>
  </si>
  <si>
    <t>1.9.5</t>
  </si>
  <si>
    <t>2.1.1</t>
  </si>
  <si>
    <t>2.2.1</t>
  </si>
  <si>
    <t>3.1.1</t>
  </si>
  <si>
    <t>Pour chaque mot ou ensemble de mots dont la mise en couleur est porteuse d'information, l'information ne doit pas être donnée uniquement par la couleur. Cette règle est-elle respectée ?</t>
  </si>
  <si>
    <t>Pour chaque indication de couleur donnée par un texte, l'information ne doit pas être donnée uniquement par la couleur. Cette règle est-elle respectée ?</t>
  </si>
  <si>
    <t>Pour chaque propriété CSS déterminant une couleur et véhiculant une information, l'information ne doit pas être donnée uniquement par la couleur. Cette règle est-elle respectée ?</t>
  </si>
  <si>
    <t>Pour chaque média temporel véhiculant une information, l'information ne doit pas être donnée uniquement par la couleur. Cette règle est-elle respectée ?</t>
  </si>
  <si>
    <t>Pour chaque média non temporel véhiculant une information, l'information ne doit pas être donnée uniquement par la couleur. Cette règle est-elle respectée ?</t>
  </si>
  <si>
    <t>3.1.2</t>
  </si>
  <si>
    <t>3.1.3</t>
  </si>
  <si>
    <t>3.1.4</t>
  </si>
  <si>
    <t>3.1.5</t>
  </si>
  <si>
    <t>3.1.6</t>
  </si>
  <si>
    <t>3.2.1</t>
  </si>
  <si>
    <t>3.2.2</t>
  </si>
  <si>
    <t>3.2.3</t>
  </si>
  <si>
    <t>3.2.4</t>
  </si>
  <si>
    <t>3.2.5</t>
  </si>
  <si>
    <t>3.3.1</t>
  </si>
  <si>
    <t>3.3.2</t>
  </si>
  <si>
    <t>3.3.3</t>
  </si>
  <si>
    <t>3.3.4</t>
  </si>
  <si>
    <t>4.1.1</t>
  </si>
  <si>
    <t>4.1.2</t>
  </si>
  <si>
    <t>4.1.3</t>
  </si>
  <si>
    <t>4.2.1</t>
  </si>
  <si>
    <t>4.2.2</t>
  </si>
  <si>
    <t>4.2.3</t>
  </si>
  <si>
    <t>4.3.1</t>
  </si>
  <si>
    <t>4.3.2</t>
  </si>
  <si>
    <t>4.4.1</t>
  </si>
  <si>
    <t>4.5.1</t>
  </si>
  <si>
    <t>4.5.2</t>
  </si>
  <si>
    <t>4.6.1</t>
  </si>
  <si>
    <t>4.6.2</t>
  </si>
  <si>
    <t>4.7.1</t>
  </si>
  <si>
    <t>4.8.1</t>
  </si>
  <si>
    <t>4.8.2</t>
  </si>
  <si>
    <t>4.9.1</t>
  </si>
  <si>
    <t>4.10.1</t>
  </si>
  <si>
    <t>4.11.1</t>
  </si>
  <si>
    <t>4.11.2</t>
  </si>
  <si>
    <t>4.12.1</t>
  </si>
  <si>
    <t>4.12.2</t>
  </si>
  <si>
    <t>4.13.1</t>
  </si>
  <si>
    <t>4.13.2</t>
  </si>
  <si>
    <t>Pour chaque média temporel seulement son, seulement vidéo ou synchronisé, le contenu textuel adjacent permet-il d'identifier clairement le média temporel (hors cas particuliers) ?</t>
  </si>
  <si>
    <t>Pour chaque média non temporel ayant une alternative, cette alternative permet-elle d'accéder au même contenu et à des fonctionnalités similaires ?</t>
  </si>
  <si>
    <t>Chaque média temporel a-t-il, si nécessaire, les fonctionnalités de contrôle de sa consultation ?</t>
  </si>
  <si>
    <t>5.1.1</t>
  </si>
  <si>
    <t>5.2.1</t>
  </si>
  <si>
    <t>5.3.1</t>
  </si>
  <si>
    <t>5.4.1</t>
  </si>
  <si>
    <t>5.5.1</t>
  </si>
  <si>
    <t>Pour chaque tableau de données, chaque en-tête de colonnes et chaque en-tête de lignes sont-ils correctement déclarés ?</t>
  </si>
  <si>
    <t>5.6.1</t>
  </si>
  <si>
    <t>5.6.2</t>
  </si>
  <si>
    <t>5.7.1</t>
  </si>
  <si>
    <t>5.7.2</t>
  </si>
  <si>
    <t>5.7.3</t>
  </si>
  <si>
    <t>5.7.4</t>
  </si>
  <si>
    <t>5.8.1</t>
  </si>
  <si>
    <t>Liens</t>
  </si>
  <si>
    <t>6.1.1</t>
  </si>
  <si>
    <t>6.1.2</t>
  </si>
  <si>
    <t>6.1.3</t>
  </si>
  <si>
    <t>6.2.1</t>
  </si>
  <si>
    <t>7.1.1</t>
  </si>
  <si>
    <t>7.1.2</t>
  </si>
  <si>
    <t>7.1.3</t>
  </si>
  <si>
    <t>7.2.1</t>
  </si>
  <si>
    <t>7.2.2</t>
  </si>
  <si>
    <t>7.3.1</t>
  </si>
  <si>
    <t>Un script ne doit pas supprimer le focus d'un élément qui le reçoit. Cette règle est-elle respectée (hors cas particuliers) ?</t>
  </si>
  <si>
    <t>7.3.2</t>
  </si>
  <si>
    <t>7.4.1</t>
  </si>
  <si>
    <t>7.5.1</t>
  </si>
  <si>
    <t>Éléments Obligatoires</t>
  </si>
  <si>
    <t>8.1.1</t>
  </si>
  <si>
    <t>8.1.2</t>
  </si>
  <si>
    <t>8.1.3</t>
  </si>
  <si>
    <t>8.2.1</t>
  </si>
  <si>
    <t>8.3.1</t>
  </si>
  <si>
    <t>8.4.1</t>
  </si>
  <si>
    <t>8.5.1</t>
  </si>
  <si>
    <t>8.6.1</t>
  </si>
  <si>
    <t>8.7.1</t>
  </si>
  <si>
    <t>8.8.1</t>
  </si>
  <si>
    <t>8.9.1</t>
  </si>
  <si>
    <t>8.10.1</t>
  </si>
  <si>
    <t>Structuration de l'information</t>
  </si>
  <si>
    <t>9.1.1</t>
  </si>
  <si>
    <t>9.1.2</t>
  </si>
  <si>
    <t>9.1.3</t>
  </si>
  <si>
    <t>9.2.1</t>
  </si>
  <si>
    <t>9.3.1</t>
  </si>
  <si>
    <t>9.3.2</t>
  </si>
  <si>
    <t>9.3.3</t>
  </si>
  <si>
    <t>9.4.1</t>
  </si>
  <si>
    <t>Présentation de l'information</t>
  </si>
  <si>
    <t>10.1.1</t>
  </si>
  <si>
    <t>10.1.2</t>
  </si>
  <si>
    <t>10.1.3</t>
  </si>
  <si>
    <t>10.2.1</t>
  </si>
  <si>
    <t>10.3.1</t>
  </si>
  <si>
    <t>10.4.1</t>
  </si>
  <si>
    <t>10.5.1</t>
  </si>
  <si>
    <t>10.4.2</t>
  </si>
  <si>
    <t>10.4.3</t>
  </si>
  <si>
    <t>10.5.2</t>
  </si>
  <si>
    <t>10.5.3</t>
  </si>
  <si>
    <t>10.6.1</t>
  </si>
  <si>
    <t>10.7.1</t>
  </si>
  <si>
    <t>10.8.1</t>
  </si>
  <si>
    <t>10.9.1</t>
  </si>
  <si>
    <t>10.10.1</t>
  </si>
  <si>
    <t>10.11.1</t>
  </si>
  <si>
    <t>10.12.1</t>
  </si>
  <si>
    <t>10.13.1</t>
  </si>
  <si>
    <t>10.14.1</t>
  </si>
  <si>
    <t>10.14.2</t>
  </si>
  <si>
    <t>11.1.1</t>
  </si>
  <si>
    <t>11.1.2</t>
  </si>
  <si>
    <t>11.1.3</t>
  </si>
  <si>
    <t>11.2.1</t>
  </si>
  <si>
    <t>11.3.1</t>
  </si>
  <si>
    <t>11.2.2</t>
  </si>
  <si>
    <t>11.2.3</t>
  </si>
  <si>
    <t>11.2.4</t>
  </si>
  <si>
    <t>11.3.2</t>
  </si>
  <si>
    <t>Chaque attribut title permet-il de connaître la fonction exacte du champ de formulaire auquel il est associé ?</t>
  </si>
  <si>
    <t>Chaque étiquette associée à un champ de formulaire ayant la même fonction et répétée plusieurs fois dans une même page est-elle cohérente ?</t>
  </si>
  <si>
    <t>Chaque étiquette associée à un champ de formulaire ayant la même fonction et répétée dans un ensemble de pages est-elle cohérente ?</t>
  </si>
  <si>
    <t>11.4.1</t>
  </si>
  <si>
    <t>11.5.1</t>
  </si>
  <si>
    <t>11.6.1</t>
  </si>
  <si>
    <t>11.7.1</t>
  </si>
  <si>
    <t>11.8.1</t>
  </si>
  <si>
    <t>11.8.2</t>
  </si>
  <si>
    <t>11.8.3</t>
  </si>
  <si>
    <t>11.9.1</t>
  </si>
  <si>
    <t>11.9.2</t>
  </si>
  <si>
    <t>11.10.1</t>
  </si>
  <si>
    <t>11.10.2</t>
  </si>
  <si>
    <t>11.10.3</t>
  </si>
  <si>
    <t>11.10.4</t>
  </si>
  <si>
    <t>11.10.5</t>
  </si>
  <si>
    <t>11.10.6</t>
  </si>
  <si>
    <t>11.10.7</t>
  </si>
  <si>
    <t>11.11.1</t>
  </si>
  <si>
    <t>11.12.1</t>
  </si>
  <si>
    <t>11.11.2</t>
  </si>
  <si>
    <t>11.12.2</t>
  </si>
  <si>
    <t>11.13.1</t>
  </si>
  <si>
    <t>Chaque ensemble de pages dispose-t-il de deux systèmes de navigation différents, au moins (hors cas particuliers) ?</t>
  </si>
  <si>
    <t>12.1.1</t>
  </si>
  <si>
    <t>12.2.1</t>
  </si>
  <si>
    <t>12.3.1</t>
  </si>
  <si>
    <t>12.4.1</t>
  </si>
  <si>
    <t>12.3.2</t>
  </si>
  <si>
    <t>12.4.2</t>
  </si>
  <si>
    <t>12.4.3</t>
  </si>
  <si>
    <t>Les liens du plan du site sont-ils fonctionnels ?</t>
  </si>
  <si>
    <t>Les liens du plan du site renvoient-ils bien vers les pages indiquées par l'intitulé ?</t>
  </si>
  <si>
    <t>Dans chaque ensemble de pages, le moteur de recherche est-il atteignable de manière identique ?</t>
  </si>
  <si>
    <t>12.5.1</t>
  </si>
  <si>
    <t>12.6.1</t>
  </si>
  <si>
    <t>12.5.2</t>
  </si>
  <si>
    <t>12.5.3</t>
  </si>
  <si>
    <t>Dans chaque ensemble de pages, le moteur de recherche est-il accessible à partir d'une fonctionnalité identique ?</t>
  </si>
  <si>
    <t>Dans chaque ensemble de pages, la fonctionnalité vers le moteur de recherche se présente-t-elle toujours dans le même ordre relatif dans le code source ?</t>
  </si>
  <si>
    <t>12.7.1</t>
  </si>
  <si>
    <t>12.8.1</t>
  </si>
  <si>
    <t>12.9.1</t>
  </si>
  <si>
    <t>12.10.1</t>
  </si>
  <si>
    <t>12.11.1</t>
  </si>
  <si>
    <t>Consultation</t>
  </si>
  <si>
    <t>13.1.1</t>
  </si>
  <si>
    <t>13.1.2</t>
  </si>
  <si>
    <t>13.1.3</t>
  </si>
  <si>
    <t>13.1.4</t>
  </si>
  <si>
    <t>13.2.1</t>
  </si>
  <si>
    <t>13.3.1</t>
  </si>
  <si>
    <t>13.4.1</t>
  </si>
  <si>
    <t>13.5.1</t>
  </si>
  <si>
    <t>13.6.1</t>
  </si>
  <si>
    <t>Pour chaque document bureautique ayant une version accessible, cette version offre-t-elle la même information ?</t>
  </si>
  <si>
    <t>13.7.1</t>
  </si>
  <si>
    <t>13.8.1</t>
  </si>
  <si>
    <t>13.9.1</t>
  </si>
  <si>
    <t>13.10.1</t>
  </si>
  <si>
    <t>13.11.1</t>
  </si>
  <si>
    <t>13.12.1</t>
  </si>
  <si>
    <t>XX/XX/20XX</t>
  </si>
  <si>
    <t>Niv 1</t>
  </si>
  <si>
    <t>Niv 2</t>
  </si>
  <si>
    <t>1.2.6</t>
  </si>
  <si>
    <t>1.6.9</t>
  </si>
  <si>
    <t>1.6.10</t>
  </si>
  <si>
    <t>Niv 3</t>
  </si>
  <si>
    <t>Niv 5</t>
  </si>
  <si>
    <t>8.10.2</t>
  </si>
  <si>
    <t>Label e-accessible</t>
  </si>
  <si>
    <t>Priorité</t>
  </si>
  <si>
    <t>Pourcentage de conformité globale</t>
  </si>
  <si>
    <t>%</t>
  </si>
  <si>
    <t>Conformité</t>
  </si>
  <si>
    <t>Totaux</t>
  </si>
  <si>
    <t>Invalide</t>
  </si>
  <si>
    <t>Valide</t>
  </si>
  <si>
    <t>Données Label e-accessible</t>
  </si>
  <si>
    <t>Niv 4</t>
  </si>
  <si>
    <t>% de conformité</t>
  </si>
  <si>
    <t>Critère</t>
  </si>
  <si>
    <t>Niv1</t>
  </si>
  <si>
    <t>1.1</t>
  </si>
  <si>
    <t>Niv2</t>
  </si>
  <si>
    <t>1.2</t>
  </si>
  <si>
    <t>1.3</t>
  </si>
  <si>
    <t>1.4</t>
  </si>
  <si>
    <t>1.5</t>
  </si>
  <si>
    <t>1.6</t>
  </si>
  <si>
    <t>1.7</t>
  </si>
  <si>
    <t>Niv3</t>
  </si>
  <si>
    <t>1.8</t>
  </si>
  <si>
    <t>Niv5</t>
  </si>
  <si>
    <t>1.9</t>
  </si>
  <si>
    <t>2.1</t>
  </si>
  <si>
    <t>2.2</t>
  </si>
  <si>
    <t>3.1</t>
  </si>
  <si>
    <t>3.2</t>
  </si>
  <si>
    <t>3.3</t>
  </si>
  <si>
    <t>4.1</t>
  </si>
  <si>
    <t>4.2</t>
  </si>
  <si>
    <t>4.3</t>
  </si>
  <si>
    <t>4.4</t>
  </si>
  <si>
    <t>4.5</t>
  </si>
  <si>
    <t>4.6</t>
  </si>
  <si>
    <t>4.7</t>
  </si>
  <si>
    <t>4.8</t>
  </si>
  <si>
    <t>4.9</t>
  </si>
  <si>
    <t>4.10</t>
  </si>
  <si>
    <t>4.11</t>
  </si>
  <si>
    <t>4.12</t>
  </si>
  <si>
    <t>4.13</t>
  </si>
  <si>
    <t>5.1</t>
  </si>
  <si>
    <t>5.2</t>
  </si>
  <si>
    <t>5.3</t>
  </si>
  <si>
    <t>5.4</t>
  </si>
  <si>
    <t>5.5</t>
  </si>
  <si>
    <t>5.6</t>
  </si>
  <si>
    <t>5.7</t>
  </si>
  <si>
    <t>5.8</t>
  </si>
  <si>
    <t>6.1</t>
  </si>
  <si>
    <t>6.2</t>
  </si>
  <si>
    <t>7.1</t>
  </si>
  <si>
    <t>7.2</t>
  </si>
  <si>
    <t>7.3</t>
  </si>
  <si>
    <t>7.4</t>
  </si>
  <si>
    <t>7.5</t>
  </si>
  <si>
    <t>8.1</t>
  </si>
  <si>
    <t>8.2</t>
  </si>
  <si>
    <t>8.3</t>
  </si>
  <si>
    <t>8.4</t>
  </si>
  <si>
    <t>8.5</t>
  </si>
  <si>
    <t>8.6</t>
  </si>
  <si>
    <t>8.7</t>
  </si>
  <si>
    <t>8.8</t>
  </si>
  <si>
    <t>8.9</t>
  </si>
  <si>
    <t>8.10</t>
  </si>
  <si>
    <t>9.1</t>
  </si>
  <si>
    <t>9.2</t>
  </si>
  <si>
    <t>9.3</t>
  </si>
  <si>
    <t>9.4</t>
  </si>
  <si>
    <t>10.1</t>
  </si>
  <si>
    <t>10.2</t>
  </si>
  <si>
    <t>10.3</t>
  </si>
  <si>
    <t>10.4</t>
  </si>
  <si>
    <t>10.5</t>
  </si>
  <si>
    <t>10.6</t>
  </si>
  <si>
    <t>10.7</t>
  </si>
  <si>
    <t>10.8</t>
  </si>
  <si>
    <t>10.9</t>
  </si>
  <si>
    <t>10.10</t>
  </si>
  <si>
    <t>10.11</t>
  </si>
  <si>
    <t>10.12</t>
  </si>
  <si>
    <t>10.13</t>
  </si>
  <si>
    <t>10.14</t>
  </si>
  <si>
    <t>11.1</t>
  </si>
  <si>
    <t>11.2</t>
  </si>
  <si>
    <t>11.3</t>
  </si>
  <si>
    <t>11.4</t>
  </si>
  <si>
    <t>11.5</t>
  </si>
  <si>
    <t>11.6</t>
  </si>
  <si>
    <t>11.7</t>
  </si>
  <si>
    <t>11.8</t>
  </si>
  <si>
    <t>11.9</t>
  </si>
  <si>
    <t>11.10</t>
  </si>
  <si>
    <t>11.11</t>
  </si>
  <si>
    <t>11.12</t>
  </si>
  <si>
    <t>11.13</t>
  </si>
  <si>
    <t>12.1</t>
  </si>
  <si>
    <t>12.2</t>
  </si>
  <si>
    <t>12.3</t>
  </si>
  <si>
    <t>12.4</t>
  </si>
  <si>
    <t>12.5</t>
  </si>
  <si>
    <t>12.6</t>
  </si>
  <si>
    <t>12.7</t>
  </si>
  <si>
    <t>12.8</t>
  </si>
  <si>
    <t>12.9</t>
  </si>
  <si>
    <t>12.10</t>
  </si>
  <si>
    <t>12.11</t>
  </si>
  <si>
    <t>13.1</t>
  </si>
  <si>
    <t>13.2</t>
  </si>
  <si>
    <t>13.3</t>
  </si>
  <si>
    <t>13.4</t>
  </si>
  <si>
    <t>13.5</t>
  </si>
  <si>
    <t>13.6</t>
  </si>
  <si>
    <t>13.7</t>
  </si>
  <si>
    <t>13.8</t>
  </si>
  <si>
    <t>13.9</t>
  </si>
  <si>
    <t>13.10</t>
  </si>
  <si>
    <t>13.11</t>
  </si>
  <si>
    <t>13.12</t>
  </si>
  <si>
    <t>Total A &amp; AA</t>
  </si>
  <si>
    <t>Niv4</t>
  </si>
  <si>
    <t>Pre-Qualif</t>
  </si>
  <si>
    <t>pré-qualifié</t>
  </si>
  <si>
    <t>Échantilllon de pages</t>
  </si>
  <si>
    <t>Langues</t>
  </si>
  <si>
    <t>Fr</t>
  </si>
  <si>
    <t>En</t>
  </si>
  <si>
    <t>Es_Fr</t>
  </si>
  <si>
    <t>Es_En</t>
  </si>
  <si>
    <t>Français</t>
  </si>
  <si>
    <t>Anglais</t>
  </si>
  <si>
    <t>Commentaires</t>
  </si>
  <si>
    <t>NT</t>
  </si>
  <si>
    <t>100-101</t>
  </si>
  <si>
    <t>125-126</t>
  </si>
  <si>
    <t>130-132</t>
  </si>
  <si>
    <t>155-157</t>
  </si>
  <si>
    <t>194-195</t>
  </si>
  <si>
    <t>196-198</t>
  </si>
  <si>
    <t xml:space="preserve">Attribution - Partage dans les Mêmes Conditions 3.0 France (CC BY-SA 3.0 FR) </t>
  </si>
  <si>
    <t>Vous êtes autorisé à :</t>
  </si>
  <si>
    <r>
      <t>Partager</t>
    </r>
    <r>
      <rPr>
        <sz val="11"/>
        <color theme="1"/>
        <rFont val="Calibri"/>
        <family val="2"/>
        <scheme val="minor"/>
      </rPr>
      <t xml:space="preserve"> — copier, distribuer et communiquer le matériel par tous moyens et sous tous formats</t>
    </r>
  </si>
  <si>
    <t>L'Offrant ne peut retirer les autorisations concédées par la licence tant que vous appliquez les termes de cette licence.</t>
  </si>
  <si>
    <r>
      <t>Adapter</t>
    </r>
    <r>
      <rPr>
        <sz val="11"/>
        <color theme="1"/>
        <rFont val="Calibri"/>
        <family val="2"/>
        <scheme val="minor"/>
      </rPr>
      <t xml:space="preserve"> — remixer, transformer et créer à partir du matériel pour toute utilisation, y compris commerciale.</t>
    </r>
  </si>
  <si>
    <t>Selon les conditions suivantes :</t>
  </si>
  <si>
    <r>
      <rPr>
        <b/>
        <sz val="11"/>
        <color theme="1"/>
        <rFont val="Calibri"/>
        <family val="2"/>
        <scheme val="minor"/>
      </rPr>
      <t>Attribution</t>
    </r>
    <r>
      <rPr>
        <sz val="11"/>
        <color theme="1"/>
        <rFont val="Calibri"/>
        <family val="2"/>
        <scheme val="minor"/>
      </rPr>
      <t xml:space="preserve"> — Vous devez </t>
    </r>
    <r>
      <rPr>
        <b/>
        <sz val="11"/>
        <color theme="1"/>
        <rFont val="Calibri"/>
        <family val="2"/>
        <scheme val="minor"/>
      </rPr>
      <t>créditer</t>
    </r>
    <r>
      <rPr>
        <sz val="11"/>
        <color theme="1"/>
        <rFont val="Calibri"/>
        <family val="2"/>
        <scheme val="minor"/>
      </rPr>
      <t xml:space="preserve"> l'Œuvre, intégrer un lien vers la licence et</t>
    </r>
    <r>
      <rPr>
        <b/>
        <sz val="11"/>
        <color theme="1"/>
        <rFont val="Calibri"/>
        <family val="2"/>
        <scheme val="minor"/>
      </rPr>
      <t xml:space="preserve"> indiquer</t>
    </r>
    <r>
      <rPr>
        <sz val="11"/>
        <color theme="1"/>
        <rFont val="Calibri"/>
        <family val="2"/>
        <scheme val="minor"/>
      </rPr>
      <t xml:space="preserve"> si des modifications ont été effectuées à l'Oeuvre. Vous devez indiquer ces informations par tous les moyens raisonnables, sans toutefois suggérer que l'Offrant vous soutient ou soutient la façon dont vous avez utilisé son Oeuvre. </t>
    </r>
  </si>
  <si>
    <r>
      <rPr>
        <b/>
        <sz val="11"/>
        <color theme="1"/>
        <rFont val="Calibri"/>
        <family val="2"/>
        <scheme val="minor"/>
      </rPr>
      <t xml:space="preserve">Partage dans les Mêmes Conditions </t>
    </r>
    <r>
      <rPr>
        <sz val="11"/>
        <color theme="1"/>
        <rFont val="Calibri"/>
        <family val="2"/>
        <scheme val="minor"/>
      </rPr>
      <t xml:space="preserve">— Dans le cas où vous effectuez un remix, que vous transformez, ou créez à partir du matériel composant l'Oeuvre originale, vous devez diffuser l'Oeuvre modifiée dans les même conditions, c'est à dire avec </t>
    </r>
    <r>
      <rPr>
        <b/>
        <sz val="11"/>
        <color theme="1"/>
        <rFont val="Calibri"/>
        <family val="2"/>
        <scheme val="minor"/>
      </rPr>
      <t>la même licence</t>
    </r>
    <r>
      <rPr>
        <sz val="11"/>
        <color theme="1"/>
        <rFont val="Calibri"/>
        <family val="2"/>
        <scheme val="minor"/>
      </rPr>
      <t xml:space="preserve"> avec laquelle l'Oeuvre originale a été diffusée. </t>
    </r>
  </si>
  <si>
    <r>
      <rPr>
        <b/>
        <sz val="11"/>
        <color theme="1"/>
        <rFont val="Calibri"/>
        <family val="2"/>
        <scheme val="minor"/>
      </rPr>
      <t>Pas de restrictions complémentaires</t>
    </r>
    <r>
      <rPr>
        <sz val="11"/>
        <color theme="1"/>
        <rFont val="Calibri"/>
        <family val="2"/>
        <scheme val="minor"/>
      </rPr>
      <t xml:space="preserve"> — Vous n'êtes pas autorisé à appliquer des conditions légales ou des </t>
    </r>
    <r>
      <rPr>
        <b/>
        <sz val="11"/>
        <color theme="1"/>
        <rFont val="Calibri"/>
        <family val="2"/>
        <scheme val="minor"/>
      </rPr>
      <t>mesures techniques</t>
    </r>
    <r>
      <rPr>
        <sz val="11"/>
        <color theme="1"/>
        <rFont val="Calibri"/>
        <family val="2"/>
        <scheme val="minor"/>
      </rPr>
      <t xml:space="preserve"> qui restreindraient légalement autrui à utiliser l'Oeuvre dans les conditions décrites par la licence.</t>
    </r>
  </si>
  <si>
    <t>Crédits</t>
  </si>
  <si>
    <t>Auteur :</t>
  </si>
  <si>
    <t>(*) Les définitions des indicateurs ont été fournies par la société Atalan</t>
  </si>
  <si>
    <t>Licence Créative Commons</t>
  </si>
  <si>
    <t>Contributeurs :</t>
  </si>
  <si>
    <t>(*) Les définitions des indicateurs dans l'onglet "Synthèse Graphique" ont été fournies par la société Atalan (www.atalan.fr).</t>
  </si>
  <si>
    <t>Aide</t>
  </si>
  <si>
    <t>Guide d'utilisation de cette grille d'évaluation</t>
  </si>
  <si>
    <t>Indiquer les informations suivantes :</t>
  </si>
  <si>
    <t>Renseigner ensuite les pages que vous allez auditer en renseignant pour chacune les informations suivantes :</t>
  </si>
  <si>
    <t>Cet indicateur mesure la conformité stricte vis-à-vis des tests du référentiel choisi. Il correspond au nombre de critères validés sur toute l’application lors de l’audit, par rapport au nombre total de critères applicables. Ainsi, si un critère est invalidé sur une page, il est considéré comme invalidé sur l’ensemble du site. (*)</t>
  </si>
  <si>
    <t>Dans chaque page web, chaque texte dont le sens de lecture est différent du sens de lecture par défaut est contenu dans une balise possédant un attribut dir ?</t>
  </si>
  <si>
    <t>Exemple de code</t>
  </si>
  <si>
    <t>Erreur transverse</t>
  </si>
  <si>
    <t>Correctif</t>
  </si>
  <si>
    <t>Espagnol et français</t>
  </si>
  <si>
    <t>Espagnol et anglais</t>
  </si>
  <si>
    <t>Basse</t>
  </si>
  <si>
    <t>Moyenne</t>
  </si>
  <si>
    <t>Haute</t>
  </si>
  <si>
    <t>Mineur</t>
  </si>
  <si>
    <t>Moyen</t>
  </si>
  <si>
    <t>Majeur</t>
  </si>
  <si>
    <t>Critique</t>
  </si>
  <si>
    <t>Chaque bouton de type image (balise &lt;input&gt; avec l'attribut type="image") a-t-il une alternative textuelle ?</t>
  </si>
  <si>
    <t>1.1.5</t>
  </si>
  <si>
    <t>1.1.6</t>
  </si>
  <si>
    <t>1.1.7</t>
  </si>
  <si>
    <t>1.1.8</t>
  </si>
  <si>
    <t>Pour chaque image bitmap (balise &lt;canvas&gt;) porteuse d'information, qui implémente une référence à une description détaillée adjacente, cette référence est-elle correctement restituée par les technologies d'assistance ?</t>
  </si>
  <si>
    <t>Chaque image texte (balise &lt;img&gt; ou possédant un attribut WAI-ARIA role="img") porteuse d'information, en l'absence d'un mécanisme de remplacement, doit si possible être remplacée par du texte stylé. Cette règle est-elle respectée (hors cas particuliers) ?</t>
  </si>
  <si>
    <t>Chaque image texte objet (balise &lt;object&gt; avec l'attribut type="image/…") porteuse d'information, en l'absence d'un mécanisme de remplacement, doit si possible être remplacée par du texte stylé. Cette règle est-elle respectée (hors cas particuliers) ?</t>
  </si>
  <si>
    <t>Chaque image texte embarquée (balise &lt;embed&gt; avec l'attribut type="image/…") porteuse d'information, en l'absence d'un mécanisme de remplacement, doit si possible être remplacée par du texte stylé. Cette règle est-elle respectée (hors cas particuliers) ?</t>
  </si>
  <si>
    <t>Chaque image texte bitmap (balise &lt;canvas&gt;) porteuse d'information, en l'absence d'un mécanisme de remplacement, doit si possible être remplacée par du texte stylé. Cette règle est-elle respectée (hors cas particuliers) ?</t>
  </si>
  <si>
    <t>Chaque cadre a-t-il un titre de cadre ?</t>
  </si>
  <si>
    <t>Chaque cadre (balise &lt;iframe&gt; ou &lt;frame&gt;) a-t-il un attribut title ?</t>
  </si>
  <si>
    <t>Pour chaque cadre ayant un titre de cadre, ce titre de cadre est-il pertinent ?</t>
  </si>
  <si>
    <t>Pour chaque cadre (balise &lt;iframe&gt; ou &lt;frame&gt;) ayant un attribut title, le contenu de cet attribut est-il pertinent ?</t>
  </si>
  <si>
    <t>Dans le mécanisme qui permet d'afficher un rapport de contraste conforme, le rapport de contraste entre le texte et la couleur d’arrière-plan est-il suffisamment élevé ?</t>
  </si>
  <si>
    <t>Dans le mécanisme qui permet d'afficher un rapport de contraste conforme, les couleurs du composant ou des éléments graphiques porteurs d’informations qui le composent, sont-elles suffisamment contrastées ?</t>
  </si>
  <si>
    <t>Pour chaque média temporel synchronisé pré-enregistré possédant des sous-titres synchronisés diffusés via une balise &lt;track&gt;, la balise &lt;track&gt; possède-t-elle un attribut kind="captions" ?</t>
  </si>
  <si>
    <t>4.11.3</t>
  </si>
  <si>
    <t>Pour chaque tableau de données complexe un résumé est-il disponible ?</t>
  </si>
  <si>
    <t>Pour chaque tableau de mise en forme, le contenu linéarisé reste-t-il compréhensible (hors cas particuliers) ?</t>
  </si>
  <si>
    <t>5.6.3</t>
  </si>
  <si>
    <t>5.7.5</t>
  </si>
  <si>
    <t>6.1.4</t>
  </si>
  <si>
    <t>6.1.5</t>
  </si>
  <si>
    <t>Dans chaque page web, chaque lien, à l'exception des ancres, a-t-il un intitulé entre &lt;a&gt; et &lt;/a&gt; ?</t>
  </si>
  <si>
    <t>7.5.2</t>
  </si>
  <si>
    <t>7.5.3</t>
  </si>
  <si>
    <t>Dans chaque page web, le code de langue de chaque changement de langue est-il valide et pertinent ?</t>
  </si>
  <si>
    <t>Dans chaque page web, la hiérarchie entre les titres (balise &lt;hx&gt; ou balise possédant un attribut WAI-ARIA role="heading" associé à un attribut WAI-ARIA aria-level) est-elle pertinente ?</t>
  </si>
  <si>
    <t>Dans chaque page web, chaque passage de texte constituant un titre est-il structuré à l'aide d'une balise &lt;hx&gt; ou d'une balise possédant un attribut WAI-ARIA role="heading" associé à un attribut WAI-ARIA aria-level ?</t>
  </si>
  <si>
    <t>9.4.2</t>
  </si>
  <si>
    <t>Pour chaque page web, les contenus cachés ont-ils vocation à être ignorés par les technologies d'assistance ?</t>
  </si>
  <si>
    <t>10.9.2</t>
  </si>
  <si>
    <t>10.9.3</t>
  </si>
  <si>
    <t>10.9.4</t>
  </si>
  <si>
    <t>10.10.2</t>
  </si>
  <si>
    <t>10.10.3</t>
  </si>
  <si>
    <t>10.10.4</t>
  </si>
  <si>
    <t>10.11.2</t>
  </si>
  <si>
    <t>10.13.2</t>
  </si>
  <si>
    <t>10.13.3</t>
  </si>
  <si>
    <t>Dans chaque page web, les contenus additionnels apparaissant via les styles CSS uniquement peuvent-ils être rendus visibles au clavier et par tout dispositif de pointage ?</t>
  </si>
  <si>
    <t>Chaque balise &lt;label&gt; permet-elle de connaître la fonction exacte du champ de formulaire auquel elle est associée ?</t>
  </si>
  <si>
    <t>11.2.5</t>
  </si>
  <si>
    <t>11.2.6</t>
  </si>
  <si>
    <t>Chaque bouton adjacent au champ de formulaire qui fournit une étiquette visible permet-il de connaître la fonction exacte du champ de formulaire auquel il est associé ?</t>
  </si>
  <si>
    <t>Dans chaque formulaire, chaque étiquette de champ et son champ associé sont-ils accolés (hors cas particuliers) ?</t>
  </si>
  <si>
    <t>11.4.2</t>
  </si>
  <si>
    <t>11.4.3</t>
  </si>
  <si>
    <t>Chaque regroupement de champs de même nature possède-t-il une légende ?</t>
  </si>
  <si>
    <t>Dans chaque formulaire, chaque légende associée à un regroupement de champs de même nature est-elle pertinente ?</t>
  </si>
  <si>
    <t>Dans chaque balise &lt;select&gt;, chaque balise &lt;optgroup&gt; possède-t-elle un attribut label ?</t>
  </si>
  <si>
    <t>12.3.3</t>
  </si>
  <si>
    <t>Dans chaque page web, un lien permet-il d'éviter la zone de contenu principal ou d'y accéder (hors cas particuliers) ?</t>
  </si>
  <si>
    <t>12.7.2</t>
  </si>
  <si>
    <t>12.8.2</t>
  </si>
  <si>
    <t>13.7.2</t>
  </si>
  <si>
    <t>13.7.3</t>
  </si>
  <si>
    <t>13.8.2</t>
  </si>
  <si>
    <t>13.10.2</t>
  </si>
  <si>
    <t>13.12.2</t>
  </si>
  <si>
    <t>13.12.3</t>
  </si>
  <si>
    <t>2-9</t>
  </si>
  <si>
    <t>10-15</t>
  </si>
  <si>
    <t>16-24</t>
  </si>
  <si>
    <t>25-31</t>
  </si>
  <si>
    <t>32-33</t>
  </si>
  <si>
    <t>34-43</t>
  </si>
  <si>
    <t>44-49</t>
  </si>
  <si>
    <t>50-54</t>
  </si>
  <si>
    <t>55-59</t>
  </si>
  <si>
    <t>60</t>
  </si>
  <si>
    <t>61</t>
  </si>
  <si>
    <t>62-67</t>
  </si>
  <si>
    <t>68-72</t>
  </si>
  <si>
    <t>73-76</t>
  </si>
  <si>
    <t>77-79</t>
  </si>
  <si>
    <t>80-82</t>
  </si>
  <si>
    <t>83-84</t>
  </si>
  <si>
    <t>86-87</t>
  </si>
  <si>
    <t>88-89</t>
  </si>
  <si>
    <t>90-90</t>
  </si>
  <si>
    <t>91-92</t>
  </si>
  <si>
    <t>95-97</t>
  </si>
  <si>
    <t>98-99</t>
  </si>
  <si>
    <t>105</t>
  </si>
  <si>
    <t>106</t>
  </si>
  <si>
    <t>107-109</t>
  </si>
  <si>
    <t>110-114</t>
  </si>
  <si>
    <t>115</t>
  </si>
  <si>
    <t>116-120</t>
  </si>
  <si>
    <t>121</t>
  </si>
  <si>
    <t>122-124</t>
  </si>
  <si>
    <t>127-128</t>
  </si>
  <si>
    <t>129</t>
  </si>
  <si>
    <t>133-135</t>
  </si>
  <si>
    <t>136</t>
  </si>
  <si>
    <t>137</t>
  </si>
  <si>
    <t>138</t>
  </si>
  <si>
    <t>139</t>
  </si>
  <si>
    <t>140</t>
  </si>
  <si>
    <t>141</t>
  </si>
  <si>
    <t>142</t>
  </si>
  <si>
    <t>143</t>
  </si>
  <si>
    <t>144-145</t>
  </si>
  <si>
    <t>146-148</t>
  </si>
  <si>
    <t>149</t>
  </si>
  <si>
    <t>150-152</t>
  </si>
  <si>
    <t>153-154</t>
  </si>
  <si>
    <t>158</t>
  </si>
  <si>
    <t>159</t>
  </si>
  <si>
    <t>160-162</t>
  </si>
  <si>
    <t>163-165</t>
  </si>
  <si>
    <t>166</t>
  </si>
  <si>
    <t>167</t>
  </si>
  <si>
    <t>168</t>
  </si>
  <si>
    <t>169-172</t>
  </si>
  <si>
    <t>173-176</t>
  </si>
  <si>
    <t>177-178</t>
  </si>
  <si>
    <t>179</t>
  </si>
  <si>
    <t>180-182</t>
  </si>
  <si>
    <t>183-184</t>
  </si>
  <si>
    <t>185-187</t>
  </si>
  <si>
    <t>188-193</t>
  </si>
  <si>
    <t>199</t>
  </si>
  <si>
    <t>200</t>
  </si>
  <si>
    <t>201</t>
  </si>
  <si>
    <t>202-204</t>
  </si>
  <si>
    <t>205-206</t>
  </si>
  <si>
    <t>207-213</t>
  </si>
  <si>
    <t>214-215</t>
  </si>
  <si>
    <t>216-217</t>
  </si>
  <si>
    <t>218</t>
  </si>
  <si>
    <t>219</t>
  </si>
  <si>
    <t>220</t>
  </si>
  <si>
    <t>221-223</t>
  </si>
  <si>
    <t>224-226</t>
  </si>
  <si>
    <t>227-229</t>
  </si>
  <si>
    <t>230</t>
  </si>
  <si>
    <t>231-232</t>
  </si>
  <si>
    <t>233-234</t>
  </si>
  <si>
    <t>235</t>
  </si>
  <si>
    <t>236</t>
  </si>
  <si>
    <t>237</t>
  </si>
  <si>
    <t>238-241</t>
  </si>
  <si>
    <t>242</t>
  </si>
  <si>
    <t>243</t>
  </si>
  <si>
    <t>244</t>
  </si>
  <si>
    <t>245</t>
  </si>
  <si>
    <t>246</t>
  </si>
  <si>
    <t>247-249</t>
  </si>
  <si>
    <t>250-251</t>
  </si>
  <si>
    <t>252</t>
  </si>
  <si>
    <t>253-254</t>
  </si>
  <si>
    <t>255</t>
  </si>
  <si>
    <t>256-258</t>
  </si>
  <si>
    <t>Tests par critère</t>
  </si>
  <si>
    <t>Conformité label e-accessible</t>
  </si>
  <si>
    <t>Calcul de la conformité RGAA par critères</t>
  </si>
  <si>
    <t>Données de conformité</t>
  </si>
  <si>
    <t>85</t>
  </si>
  <si>
    <t>93</t>
  </si>
  <si>
    <t>94</t>
  </si>
  <si>
    <t>102</t>
  </si>
  <si>
    <t>103</t>
  </si>
  <si>
    <t>104</t>
  </si>
  <si>
    <t>Chaque image porteuse d'information a-t-elle une alternative textuelle ?</t>
  </si>
  <si>
    <t>Chaque image (balise &lt;img&gt; ou balise possédant l'attribut WAI-ARIA role="img") porteuse d'information a-t-elle une alternative textuelle ?</t>
  </si>
  <si>
    <t>Chaque zone d'une image réactive (balise &lt;area&gt;) porteuse d'information a-t-elle une alternative textuelle ?</t>
  </si>
  <si>
    <t>Chaque zone cliquable d'une image réactive côté serveur est-elle doublée d'un lien dans la page ?</t>
  </si>
  <si>
    <r>
      <t xml:space="preserve">Chaque image vectorielle (balise &lt;svg&gt;) porteuse d'information, vérifie-t-elle ces conditions ?
</t>
    </r>
    <r>
      <rPr>
        <sz val="8"/>
        <rFont val="Arial"/>
        <family val="2"/>
      </rPr>
      <t>– La balise &lt;svg&gt; possède un attribut WAI-ARIA role="img".
– La balise &lt;svg&gt; a une alternative textuelle.</t>
    </r>
  </si>
  <si>
    <r>
      <t xml:space="preserve">Chaque image objet (balise &lt;object&gt; avec l'attribut type="image/…") porteuse d'information, vérifie-t-elle une de ces conditions ?
</t>
    </r>
    <r>
      <rPr>
        <sz val="8"/>
        <rFont val="Arial"/>
        <family val="2"/>
      </rPr>
      <t>– La balise &lt;object&gt; possède une alternative textuelle.
– L'élément &lt;object&gt; est immédiatement suivi d'un lien ou bouton adjacent permettant d'accéder à un contenu alternatif.
– Un mécanisme permet à l'utilisateur de remplacer l'élément &lt;object&gt; par un contenu alternatif.</t>
    </r>
  </si>
  <si>
    <r>
      <t xml:space="preserve">Chaque image embarquée (balise &lt;embed&gt; avec l'attribut type="image/…") porteuse d'information, vérifie-t-elle une de ces conditions ?
</t>
    </r>
    <r>
      <rPr>
        <sz val="8"/>
        <rFont val="Arial"/>
        <family val="2"/>
      </rPr>
      <t>– La balise &lt;embed&gt; possède une alternative textuelle.
– L'élément &lt;embed&gt; est immédiatement suivie d'un lien ou bouton adjacent permettant d'accéder à un contenu alternatif.
– Un mécanisme permet à l'utilisateur de remplacer l'élément &lt;embed&gt; par un contenu alternatif.</t>
    </r>
  </si>
  <si>
    <r>
      <t xml:space="preserve">Chaque image bitmap (balise &lt;canvas&gt;) porteuse d'information, vérifie-t-elle une de ces conditions ?
</t>
    </r>
    <r>
      <rPr>
        <sz val="8"/>
        <rFont val="Arial"/>
        <family val="2"/>
      </rPr>
      <t>– La balise &lt;canvas&gt; possède une alternative textuelle.
– Un contenu alternatif est présent entre les balises &lt;canvas&gt; et &lt;/canvas&gt;.
– L'élément &lt;canvas&gt; est immédiatement suivi d'un lien ou bouton adjacent permettant d'accéder à un contenu alternatif.
– Un mécanisme permet à l'utilisateur de remplacer l'élément &lt;canvas&gt; par un contenu alternatif.</t>
    </r>
  </si>
  <si>
    <t>Chaque image de décoration est-elle correctement ignorée par les technologies d'assistance ?</t>
  </si>
  <si>
    <r>
      <t xml:space="preserve">Chaque image (balise &lt;img&gt;) de décoration, sans légende, vérifie-t-elle une de ces conditions ?
</t>
    </r>
    <r>
      <rPr>
        <sz val="8"/>
        <rFont val="Arial"/>
        <family val="2"/>
      </rPr>
      <t>– La balise &lt;img&gt; possède un attribut alt vide (alt="") et est dépourvue de tout autre attribut permettant de fournir une alternative textuelle.
– La balise &lt;img&gt; possède un attribut WAI-ARIA aria-hidden="true" ou role="presentation".</t>
    </r>
  </si>
  <si>
    <r>
      <t xml:space="preserve">Chaque zone non cliquable (balise &lt;area&gt; sans attribut href) de décoration, vérifie-t-elle une de ces conditions ?
</t>
    </r>
    <r>
      <rPr>
        <sz val="8"/>
        <rFont val="Arial"/>
        <family val="2"/>
      </rPr>
      <t>– La balise &lt;area&gt; possède un attribut alt vide (alt="") et est dépourvue de tout autre attribut permettant de fournir une alternative textuelle.
– La balise &lt;area&gt; possède un attribut WAI-ARIA aria-hidden="true" ou role="presentation".</t>
    </r>
  </si>
  <si>
    <r>
      <t xml:space="preserve">Chaque image objet (balise &lt;object&gt; avec l'attribut type="image/…") de décoration, sans légende, vérifie-t-elle ces conditions ?
</t>
    </r>
    <r>
      <rPr>
        <sz val="8"/>
        <rFont val="Arial"/>
        <family val="2"/>
      </rPr>
      <t>– La balise &lt;object&gt; possède un attribut WAI-ARIA aria-hidden="true".
– La balise &lt;object&gt; est dépourvue d'alternative textuelle.
– Il n'y a aucun texte faisant office d'alternative textuelle entre &lt;object&gt; et &lt;/object&gt;.</t>
    </r>
  </si>
  <si>
    <r>
      <t xml:space="preserve">Chaque image vectorielle (balise &lt;svg&gt;) de décoration, sans légende, vérifie-t-elle ces conditions ?
</t>
    </r>
    <r>
      <rPr>
        <sz val="8"/>
        <rFont val="Arial"/>
        <family val="2"/>
      </rPr>
      <t>– La balise &lt;svg&gt; possède un attribut WAI-ARIA aria-hidden="true".
– La balise &lt;svg&gt; et ses enfants sont dépourvus d'alternative textuelle.
– Les balises &lt;title&gt; et &lt;desc&gt; sont absentes ou vides.
– La balise &lt;svg&gt; et ses enfants sont dépourvus d'attribut title.</t>
    </r>
  </si>
  <si>
    <r>
      <t xml:space="preserve">Chaque image bitmap (balise &lt;canvas&gt;) de décoration, sans légende, vérifie-t-elle ces conditions ?
</t>
    </r>
    <r>
      <rPr>
        <sz val="8"/>
        <rFont val="Arial"/>
        <family val="2"/>
      </rPr>
      <t>– La balise &lt;canvas&gt; possède un attribut WAI-ARIA aria-hidden="true".
– La balise &lt;canvas&gt; et ses enfants sont dépourvus d'alternative textuelle.
– Il n'y a aucun texte faisant office d'alternative textuelle entre &lt;canvas&gt; et &lt;/canvas&gt;.</t>
    </r>
  </si>
  <si>
    <r>
      <t xml:space="preserve">Chaque image embarquée (balise &lt;embed&gt; avec l'attribut type="image/…") de décoration, sans légende, vérifie-t-elle ces conditions ?
</t>
    </r>
    <r>
      <rPr>
        <sz val="8"/>
        <rFont val="Arial"/>
        <family val="2"/>
      </rPr>
      <t>– La balise &lt;embed&gt; possède un attribut WAI-ARIA aria-hidden="true".
– La balise &lt;embed&gt; et ses enfants sont dépourvus d'alternative textuelle.</t>
    </r>
  </si>
  <si>
    <t>Pour chaque image porteuse d'information ayant une alternative textuelle, cette alternative est-elle pertinente (hors cas particuliers) ?</t>
  </si>
  <si>
    <r>
      <rPr>
        <b/>
        <sz val="8"/>
        <rFont val="Arial"/>
        <family val="2"/>
      </rPr>
      <t xml:space="preserve">Pour chaque image (balise &lt;img&gt; ou balise possédant l'attribut WAI-ARIA role="img") porteuse d'information, ayant une alternative textuelle, cette alternative est-elle pertinente (hors cas particuliers) ?
</t>
    </r>
    <r>
      <rPr>
        <sz val="8"/>
        <rFont val="Arial"/>
        <family val="2"/>
      </rPr>
      <t>– S'il est présent, le contenu de l'attribut alt est pertinent.
– S'il est présent, le contenu de l'attribut title est pertinent.
– S'il est présent, le contenu de l'attribut WAI-ARIA aria-label est pertinent.
– S'il est présent, le passage de texte associé via l'attribut WAI-ARIA aria-labelledby est pertinent.</t>
    </r>
  </si>
  <si>
    <r>
      <t xml:space="preserve">Pour chaque zone (balise &lt;area&gt;) d'une image réactive porteuse d'information, ayant une alternative textuelle, cette alternative est-elle pertinente (hors cas particuliers) ?
</t>
    </r>
    <r>
      <rPr>
        <sz val="8"/>
        <rFont val="Arial"/>
        <family val="2"/>
      </rPr>
      <t>– S'il est présent, le contenu de l'attribut alt est pertinent.
– S'il est présent, le contenu de l'attribut title est pertinent.
– S'il est présent, le contenu de l'attribut WAI-ARIA aria-label est pertinent.
– S'il est présent, le passage de texte associé via l'attribut WAI-ARIA aria-labelledby est pertinent.</t>
    </r>
  </si>
  <si>
    <r>
      <rPr>
        <b/>
        <sz val="8"/>
        <rFont val="Arial"/>
        <family val="2"/>
      </rPr>
      <t xml:space="preserve">Pour chaque bouton de type image (balise &lt;input&gt; avec l'attribut type="image"), ayant une alternative textuelle, cette alternative est-elle pertinente (hors cas particuliers) ?
</t>
    </r>
    <r>
      <rPr>
        <sz val="8"/>
        <rFont val="Arial"/>
        <family val="2"/>
      </rPr>
      <t>– S'il est présent, le contenu de l'attribut alt est pertinent.
– S'il est présent, le contenu de l'attribut title est pertinent.
– S'il est présent, le contenu de l'attribut WAI-ARIA aria-label est pertinent.
– S'il est présent, le passage de texte associé via l'attribut WAI-ARIA aria-labelledby est pertinent.</t>
    </r>
  </si>
  <si>
    <r>
      <rPr>
        <b/>
        <sz val="8"/>
        <rFont val="Arial"/>
        <family val="2"/>
      </rPr>
      <t xml:space="preserve">Pour chaque image objet (balise &lt;object&gt; avec l'attribut type="image/…") porteuse d'information, ayant une alternative textuelle ou un contenu alternatif, cette alternative est-elle pertinente (hors cas particuliers) ?
</t>
    </r>
    <r>
      <rPr>
        <sz val="8"/>
        <rFont val="Arial"/>
        <family val="2"/>
      </rPr>
      <t>– S'il est présent, le contenu de l'attribut title est pertinent.
– S'il est présent, le contenu de l'attribut WAI-ARIA aria-label est pertinent.
– S'il est présent, le passage de texte associé via l'attribut WAI-ARIA aria-labelledby est pertinent.
– S'il est présent le contenu alternatif est pertinent.</t>
    </r>
  </si>
  <si>
    <r>
      <t xml:space="preserve">Pour chaque image embarquée (balise &lt;embed&gt; avec l'attribut type="image/…") porteuse d'information, ayant une alternative textuelle ou un contenu alternatif, cette alternative est-elle pertinente (hors cas particuliers) ?
</t>
    </r>
    <r>
      <rPr>
        <sz val="8"/>
        <rFont val="Arial"/>
        <family val="2"/>
      </rPr>
      <t>– S'il est présent, le contenu de l'attribut title est pertinent.
– S'il est présent, le contenu de l'attribut WAI-ARIA aria-label est pertinent.
– S'il est présent, le passage de texte associé via l'attribut WAI-ARIA aria-labelledby est pertinent.
– S'il est présent le contenu alternatif est pertinent.</t>
    </r>
  </si>
  <si>
    <r>
      <rPr>
        <b/>
        <sz val="8"/>
        <rFont val="Arial"/>
        <family val="2"/>
      </rPr>
      <t xml:space="preserve">Pour chaque image vectorielle (balise &lt;svg&gt;) porteuse d'information, ayant une alternative textuelle, cette alternative est-elle pertinente (hors cas particuliers) ?
</t>
    </r>
    <r>
      <rPr>
        <sz val="8"/>
        <rFont val="Arial"/>
        <family val="2"/>
      </rPr>
      <t>– S'il est présent, le contenu de l'attribut title est pertinent.
– S'il est présent, le contenu de l'attribut WAI-ARIA aria-label est pertinent.
– S'il est présent, le passage de texte associé via l'attribut WAI-ARIA aria-labelledby est pertinent.</t>
    </r>
  </si>
  <si>
    <r>
      <t xml:space="preserve">Pour chaque image bitmap (balise &lt;canvas&gt;) porteuse d'information, ayant une alternative textuelle ou un contenu alternatif, cette alternative est-elle pertinente (hors cas particuliers) ?
</t>
    </r>
    <r>
      <rPr>
        <sz val="8"/>
        <rFont val="Arial"/>
        <family val="2"/>
      </rPr>
      <t>– S'il est présent, le contenu de l'attribut title est pertinent.
– S'il est présent, le contenu de l'attribut WAI-ARIA aria-label est pertinent.
– S'il est présent, le passage de texte associé via l'attribut WAI-ARIA aria-labelledby est pertinent.
– S'il est présent le contenu alternatif est pertinent.</t>
    </r>
  </si>
  <si>
    <t>Pour chaque image bitmap (balise &lt;canvas&gt;) porteuse d'information et ayant un contenu alternatif entre &lt;canvas&gt; et &lt;/canvas&gt;, ce contenu alternatif est-il correctement restitué par les technologies d'assistance ?</t>
  </si>
  <si>
    <r>
      <rPr>
        <b/>
        <sz val="8"/>
        <rFont val="Arial"/>
        <family val="2"/>
      </rPr>
      <t xml:space="preserve">Pour chaque image (balise &lt;img&gt;) utilisée comme CAPTCHA ou comme image-test, ayant une alternative textuelle, cette alternative est-elle pertinente ?
</t>
    </r>
    <r>
      <rPr>
        <sz val="8"/>
        <rFont val="Arial"/>
        <family val="2"/>
      </rPr>
      <t>– S'il est présent, le contenu de l'attribut alt est pertinent.
– S'il est présent, le contenu de l'attribut title est pertinent.
– S'il est présent, le contenu de l'attribut WAI-ARIA aria-label est pertinent.
– S'il est présent, le passage de texte associé via l'attribut WAI-ARIA aria-labelledby est pertinent.</t>
    </r>
  </si>
  <si>
    <r>
      <rPr>
        <b/>
        <sz val="8"/>
        <rFont val="Arial"/>
        <family val="2"/>
      </rPr>
      <t xml:space="preserve">Pour chaque zone (balise &lt;area&gt;) d'une image réactive utilisée comme CAPTCHA ou comme image-test, ayant une alternative textuelle, cette alternative est-elle pertinente ?
</t>
    </r>
    <r>
      <rPr>
        <sz val="8"/>
        <rFont val="Arial"/>
        <family val="2"/>
      </rPr>
      <t>– S'il est présent, le contenu de l'attribut alt est pertinent.
– S'il est présent, le contenu de l'attribut title est pertinent.
– S'il est présent, le contenu de l'attribut WAI-ARIA aria-label est pertinent.
– S'il est présent, le passage de texte associé via l'attribut WAI-ARIA aria-labelledby est pertinent.</t>
    </r>
  </si>
  <si>
    <r>
      <rPr>
        <b/>
        <sz val="8"/>
        <rFont val="Arial"/>
        <family val="2"/>
      </rPr>
      <t xml:space="preserve">Pour chaque bouton de type image (balise &lt;input&gt; avec l'attribut type="image") utilisé comme CAPTCHA ou comme image-test, ayant une alternative textuelle, cette alternative est-elle pertinente ?
</t>
    </r>
    <r>
      <rPr>
        <sz val="8"/>
        <rFont val="Arial"/>
        <family val="2"/>
      </rPr>
      <t>– S'il est présent, le contenu de l'attribut alt est pertinent.
– S'il est présent, le contenu de l'attribut title est pertinent.
– S'il est présent, le contenu de l'attribut WAI-ARIA aria-label est pertinent.
– S'il est présent, le passage de texte associé via l'attribut WAI-ARIA aria-labelledby est pertinent.</t>
    </r>
  </si>
  <si>
    <r>
      <rPr>
        <b/>
        <sz val="8"/>
        <rFont val="Arial"/>
        <family val="2"/>
      </rPr>
      <t xml:space="preserve">Pour chaque image objet (balise &lt;object&gt; avec l'attribut type="image/…") utilisée comme CAPTCHA ou comme image-test, ayant une alternative textuelle ou un contenu alternatif, cette alternative est-elle pertinente ?
</t>
    </r>
    <r>
      <rPr>
        <sz val="8"/>
        <rFont val="Arial"/>
        <family val="2"/>
      </rPr>
      <t>– S'il est présent, le contenu de l'attribut title est pertinent.
– S'il est présent, le contenu de l'attribut WAI-ARIA aria-label est pertinent.
– S'il est présent, le passage de texte associé via l'attribut WAI-ARIA aria-labelledby est pertinent.
– S'il est présent le contenu alternatif est pertinent.</t>
    </r>
  </si>
  <si>
    <r>
      <rPr>
        <b/>
        <sz val="8"/>
        <rFont val="Arial"/>
        <family val="2"/>
      </rPr>
      <t xml:space="preserve">Pour chaque image embarquée (balise &lt;embed&gt; avec l'attribut type="image/…") utilisée comme CAPTCHA ou comme image-test, ayant une alternative textuelle ou un contenu alternatif, cette alternative est-elle pertinente ?
</t>
    </r>
    <r>
      <rPr>
        <sz val="8"/>
        <rFont val="Arial"/>
        <family val="2"/>
      </rPr>
      <t>– S'il est présent, le contenu de l'attribut title est pertinent.
– S'il est présent, le contenu de l'attribut WAI-ARIA aria-label est pertinent.
– S'il est présent, le passage de texte associé via l'attribut WAI-ARIA aria-labelledby est pertinent.
– S'il est présent le contenu alternatif est pertinent.</t>
    </r>
  </si>
  <si>
    <r>
      <rPr>
        <b/>
        <sz val="8"/>
        <rFont val="Arial"/>
        <family val="2"/>
      </rPr>
      <t xml:space="preserve">Pour chaque image vectorielle (balise &lt;svg&gt;) utilisée comme CAPTCHA ou comme image-test, ayant une alternative textuelle, cette alternative est-elle pertinente ?
</t>
    </r>
    <r>
      <rPr>
        <sz val="8"/>
        <rFont val="Arial"/>
        <family val="2"/>
      </rPr>
      <t>– S'il est présent, le contenu de l'attribut title est pertinent.
– S'il est présent, le contenu de l'attribut WAI-ARIA aria-label est pertinent.
– S'il est présent, le passage de texte associé via l'attribut WAI-ARIA aria-labelledby est pertinent.</t>
    </r>
  </si>
  <si>
    <r>
      <t xml:space="preserve">Pour chaque image bitmap (balise &lt;canvas&gt;) utilisée comme CAPTCHA ou comme image-test, ayant une alternative textuelle ou un contenu alternatif, cette alternative est-elle pertinente ?
</t>
    </r>
    <r>
      <rPr>
        <sz val="8"/>
        <rFont val="Arial"/>
        <family val="2"/>
      </rPr>
      <t>– S'il est présent, le contenu de l'attribut title est pertinent.
– S'il est présent, le contenu de l'attribut WAI-ARIA aria-label est pertinent.
– S'il est présent, le passage de texte associé via l'attribut WAI-ARIA aria-labelledby est pertinent.
– S'il est présent le contenu alternatif est pertinent.</t>
    </r>
  </si>
  <si>
    <t>Pour chaque image utilisée comme CAPTCHA, une solution d'accès alternatif au contenu ou à la fonction du CAPTCHA est-elle présente ?</t>
  </si>
  <si>
    <r>
      <rPr>
        <b/>
        <sz val="8"/>
        <rFont val="Arial"/>
        <family val="2"/>
      </rPr>
      <t xml:space="preserve">Chaque image (balises &lt;img&gt;, &lt;area&gt;, &lt;object&gt;, &lt;embed&gt;, &lt;svg&gt;, &lt;canvas&gt; ou possédant un attribut WAI-ARIA role="img") utilisée comme CAPTCHA vérifie-t-elle une de ces conditions ?
</t>
    </r>
    <r>
      <rPr>
        <sz val="8"/>
        <rFont val="Arial"/>
        <family val="2"/>
      </rPr>
      <t>– Il existe une autre forme de CAPTCHA non graphique, au moins.
– Il existe une autre solution d'accès à la fonctionnalité qui est sécurisée par le CAPTCHA.</t>
    </r>
  </si>
  <si>
    <r>
      <rPr>
        <b/>
        <sz val="8"/>
        <rFont val="Arial"/>
        <family val="2"/>
      </rPr>
      <t xml:space="preserve">Chaque bouton associé à une image (balise &lt;input&gt; avec l'attribut type="image") utilisée comme CAPTCHA vérifie-t-il une de ces conditions ?
</t>
    </r>
    <r>
      <rPr>
        <sz val="8"/>
        <rFont val="Arial"/>
        <family val="2"/>
      </rPr>
      <t>– Il existe une autre forme de CAPTCHA non graphique, au moins.
– Il existe une autre solution d'accès à la fonctionnalité qui est sécurisée par le CAPTCHA.</t>
    </r>
  </si>
  <si>
    <t>Chaque image porteuse d'information a-t-elle, si nécessaire, une description détaillée ?</t>
  </si>
  <si>
    <r>
      <t xml:space="preserve">Chaque image (balise &lt;img&gt;) porteuse d'information, qui nécessite une description détaillée, vérifie-t-elle une de ces conditions ?
</t>
    </r>
    <r>
      <rPr>
        <sz val="8"/>
        <rFont val="Arial"/>
        <family val="2"/>
      </rPr>
      <t>– Il existe un attribut longdesc qui donne l'adresse (URL) d'une page ou d'un emplacement dans la page contenant la description détaillée.
– Il existe une alternative textuelle contenant la référence à une description détaillée adjacente à l'image.
– Il existe un lien ou un bouton adjacent permettant d'accéder à la description détaillée.</t>
    </r>
  </si>
  <si>
    <r>
      <t xml:space="preserve">Chaque image objet (balise &lt;object&gt; avec l'attribut type="image/…") porteuse d'information, qui nécessite une description détaillée, vérifie-t-elle une de ces conditions ?
</t>
    </r>
    <r>
      <rPr>
        <sz val="8"/>
        <rFont val="Arial"/>
        <family val="2"/>
      </rPr>
      <t>– Il existe une alternative textuelle contenant la référence à une description détaillée adjacente à l'image.
– Il existe un lien ou un bouton adjacent permettant d'accéder à la description détaillée.</t>
    </r>
  </si>
  <si>
    <r>
      <rPr>
        <b/>
        <sz val="8"/>
        <rFont val="Arial"/>
        <family val="2"/>
      </rPr>
      <t xml:space="preserve">Chaque image embarquée (balise &lt;embed&gt;) porteuse d'information, qui nécessite une description détaillée, vérifie-t-elle une de ces conditions ?
</t>
    </r>
    <r>
      <rPr>
        <sz val="8"/>
        <rFont val="Arial"/>
        <family val="2"/>
      </rPr>
      <t>– Il existe une alternative textuelle contenant la référence à une description détaillée adjacente à l'image.
– Il existe un lien ou un bouton adjacent permettant d'accéder à la description détaillée.</t>
    </r>
  </si>
  <si>
    <r>
      <rPr>
        <b/>
        <sz val="8"/>
        <rFont val="Arial"/>
        <family val="2"/>
      </rPr>
      <t xml:space="preserve">Chaque bouton de type image (balise &lt;input&gt; avec l'attribut type="image") porteur d'information, qui nécessite une description détaillée, vérifie-t-elle une de ces conditions ?
</t>
    </r>
    <r>
      <rPr>
        <sz val="8"/>
        <rFont val="Arial"/>
        <family val="2"/>
      </rPr>
      <t>– Il existe une alternative textuelle contenant la référence à une description détaillée adjacente à l'image.
– Il existe un lien ou un bouton adjacent permettant d'accéder à la description détaillée.
– Il existe un attribut WAI-ARIA aria-describedby associant un passage de texte faisant office de description détaillée.</t>
    </r>
  </si>
  <si>
    <r>
      <t xml:space="preserve">Chaque image vectorielle (balise &lt;svg&gt;) porteuse d'information, qui nécessite une description détaillée, vérifie-t-elle une de ces conditions ?
</t>
    </r>
    <r>
      <rPr>
        <sz val="8"/>
        <rFont val="Arial"/>
        <family val="2"/>
      </rPr>
      <t>– Il existe un attribut WAI-ARIA aria-label contenant l'alternative textuelle et une référence à une description détaillée adjacente.
– Il existe un attribut WAI-ARIA aria-labelledby associant un passage de texte faisant office d'alternative textuelle et un autre faisant office de description détaillée.
– Il existe un attribut WAI-ARIA aria-describedby associant un passage de texte faisant office de description détaillée.
– Il existe un lien ou un bouton adjacent permettant d'accéder à la description détaillée.</t>
    </r>
  </si>
  <si>
    <t>Pour chaque image vectorielle (balise &lt;svg&gt;) porteuse d'information, ayant une description détaillée, la référence éventuelle à la description détaillée dans l'attribut WAI-ARIA aria-label et la description détaillée associée par l'attribut WAI-ARIA aria-labelledby ou aria-describedby sont-elles correctement restituées par les technologies d'assistance ?</t>
  </si>
  <si>
    <r>
      <t xml:space="preserve">Chaque image bitmap (balise &lt;canvas&gt;), porteuse d'information, qui nécessite une description détaillée, vérifie-t-elle une de ces conditions ?
</t>
    </r>
    <r>
      <rPr>
        <sz val="8"/>
        <rFont val="Arial"/>
        <family val="2"/>
      </rPr>
      <t>– Il existe un attribut WAI-ARIA aria-label contenant l'alternative textuelle et une référence à une description détaillée adjacente.
– Il existe un attribut WAI-ARIA aria-labelledby associant un passage de texte faisant office d'alternative textuelle et un autre faisant office de description détaillée.
– Il existe un contenu textuel entre &lt;canvas&gt; et &lt;/canvas&gt; faisant référence à une description détaillée adjacente à l'image bitmap.
– Il existe un contenu textuel entre &lt;canvas&gt; et &lt;/canvas&gt; faisant office de description détaillée.
– Il existe un lien ou bouton adjacent permettant d'accéder à la description détaillée.</t>
    </r>
  </si>
  <si>
    <t>Pour chaque image (balise &lt;img&gt;, &lt;input&gt; avec l'attribut type="image", &lt;area&gt;, &lt;object&gt;, &lt;embed&gt;, &lt;svg&gt;, &lt;canvas&gt;, ou possédant un attribut WAI-ARIA role="img") porteuse d'information, qui est accompagnée d'une description détaillée et qui utilise un attribut WAI-ARIA aria-describedby, l'attribut WAI-ARIA aria-describedby associe-t-il la description détaillée ?</t>
  </si>
  <si>
    <r>
      <t xml:space="preserve">Chaque balise possédant un attribut WAI-ARIA role="img" porteuse d'information, qui nécessite une description détaillée, vérifie-t-elle une de ces conditions ?
</t>
    </r>
    <r>
      <rPr>
        <sz val="8"/>
        <rFont val="Arial"/>
        <family val="2"/>
      </rPr>
      <t>– Il existe un attribut WAI-ARIA aria-label contenant l'alternative textuelle et une référence à une description détaillée adjacente.
– Il existe un attribut WAI-ARIA aria-labelledby associant un passage de texte faisant office d'alternative textuelle et un autre faisant office de description détaillée.
– Il existe un attribut WAI-ARIA aria-describedby associant un passage de texte faisant office de description détaillée.
– Il existe un lien ou bouton adjacent permettant d'accéder à la description détaillée.</t>
    </r>
  </si>
  <si>
    <t>Pour chaque image porteuse d'information ayant une description détaillée, cette description est-elle pertinente ?</t>
  </si>
  <si>
    <r>
      <rPr>
        <b/>
        <sz val="8"/>
        <rFont val="Arial"/>
        <family val="2"/>
      </rPr>
      <t xml:space="preserve">Chaque image (balise &lt;img&gt;) porteuse d'information, ayant une description détaillée, vérifie-t-elle ces conditions ?
</t>
    </r>
    <r>
      <rPr>
        <sz val="8"/>
        <rFont val="Arial"/>
        <family val="2"/>
      </rPr>
      <t>– La description détaillée via l'adresse référencée dans l'attribut longdesc est pertinente.
– La description détaillée dans la page et signalée par l'alternative textuelle est pertinente.
– La description détaillée via un lien ou bouton adjacent est pertinente.
– Le passage de texte associé via l'attribut WAI-ARIA aria-describedby est pertinent.</t>
    </r>
  </si>
  <si>
    <r>
      <t xml:space="preserve">Chaque bouton de type image (balise &lt;input&gt; avec l'attribut type="image") porteur d'information, ayant une description détaillée, vérifie-t-elle ces conditions ?
</t>
    </r>
    <r>
      <rPr>
        <sz val="8"/>
        <rFont val="Arial"/>
        <family val="2"/>
      </rPr>
      <t>– La description détaillée dans la page et signalée par l'alternative textuelle est pertinente.
– La description détaillée via un lien ou bouton adjacent est pertinente.
– Le passage de texte associé via l'attribut WAI-ARIA aria-describedby est pertinent.</t>
    </r>
  </si>
  <si>
    <r>
      <rPr>
        <b/>
        <sz val="8"/>
        <rFont val="Arial"/>
        <family val="2"/>
      </rPr>
      <t xml:space="preserve">Chaque image objet (balise &lt;object&gt; avec l'attribut type="image/…") porteuse d'information, ayant une description détaillée, vérifie-t-elle ces conditions ?
</t>
    </r>
    <r>
      <rPr>
        <sz val="8"/>
        <rFont val="Arial"/>
        <family val="2"/>
      </rPr>
      <t>– La description détaillée dans la page et signalée par l'alternative textuelle est pertinente.
– La description détaillée adjacente à l'image objet est pertinente.
– La description détaillée via un lien ou bouton adjacent est pertinente.
– Le passage de texte associé via l'attribut WAI-ARIA aria-describedby est pertinent.</t>
    </r>
  </si>
  <si>
    <r>
      <t xml:space="preserve">Chaque image embarquée (balise &lt;embed&gt; avec l'attribut type="image/…") porteuse d'information, ayant une description détaillée, vérifie-t-elle ces conditions ?
</t>
    </r>
    <r>
      <rPr>
        <sz val="8"/>
        <rFont val="Arial"/>
        <family val="2"/>
      </rPr>
      <t>– La description détaillée dans la page et signalée par l'alternative textuelle est pertinente.
– La description détaillée adjacente à l'image embarquée est pertinente.
– La description détaillée via un lien ou bouton adjacent est pertinente.
– Le passage de texte associé via l'attribut WAI-ARIA aria-describedby est pertinent.</t>
    </r>
  </si>
  <si>
    <r>
      <rPr>
        <b/>
        <sz val="8"/>
        <rFont val="Arial"/>
        <family val="2"/>
      </rPr>
      <t xml:space="preserve">Chaque image vectorielle (balise &lt;svg&gt;) porteuse d'information, ayant une description détaillée, vérifie-t-elle ces conditions ?
</t>
    </r>
    <r>
      <rPr>
        <sz val="8"/>
        <rFont val="Arial"/>
        <family val="2"/>
      </rPr>
      <t>– La description détaillée dans la page et signalée par l'alternative textuelle est pertinente.
– La description détaillée dans la page et signalée par le texte contenu dans balise &lt;desc&gt; ou &lt;title&gt; est pertinente.
– La description détaillée contenue dans la balise &lt;desc&gt; est pertinente.
– La description détaillée via un lien ou bouton adjacent est pertinente.
– Le passage de texte associé via l'attribut WAI-ARIA aria-describedby est pertinent.</t>
    </r>
  </si>
  <si>
    <r>
      <t xml:space="preserve">Chaque image bitmap (balise &lt;canvas&gt;) porteuse d'information, ayant une description détaillée, vérifie-t-elle ces conditions ?
</t>
    </r>
    <r>
      <rPr>
        <sz val="8"/>
        <rFont val="Arial"/>
        <family val="2"/>
      </rPr>
      <t>– La description détaillée dans la page et signalée par l'alternative textuelle est pertinente.
– La description détaillée dans la page et signalée par le texte contenu entre &lt;canvas&gt; et &lt;/canvas&gt; est pertinente.
– La description détaillée contenue entre &lt;canvas&gt; et &lt;/canvas&gt; est pertinente.
– La description détaillée adjacente à l'image bitmap est pertinente.
– La description détaillée via un lien ou bouton adjacent est pertinente.
– Le passage de texte associé via l'attribut WAI-ARIA aria-describedby est pertinent.</t>
    </r>
  </si>
  <si>
    <t>Chaque image texte porteuse d'information, en l'absence d'un mécanisme de remplacement, doit si possible être remplacée par du texte stylé. Cette règle est-elle respectée (hors cas particuliers) ?</t>
  </si>
  <si>
    <t>Chaque bouton « image texte » (balise &lt;input&gt; avec l'attribut type="image") porteur d'information, en l'absence d'un mécanisme de remplacement, doit si possible être remplacé par du texte stylé. Cette règle est-elle respectée (hors cas particuliers) ?</t>
  </si>
  <si>
    <t>Chaque légende d'image est-elle, si nécessaire, correctement reliée à l'image correspondante ?</t>
  </si>
  <si>
    <r>
      <t xml:space="preserve">Chaque image pourvue d'une légende (balise &lt;img&gt;, &lt;input&gt; avec l'attribut type="image" ou possédant un attribut WAI-ARIA role="img" associée à une légende adjacente), vérifie-t-elle, si nécessaire, ces conditions ?
</t>
    </r>
    <r>
      <rPr>
        <sz val="8"/>
        <rFont val="Arial"/>
        <family val="2"/>
      </rPr>
      <t>– L'image (balise &lt;img&gt;, &lt;input&gt; avec l'attribut type="image" ou possédant un attribut WAI-ARIA role="img") et sa légende adjacente sont contenues dans une balise &lt;figure&gt;.
– La balise &lt;figure&gt; possède un attribut WAI-ARIA role="figure" ou role="group".
– La balise &lt;figure&gt; possède un attribut WAI-ARIA aria-label dont le contenu est identique au contenu de la légende.
– La légende est contenue dans une balise &lt;figcaption&gt;.</t>
    </r>
  </si>
  <si>
    <r>
      <t xml:space="preserve">Chaque image objet pourvue d'une légende (balise &lt;object&gt; avec l'attribut type="image/…" associée à une légende adjacente), vérifie-t-elle, si nécessaire, ces conditions ?
</t>
    </r>
    <r>
      <rPr>
        <sz val="8"/>
        <rFont val="Arial"/>
        <family val="2"/>
      </rPr>
      <t>– L'image objet (balise &lt;object&gt;) et sa légende adjacente sont contenues dans une balise &lt;figure&gt;.
– La balise &lt;figure&gt; possède un attribut WAI-ARIA role="figure" ou role="group".
– La balise &lt;figure&gt; possède un attribut WAI-ARIA aria-label dont le contenu est identique au contenu de la légende.
– La légende est contenue dans une balise &lt;figcaption&gt;.</t>
    </r>
  </si>
  <si>
    <r>
      <t xml:space="preserve">Chaque image embarquée pourvue d'une légende (balise &lt;embed&gt; associée à une légende adjacente), vérifie-t-elle, si nécessaire, ces conditions ?
</t>
    </r>
    <r>
      <rPr>
        <sz val="8"/>
        <rFont val="Arial"/>
        <family val="2"/>
      </rPr>
      <t>– L'image embarquée (balise &lt;embed&gt;) et sa légende adjacente sont contenues dans une balise &lt;figure&gt;.
– La balise &lt;figure&gt; possède un attribut WAI-ARIA role="figure" ou role="group".
– La balise &lt;figure&gt; possède un attribut WAI-ARIA aria-label dont le contenu est identique au contenu de la légende.
– La légende est contenue dans une balise &lt;figcaption&gt;.</t>
    </r>
  </si>
  <si>
    <r>
      <rPr>
        <b/>
        <sz val="8"/>
        <rFont val="Arial"/>
        <family val="2"/>
      </rPr>
      <t xml:space="preserve">Chaque image vectorielle pourvue d'une légende (balise &lt;svg&gt; associée à une légende adjacente), vérifie-t-elle, si nécessaire, ces conditions ?
</t>
    </r>
    <r>
      <rPr>
        <sz val="8"/>
        <rFont val="Arial"/>
        <family val="2"/>
      </rPr>
      <t>– L'image vectorielle (balise &lt;svg&gt;) et sa légende adjacente sont contenues dans une balise &lt;figure&gt;.
– La balise &lt;figure&gt; possède un attribut WAI-ARIA role="figure" ou role="group".
– La balise &lt;figure&gt; possède un attribut WAI-ARIA aria-label dont le contenu est identique au contenu de la légende.
– La légende est contenue dans une balise &lt;figcaption&gt;.</t>
    </r>
  </si>
  <si>
    <r>
      <rPr>
        <b/>
        <sz val="8"/>
        <rFont val="Arial"/>
        <family val="2"/>
      </rPr>
      <t xml:space="preserve">Chaque image bitmap pourvue d'une légende (balise &lt;canvas&gt; associée à une légende adjacente), vérifie-t-elle, si nécessaire, ces conditions ?
</t>
    </r>
    <r>
      <rPr>
        <sz val="8"/>
        <rFont val="Arial"/>
        <family val="2"/>
      </rPr>
      <t>– L'image bitmap (balise &lt;canvas&gt;) et sa légende adjacente sont contenues dans une balise &lt;figure&gt;.
– La balise &lt;figure&gt; possède un attribut WAI-ARIA role="figure" ou role="group".
– La balise &lt;figure&gt; possède un attribut WAI-ARIA aria-label dont le contenu est identique au contenu de la légende.
– La légende est contenue dans une balise &lt;figcaption&gt;.</t>
    </r>
  </si>
  <si>
    <t>Dans chaque page web, l'information ne doit pas être donnée uniquement par la couleur. Cette règle est-elle respectée ?</t>
  </si>
  <si>
    <t>Pour chaque image véhiculant une information, l'information ne doit pas être donnée uniquement par la couleur. Cette règle est-elle respectée ?</t>
  </si>
  <si>
    <t>Dans chaque page web, le contraste entre la couleur du texte et la couleur de son arrière-plan est-il suffisamment élevé (hors cas particuliers) ?</t>
  </si>
  <si>
    <r>
      <rPr>
        <b/>
        <sz val="8"/>
        <rFont val="Arial"/>
        <family val="2"/>
      </rPr>
      <t xml:space="preserve">Dans chaque page web, le texte et le texte en image sans effet de graisse d'une taille restituée inférieure à 24px vérifient-ils une de ces conditions (hors cas particuliers) ?
</t>
    </r>
    <r>
      <rPr>
        <sz val="8"/>
        <rFont val="Arial"/>
        <family val="2"/>
      </rPr>
      <t>– Le rapport de contraste entre le texte et son arrière-plan est de 4.5:1, au moins.
– Un mécanisme permet à l'utilisateur d'afficher le texte avec un rapport de contraste de 4.5:1, au moins.</t>
    </r>
  </si>
  <si>
    <r>
      <rPr>
        <b/>
        <sz val="8"/>
        <rFont val="Arial"/>
        <family val="2"/>
      </rPr>
      <t xml:space="preserve">Dans chaque page web, le texte et le texte en image en gras d’une taille restituée inférieure à 18,5px vérifient-ils une de ces conditions (hors cas particuliers) ?
</t>
    </r>
    <r>
      <rPr>
        <sz val="8"/>
        <rFont val="Arial"/>
        <family val="2"/>
      </rPr>
      <t>– Le rapport de contraste entre le texte et son arrière-plan est de 4.5:1, au moins.
– Un mécanisme permet à l'utilisateur d'afficher le texte avec un rapport de contraste de 4.5:1, au moins.</t>
    </r>
  </si>
  <si>
    <r>
      <rPr>
        <b/>
        <sz val="8"/>
        <rFont val="Arial"/>
        <family val="2"/>
      </rPr>
      <t xml:space="preserve">Dans chaque page web, le texte et le texte en image sans effet de graisse d’une taille restituée supérieure ou égale à 24px vérifient-ils une de ces conditions (hors cas particuliers) ?
</t>
    </r>
    <r>
      <rPr>
        <sz val="8"/>
        <rFont val="Arial"/>
        <family val="2"/>
      </rPr>
      <t>– Le rapport de contraste entre le texte et son arrière-plan est de 3:1, au moins.
– Un mécanisme permet à l'utilisateur d'afficher le texte avec un rapport de contraste de 3:1, au moins.</t>
    </r>
  </si>
  <si>
    <r>
      <rPr>
        <b/>
        <sz val="8"/>
        <rFont val="Arial"/>
        <family val="2"/>
      </rPr>
      <t xml:space="preserve">Dans chaque page web, le texte et le texte en image en gras d'une taille restituée supérieure ou égale à 18,5px vérifient-ils une de ces conditions (hors cas particuliers) ?
</t>
    </r>
    <r>
      <rPr>
        <sz val="8"/>
        <rFont val="Arial"/>
        <family val="2"/>
      </rPr>
      <t>– Le rapport de contraste entre le texte et son arrière-plan est de 3:1, au moins.
– Un mécanisme permet à l'utilisateur d'afficher le texte avec un rapport de contraste de 3:1, au moins.</t>
    </r>
  </si>
  <si>
    <t>Dans chaque page web, les couleurs utilisées dans les composants d'interface ou les éléments graphiques porteurs d'informations sont-elles suffisamment contrastées (hors cas particuliers) ?</t>
  </si>
  <si>
    <r>
      <t xml:space="preserve">Dans chaque page web, le rapport de contraste entre les couleurs d'un composant d'interface dans ses différents états et la couleur d'arrière-plan contiguë vérifie-t-il une de ces conditions (hors cas particuliers) ?
</t>
    </r>
    <r>
      <rPr>
        <sz val="8"/>
        <rFont val="Arial"/>
        <family val="2"/>
      </rPr>
      <t>– Le rapport de contraste est de 3:1, au moins.
– Un mécanisme permet un rapport de contraste de 3:1, au moins.</t>
    </r>
  </si>
  <si>
    <r>
      <t xml:space="preserve">Dans chaque page web, le rapport de contraste des différentes couleurs composant un élément graphique, lorsqu'elles sont nécessaires à sa compréhension, et la couleur d'arrière-plan contiguë, vérifie-t-il une de ces conditions (hors cas particuliers) ?
</t>
    </r>
    <r>
      <rPr>
        <sz val="8"/>
        <rFont val="Arial"/>
        <family val="2"/>
      </rPr>
      <t>– Le rapport de contraste est de 3:1, au moins.
– Un mécanisme permet un rapport de contraste de 3:1, au moins.</t>
    </r>
  </si>
  <si>
    <r>
      <t xml:space="preserve">Dans chaque page web, le rapport de contraste des différentes couleurs contiguës entre elles d'un élément graphique, lorsqu'elles sont nécessaires à sa compréhension, vérifie-t-il une de ces conditions (hors cas particuliers) ?
</t>
    </r>
    <r>
      <rPr>
        <sz val="8"/>
        <rFont val="Arial"/>
        <family val="2"/>
      </rPr>
      <t>– Le rapport de contraste est de 3:1, au moins.
– Un mécanisme permet un rapport de contraste de 3:1, au moins.</t>
    </r>
  </si>
  <si>
    <t>Chaque média temporel pré-enregistré a-t-il, si nécessaire, une transcription textuelle ou une audiodescription (hors cas particuliers) ?</t>
  </si>
  <si>
    <r>
      <rPr>
        <b/>
        <sz val="8"/>
        <rFont val="Arial"/>
        <family val="2"/>
      </rPr>
      <t xml:space="preserve">Chaque média temporel pré-enregistré seulement audio, vérifie-t-il, si nécessaire, l'une de ces conditions (hors cas particuliers) ?
</t>
    </r>
    <r>
      <rPr>
        <sz val="8"/>
        <rFont val="Arial"/>
        <family val="2"/>
      </rPr>
      <t>– Il existe une transcription textuelle accessible via un lien ou bouton adjacent.
– Il existe une transcription textuelle adjacente clairement identifiable.</t>
    </r>
  </si>
  <si>
    <r>
      <rPr>
        <b/>
        <sz val="8"/>
        <rFont val="Arial"/>
        <family val="2"/>
      </rPr>
      <t xml:space="preserve">Chaque média temporel pré-enregistré seulement vidéo vérifie-t-il, si nécessaire, l'une de ces conditions (hors cas particuliers) ?
</t>
    </r>
    <r>
      <rPr>
        <sz val="8"/>
        <rFont val="Arial"/>
        <family val="2"/>
      </rPr>
      <t>– Il existe une version alternative « audio seulement » accessible via un lien ou bouton adjacent.
– Il existe une version alternative « audio seulement » adjacente clairement identifiable.
– Il existe une transcription textuelle accessible via un lien ou bouton adjacent.
– Il existe une transcription textuelle adjacente clairement identifiable.
– Il existe une audiodescription synchronisée.
– Il existe une version alternative avec une audiodescription synchronisée accessible via un lien ou bouton adjacent.</t>
    </r>
  </si>
  <si>
    <r>
      <rPr>
        <b/>
        <sz val="8"/>
        <rFont val="Arial"/>
        <family val="2"/>
      </rPr>
      <t xml:space="preserve">Chaque média temporel synchronisé pré-enregistré vérifie-t-il, si nécessaire, une de ces conditions (hors cas particuliers) ?
</t>
    </r>
    <r>
      <rPr>
        <sz val="8"/>
        <rFont val="Arial"/>
        <family val="2"/>
      </rPr>
      <t>– Il existe une transcription textuelle accessible via un lien ou bouton adjacent.
– Il existe une transcription textuelle adjacente clairement identifiable.
– Il existe une audiodescription synchronisée.
– Il existe une version alternative avec une audiodescription synchronisée accessible via un lien ou bouton adjacent.</t>
    </r>
  </si>
  <si>
    <t>Pour chaque média temporel pré-enregistré ayant une transcription textuelle ou une audiodescription synchronisée, celles-ci sont-elles pertinentes (hors cas particuliers) ?</t>
  </si>
  <si>
    <t>Pour chaque média temporel pré-enregistré seulement audio, ayant une transcription textuelle, celle-ci est-elle pertinente (hors cas particuliers) ?</t>
  </si>
  <si>
    <r>
      <rPr>
        <b/>
        <sz val="8"/>
        <rFont val="Arial"/>
        <family val="2"/>
      </rPr>
      <t xml:space="preserve">Chaque média temporel pré-enregistré seulement vidéo vérifie-t-il une de ces conditions (hors cas particuliers) ?
</t>
    </r>
    <r>
      <rPr>
        <sz val="8"/>
        <rFont val="Arial"/>
        <family val="2"/>
      </rPr>
      <t>– La transcription textuelle est pertinente.
– L'audiodescription synchronisée est pertinente.
– L'audiodescription synchronisée de la version alternative est pertinente.
– La version alternative « audio seulement » est pertinente.</t>
    </r>
  </si>
  <si>
    <r>
      <rPr>
        <b/>
        <sz val="8"/>
        <rFont val="Arial"/>
        <family val="2"/>
      </rPr>
      <t xml:space="preserve">Chaque média temporel synchronisé pré-enregistré vérifie-t-il, si nécessaire, une de ces conditions (hors cas particuliers) ?
</t>
    </r>
    <r>
      <rPr>
        <sz val="8"/>
        <rFont val="Arial"/>
        <family val="2"/>
      </rPr>
      <t>– La transcription textuelle est pertinente.
– L’audiodescription synchronisée est pertinente.
– L’audiodescription synchronisée de la version alternative est pertinente.</t>
    </r>
  </si>
  <si>
    <t>Chaque média temporel synchronisé pré-enregistré a-t-il, si nécessaire, des sous-titres synchronisés (hors cas particuliers) ?</t>
  </si>
  <si>
    <r>
      <rPr>
        <b/>
        <sz val="8"/>
        <rFont val="Arial"/>
        <family val="2"/>
      </rPr>
      <t xml:space="preserve">Chaque média temporel synchronisé pré-enregistré vérifie-t-il, si nécessaire, l'une de ces conditions (hors cas particuliers) ?
</t>
    </r>
    <r>
      <rPr>
        <sz val="8"/>
        <rFont val="Arial"/>
        <family val="2"/>
      </rPr>
      <t>– Le média temporel synchronisé possède des sous-titres synchronisés.
– Il existe une version alternative possédant des sous-titres synchronisés accessible via un lien ou bouton adjacent.</t>
    </r>
  </si>
  <si>
    <t>Pour chaque média temporel synchronisé pré-enregistré ayant des sous-titres synchronisés, ces sous-titres sont-ils pertinents ?</t>
  </si>
  <si>
    <t>Chaque média temporel pré-enregistré a-t-il, si nécessaire, une audiodescription synchronisée (hors cas particuliers) ?</t>
  </si>
  <si>
    <r>
      <rPr>
        <b/>
        <sz val="8"/>
        <rFont val="Arial"/>
        <family val="2"/>
      </rPr>
      <t xml:space="preserve">Chaque média temporel pré-enregistré seulement vidéo vérifie-t-il, si nécessaire, une de ces conditions (hors cas particuliers) ?
</t>
    </r>
    <r>
      <rPr>
        <sz val="8"/>
        <rFont val="Arial"/>
        <family val="2"/>
      </rPr>
      <t>– Il existe une audiodescription synchronisée.
– Il existe une version alternative avec une audiodescription synchronisée.</t>
    </r>
  </si>
  <si>
    <r>
      <rPr>
        <b/>
        <sz val="8"/>
        <rFont val="Arial"/>
        <family val="2"/>
      </rPr>
      <t xml:space="preserve">Chaque média temporel synchronisé pré-enregistré vérifie-t-il, si nécessaire, une de ces conditions (hors cas particuliers) ?
</t>
    </r>
    <r>
      <rPr>
        <sz val="8"/>
        <rFont val="Arial"/>
        <family val="2"/>
      </rPr>
      <t>– Il existe une audiodescription synchronisée.
– Il existe une version alternative avec une audiodescription synchronisée.</t>
    </r>
  </si>
  <si>
    <t>Pour chaque média temporel pré-enregistré ayant une audiodescription synchronisée, celle-ci est-elle pertinente ?</t>
  </si>
  <si>
    <t>Pour chaque média temporel pré-enregistré seulement vidéo ayant une audiodescription synchronisée, celle-ci est-elle pertinente ?</t>
  </si>
  <si>
    <t>Pour chaque média temporel synchronisé ayant une audiodescription synchronisée, celle-ci est-elle pertinente ?</t>
  </si>
  <si>
    <t>Chaque média temporel est-il clairement identifiable (hors cas particuliers) ?</t>
  </si>
  <si>
    <t>Chaque média non temporel a-t-il, si nécessaire, une alternative (hors cas particuliers) ?</t>
  </si>
  <si>
    <r>
      <rPr>
        <b/>
        <sz val="8"/>
        <rFont val="Arial"/>
        <family val="2"/>
      </rPr>
      <t xml:space="preserve">Chaque média non temporel vérifie-t-il, si nécessaire, une de ces conditions (hors cas particuliers) ?
</t>
    </r>
    <r>
      <rPr>
        <sz val="8"/>
        <rFont val="Arial"/>
        <family val="2"/>
      </rPr>
      <t>– Un lien ou bouton adjacent, clairement identifiable, contient l'adresse (URL) d'une page contenant une alternative.
– Un lien ou bouton adjacent, clairement identifiable, permet d'accéder à une alternative dans la page.</t>
    </r>
  </si>
  <si>
    <r>
      <rPr>
        <b/>
        <sz val="8"/>
        <rFont val="Arial"/>
        <family val="2"/>
      </rPr>
      <t xml:space="preserve">Chaque média non temporel associé à une alternative vérifie-t-il une de ces conditions (hors cas particuliers) ?
</t>
    </r>
    <r>
      <rPr>
        <sz val="8"/>
        <rFont val="Arial"/>
        <family val="2"/>
      </rPr>
      <t>– La page référencée par le lien ou bouton adjacent est accessible.
– L'alternative dans la page, référencée par le lien ou bouton adjacent, est accessible.</t>
    </r>
  </si>
  <si>
    <t>Pour chaque média non temporel ayant une alternative, cette alternative est-elle pertinente ?</t>
  </si>
  <si>
    <t>Chaque son déclenché automatiquement est-il contrôlable par l'utilisateur ?</t>
  </si>
  <si>
    <r>
      <rPr>
        <b/>
        <sz val="8"/>
        <rFont val="Arial"/>
        <family val="2"/>
      </rPr>
      <t xml:space="preserve">Chaque séquence sonore déclenchée automatiquement via une balise &lt;object&gt;, &lt;video&gt;, &lt;audio&gt;, &lt;embed&gt;, &lt;bgsound&gt; ou un code JavaScript vérifie-t-elle une de ces conditions ?
</t>
    </r>
    <r>
      <rPr>
        <sz val="8"/>
        <rFont val="Arial"/>
        <family val="2"/>
      </rPr>
      <t>– La séquence sonore a une durée inférieure ou égale à 3 secondes.
– La séquence sonore peut être stoppée sur action de l'utilisateur.
– Le volume de la séquence sonore peut être contrôlé par l'utilisateur indépendamment du contrôle de volume du système.</t>
    </r>
  </si>
  <si>
    <t>La consultation de chaque média temporel est-elle, si nécessaire, contrôlable par le clavier et tout dispositif de pointage ?</t>
  </si>
  <si>
    <r>
      <t xml:space="preserve">Pour chaque média temporel, chaque fonctionnalité vérifie-t-elle une de ces conditions ?
</t>
    </r>
    <r>
      <rPr>
        <sz val="8"/>
        <rFont val="Arial"/>
        <family val="2"/>
      </rPr>
      <t>– La fonctionnalité est contrôlable par le clavier et tout dispositif de pointage.
– Une fonctionnalité accessible par le clavier et tout dispositif de pointage permettant de réaliser la même action est présente dans la page.</t>
    </r>
  </si>
  <si>
    <r>
      <t xml:space="preserve">Pour chaque média temporel, chaque fonctionnalité vérifie-t-elle une de ces conditions ?
</t>
    </r>
    <r>
      <rPr>
        <sz val="8"/>
        <rFont val="Arial"/>
        <family val="2"/>
      </rPr>
      <t>– La fonctionnalité est activable par le clavier et tout dispositif de pointage.
– Une fonctionnalité activable par le clavier et tout dispositif de pointage permettant de réaliser la même action est présente dans la page.</t>
    </r>
  </si>
  <si>
    <t>La consultation de chaque média non temporel est-elle contrôlable par le clavier et tout dispositif de pointage ?</t>
  </si>
  <si>
    <r>
      <t xml:space="preserve">Pour chaque média non temporel, chaque fonctionnalité vérifie-t-elle une de ces conditions ?
</t>
    </r>
    <r>
      <rPr>
        <sz val="8"/>
        <rFont val="Arial"/>
        <family val="2"/>
      </rPr>
      <t>– La fonctionnalité est accessible par le clavier et tout dispositif de pointage.
– Une fonctionnalité accessible par le clavier et tout dispositif de pointage permettant de réaliser la même action est présente dans la page.</t>
    </r>
  </si>
  <si>
    <r>
      <t xml:space="preserve">Pour chaque média non temporel, chaque fonctionnalité vérifie-t-elle une de ces conditions ?
</t>
    </r>
    <r>
      <rPr>
        <sz val="8"/>
        <rFont val="Arial"/>
        <family val="2"/>
      </rPr>
      <t>– La fonctionnalité est activable par le clavier et la souris.
– Une fonctionnalité activable par le clavier et tout dispositif de pointage permettant de réaliser la même action est présente dans la page.</t>
    </r>
  </si>
  <si>
    <t>Chaque média temporel et non temporel est-il compatible avec les technologies d'assistance (hors cas particuliers) ?</t>
  </si>
  <si>
    <r>
      <rPr>
        <b/>
        <sz val="8"/>
        <rFont val="Arial"/>
        <family val="2"/>
      </rPr>
      <t xml:space="preserve">Chaque média temporel et non temporel vérifie-t-il une de ces conditions (hors cas particuliers) ?
</t>
    </r>
    <r>
      <rPr>
        <sz val="8"/>
        <rFont val="Arial"/>
        <family val="2"/>
      </rPr>
      <t>– Le nom, le rôle, la valeur, le paramétrage et les changements d'états des composants d'interfaces sont accessibles aux technologies d'assistance via une API d'accessibilité.
– Une alternative compatible avec une API d'accessibilité permet d'accéder aux mêmes fonctionnalités.</t>
    </r>
  </si>
  <si>
    <r>
      <rPr>
        <b/>
        <sz val="8"/>
        <rFont val="Arial"/>
        <family val="2"/>
      </rPr>
      <t xml:space="preserve">Chaque média temporel et non temporel qui possède une alternative compatible avec les technologies d'assistance, vérifie-t-il une de ces conditions ?
</t>
    </r>
    <r>
      <rPr>
        <sz val="8"/>
        <rFont val="Arial"/>
        <family val="2"/>
      </rPr>
      <t>– L'alternative est adjacente au média temporel ou non temporel.
– L'alternative est accessible via un lien ou bouton adjacent.
– Un mécanisme permet de remplacer le média temporel ou non temporel par son alternative.</t>
    </r>
  </si>
  <si>
    <t>Chaque tableau de données complexe a-t-il un résumé ?</t>
  </si>
  <si>
    <t>Pour chaque tableau de données complexe ayant un résumé, celui-ci est-il pertinent ?</t>
  </si>
  <si>
    <r>
      <rPr>
        <b/>
        <sz val="8"/>
        <rFont val="Arial"/>
        <family val="2"/>
      </rPr>
      <t xml:space="preserve">Chaque tableau de mise en forme vérifie-t-il ces conditions (hors cas particuliers) ?
</t>
    </r>
    <r>
      <rPr>
        <sz val="8"/>
        <rFont val="Arial"/>
        <family val="2"/>
      </rPr>
      <t>– Le contenu linéarisé reste compréhensible.
– La balise &lt;table&gt; possède un attribut role="presentation".</t>
    </r>
  </si>
  <si>
    <t>Pour chaque tableau de données ayant un titre, le titre est-il correctement associé au tableau de données ?</t>
  </si>
  <si>
    <t>Pour chaque tableau de données ayant un titre, celui-ci est-il pertinent ?</t>
  </si>
  <si>
    <t>Pour chaque tableau de données ayant un titre, ce titre permet-il d'identifier le contenu du tableau de données de manière claire et concise ?</t>
  </si>
  <si>
    <r>
      <t xml:space="preserve">Pour chaque tableau de données, chaque en-tête de colonnes s'appliquant à la totalité de la colonne vérifie-t-il une de ces conditions ?
</t>
    </r>
    <r>
      <rPr>
        <sz val="8"/>
        <rFont val="Arial"/>
        <family val="2"/>
      </rPr>
      <t>– L'en-tête de colonnes est structuré au moyen d'une balise &lt;th&gt;.
– L'en-tête de colonnes est structuré au moyen d'une balise pourvue d'un attribut WAI-ARIA role="columnheader".</t>
    </r>
  </si>
  <si>
    <r>
      <t xml:space="preserve">Pour chaque tableau de données, chaque en-tête de lignes s'appliquant à la totalité de la ligne vérifie-t-il une de ces conditions ?
</t>
    </r>
    <r>
      <rPr>
        <sz val="8"/>
        <rFont val="Arial"/>
        <family val="2"/>
      </rPr>
      <t>– L'en-tête de lignes est structuré au moyen d'une balise &lt;th&gt;.
– L'en-tête de lignes est structuré au moyen d'une balise pourvue d'un attribut WAI-ARIA role="rowheader".</t>
    </r>
  </si>
  <si>
    <t>Pour chaque tableau de données, chaque en-tête ne s'appliquant pas à la totalité de la ligne ou de la colonne est-il structuré au moyen d'une balise &lt;th&gt; ?</t>
  </si>
  <si>
    <t>Pour chaque tableau de données, la technique appropriée permettant d'associer chaque cellule avec ses en-têtes est-elle utilisée (hors cas particuliers) ?</t>
  </si>
  <si>
    <r>
      <t xml:space="preserve">Pour chaque contenu de balise &lt;th&gt; s'appliquant à la totalité de la ligne ou de la colonne, la balise &lt;th&gt; respecte-t-elle une de ces conditions (hors cas particuliers) ?
</t>
    </r>
    <r>
      <rPr>
        <sz val="8"/>
        <rFont val="Arial"/>
        <family val="2"/>
      </rPr>
      <t>– La balise &lt;th&gt; possède un attribut id unique.
– La balise &lt;th&gt; possède un attribut scope.
– La balise &lt;th&gt; possède un attribut WAI-ARIA role="rowheader" ou role="columnheader".</t>
    </r>
  </si>
  <si>
    <r>
      <t xml:space="preserve">Pour chaque contenu de balise &lt;th&gt; s'appliquant à la totalité de la ligne ou de la colonne et possédant un attribut scope, la balise &lt;th&gt; vérifie-t-elle une de ces conditions ?
</t>
    </r>
    <r>
      <rPr>
        <sz val="8"/>
        <rFont val="Arial"/>
        <family val="2"/>
      </rPr>
      <t>– La balise &lt;th&gt; possède un attribut scope avec la valeur "row" pour les en-tête de lignes.
– La balise &lt;th&gt; possède un attribut scope avec la valeur "col" pour les en-tête de colonnes.</t>
    </r>
  </si>
  <si>
    <r>
      <t xml:space="preserve">Pour chaque contenu de balise &lt;th&gt; ne s'appliquant pas à la totalité de la ligne ou de la colonne, la balise &lt;th&gt; vérifie-t-elle ces conditions ?
</t>
    </r>
    <r>
      <rPr>
        <sz val="8"/>
        <rFont val="Arial"/>
        <family val="2"/>
      </rPr>
      <t>– La balise &lt;th&gt; ne possède pas d'attribut scope.
– La balise &lt;th&gt; ne possède pas d'attribut WAI-ARIA role="rowheader" ou role="columnheader".
– La balise &lt;th&gt; possède un attribut id unique.</t>
    </r>
  </si>
  <si>
    <r>
      <t xml:space="preserve">Pour chaque contenu de balise &lt;td&gt; ou &lt;th&gt; associée à un ou plusieurs en-têtes possédant un attribut id, la balise vérifie-t-elle ces conditions ?
</t>
    </r>
    <r>
      <rPr>
        <sz val="8"/>
        <rFont val="Arial"/>
        <family val="2"/>
      </rPr>
      <t>– La balise possède un attribut headers.
– L'attribut headers possède la liste des valeurs d'attribut id des en-têtes associés.</t>
    </r>
  </si>
  <si>
    <r>
      <t xml:space="preserve">Pour chaque balise pourvue d'un attribut WAI-ARIA role="rowheader" ou role="columnheader" dont le contenu s'applique à la totalité de la ligne ou de la colonne, la balise vérifie-t-elle une de ces conditions ?
</t>
    </r>
    <r>
      <rPr>
        <sz val="8"/>
        <rFont val="Arial"/>
        <family val="2"/>
      </rPr>
      <t>– La balise possède un attribut WAI-ARIA role="rowheader" pour les en-têtes de lignes.
– La balise possède un attribut WAI-ARIA role="columnheader" pour les en-têtes de colonnes.</t>
    </r>
  </si>
  <si>
    <t>Chaque tableau de mise en forme ne doit pas utiliser d'éléments propres aux tableaux de données. Cette règle est-elle respectée ?</t>
  </si>
  <si>
    <r>
      <rPr>
        <b/>
        <sz val="8"/>
        <rFont val="Arial"/>
        <family val="2"/>
      </rPr>
      <t xml:space="preserve">Chaque tableau de mise en forme (balise &lt;table&gt;) vérifie-t-il ces conditions ?
</t>
    </r>
    <r>
      <rPr>
        <sz val="8"/>
        <rFont val="Arial"/>
        <family val="2"/>
      </rPr>
      <t>– Le tableau de mise en forme (balise &lt;table&gt;) ne contient pas de balises &lt;caption&gt;, &lt;th&gt;, &lt;thead&gt;, &lt;tfoot&gt;, &lt;colgroup&gt; ou de balises ayant un attribut WAI-ARIA role="rowheader", role="columnheader".
– Les cellules du tableau de mise en forme (balises &lt;td&gt;) ne possèdent pas d'attributs scope, headers, axis.</t>
    </r>
  </si>
  <si>
    <t>Chaque lien est-il explicite (hors cas particuliers) ?</t>
  </si>
  <si>
    <r>
      <t xml:space="preserve">Chaque lien texte vérifie-t-il une de ces conditions (hors cas particuliers) ?
</t>
    </r>
    <r>
      <rPr>
        <sz val="8"/>
        <rFont val="Arial"/>
        <family val="2"/>
      </rPr>
      <t>– L'intitulé de lien seul permet d'en comprendre la fonction et la destination.
– L'intitulé de lien additionné au contexte du lien permet d'en comprendre la fonction et la destination.</t>
    </r>
  </si>
  <si>
    <r>
      <t xml:space="preserve">Chaque lien image vérifie-t-il une de ces conditions (hors cas particuliers) ?
</t>
    </r>
    <r>
      <rPr>
        <sz val="8"/>
        <rFont val="Arial"/>
        <family val="2"/>
      </rPr>
      <t>– L'intitulé de lien seul permet d'en comprendre la fonction et la destination.
– L'intitulé de lien additionné au contexte du lien permet d'en comprendre la fonction et la destination.</t>
    </r>
  </si>
  <si>
    <r>
      <t xml:space="preserve">Chaque lien composite vérifie-t-il une de ces conditions (hors cas particuliers) ?
</t>
    </r>
    <r>
      <rPr>
        <sz val="8"/>
        <rFont val="Arial"/>
        <family val="2"/>
      </rPr>
      <t>– L'intitulé de lien seul permet d'en comprendre la fonction et la destination.
– L'intitulé de lien additionné au contexte du lien permet d'en comprendre la fonction et la destination.</t>
    </r>
  </si>
  <si>
    <r>
      <t xml:space="preserve">Chaque lien SVG vérifie-t-il une de ces conditions (hors cas particuliers) ?
</t>
    </r>
    <r>
      <rPr>
        <sz val="8"/>
        <rFont val="Arial"/>
        <family val="2"/>
      </rPr>
      <t>– L'intitulé de lien seul permet d'en comprendre la fonction et la destination.
– L'intitulé de lien additionné au contexte du lien permet d'en comprendre la fonction et la destination.</t>
    </r>
  </si>
  <si>
    <t>Pour chaque lien ayant un intitulé visible, le nom accessible du lien contient-il au moins l'intitulé visible (hors cas particuliers) ?</t>
  </si>
  <si>
    <t>Dans chaque page web, chaque lien, à l'exception des ancres, a-t-il un intitulé ?</t>
  </si>
  <si>
    <t>Chaque script est-il, si nécessaire, compatible avec les technologies d'assistance ?</t>
  </si>
  <si>
    <r>
      <rPr>
        <b/>
        <sz val="8"/>
        <rFont val="Arial"/>
        <family val="2"/>
      </rPr>
      <t xml:space="preserve">Chaque script qui génère ou contrôle un composant d'interface vérifie-t-il, si nécessaire, une de ces conditions ?
</t>
    </r>
    <r>
      <rPr>
        <sz val="8"/>
        <rFont val="Arial"/>
        <family val="2"/>
      </rPr>
      <t>– Le nom, le rôle, la valeur, le paramétrage et les changements d'états sont accessibles aux technologies d'assistance via une API d'accessibilité.
– Un composant d'interface accessible permettant d'accéder aux mêmes fonctionnalités est présent dans la page.
– Une alternative accessible permet d'accéder aux mêmes fonctionnalités.</t>
    </r>
  </si>
  <si>
    <r>
      <t xml:space="preserve">Chaque script qui génère ou contrôle un composant d'interface respecte-t-il une de ces conditions ?
</t>
    </r>
    <r>
      <rPr>
        <sz val="8"/>
        <rFont val="Arial"/>
        <family val="2"/>
      </rPr>
      <t>– Le composant d'interface est correctement restitué par les technologies d'assistance.
– Une alternative accessible permet d'accéder aux mêmes fonctionnalités.</t>
    </r>
  </si>
  <si>
    <r>
      <rPr>
        <b/>
        <sz val="8"/>
        <rFont val="Arial"/>
        <family val="2"/>
      </rPr>
      <t xml:space="preserve">Chaque script qui génère ou contrôle un composant d'interface vérifie-t-il ces conditions (hors cas particuliers) ?
</t>
    </r>
    <r>
      <rPr>
        <sz val="8"/>
        <rFont val="Arial"/>
        <family val="2"/>
      </rPr>
      <t>– Le composant possède un nom pertinent.
– Le nom accessible du composant contient au moins l'intitulé visible.
– Le composant possède un rôle pertinent.</t>
    </r>
  </si>
  <si>
    <t>Pour chaque script ayant une alternative, cette alternative est-elle pertinente ?</t>
  </si>
  <si>
    <r>
      <rPr>
        <b/>
        <sz val="8"/>
        <rFont val="Arial"/>
        <family val="2"/>
      </rPr>
      <t xml:space="preserve">Chaque script débutant par la balise &lt;script&gt; et ayant une alternative vérifie-t-il une de ces conditions ?
</t>
    </r>
    <r>
      <rPr>
        <sz val="8"/>
        <rFont val="Arial"/>
        <family val="2"/>
      </rPr>
      <t>– L'alternative entre &lt;noscript&gt; et &lt;/noscript&gt; permet d'accéder à des contenus et des fonctionnalités similaires.
– La page affichée, lorsque JavaScript est désactivé, permet d'accéder à des contenus et des fonctionnalités similaires.
– La page alternative permet d'accéder à des contenus et des fonctionnalités similaires.
– Le langage de script côté serveur permet d'accéder à des contenus et des fonctionnalités similaires.
– L'alternative présente dans la page permet d'accéder à des contenus et des fonctionnalités similaires.</t>
    </r>
  </si>
  <si>
    <r>
      <rPr>
        <b/>
        <sz val="8"/>
        <rFont val="Arial"/>
        <family val="2"/>
      </rPr>
      <t xml:space="preserve">Chaque élément non textuel mis à jour par un script (dans la page, ou dans un cadre) et ayant une alternative vérifie-t-il ces conditions ?
</t>
    </r>
    <r>
      <rPr>
        <sz val="8"/>
        <rFont val="Arial"/>
        <family val="2"/>
      </rPr>
      <t>– L’alternative de l’élément non textuel est mise à jour.
– L’alternative mise à jour est pertinente.</t>
    </r>
  </si>
  <si>
    <t>Chaque script est-il contrôlable par le clavier et par tout dispositif de pointage (hors cas particuliers) ?</t>
  </si>
  <si>
    <r>
      <rPr>
        <b/>
        <sz val="8"/>
        <rFont val="Arial"/>
        <family val="2"/>
      </rPr>
      <t xml:space="preserve">Chaque élément possédant un gestionnaire d'événement contrôlé par un script vérifie-t-il une de ces conditions (hors cas particuliers) ?
</t>
    </r>
    <r>
      <rPr>
        <sz val="8"/>
        <rFont val="Arial"/>
        <family val="2"/>
      </rPr>
      <t>– L'élément est accessible par le clavier et tout dispositif de pointage.
– Un élément accessible par le clavier et tout dispositif de pointage permettant de réaliser la même action est présent dans la page.</t>
    </r>
  </si>
  <si>
    <t>Pour chaque script qui initie un changement de contexte, l'utilisateur est-il averti ou en a-t-il le contrôle ?</t>
  </si>
  <si>
    <r>
      <rPr>
        <b/>
        <sz val="8"/>
        <rFont val="Arial"/>
        <family val="2"/>
      </rPr>
      <t>Chaque script qui initie un changement de contexte vérifie-t-il une de ces conditions ?
–</t>
    </r>
    <r>
      <rPr>
        <sz val="8"/>
        <rFont val="Arial"/>
        <family val="2"/>
      </rPr>
      <t xml:space="preserve"> L'utilisateur est averti par un texte de l'action du script et du type de changement avant son déclenchement.
– Le changement de contexte est initié par un bouton (&lt;input&gt; de type submit, button ou image ou balise &lt;button&gt;) explicite.
– Le changement de contexte est initié par un lien explicite.</t>
    </r>
  </si>
  <si>
    <t>Dans chaque page web, les messages de statut sont-ils correctement restitués par les technologies d'assistance ?</t>
  </si>
  <si>
    <t>Chaque message de statut qui informe de la réussite, du résultat d'une action ou bien de l'état d'une application utilise-t-il l'attribut WAI-ARIA role="status" ?</t>
  </si>
  <si>
    <t>Chaque message de statut qui présente une suggestion, ou avertit de l'existence d'une erreur utilise-t-il l'attribut WAI-ARIA role="alert" ?</t>
  </si>
  <si>
    <t>Chaque message de statut qui indique la progression d'un processus utilise-t-il l'un des attributs WAI-ARIA role="log", role="progressbar" ou role="status" ?</t>
  </si>
  <si>
    <t>Chaque page web est-elle définie par un type de document ?</t>
  </si>
  <si>
    <t>Pour chaque page web, le type de document (balise doctype) est-il présent ?</t>
  </si>
  <si>
    <t>Pour chaque page web, le type de document (balise doctype) est-il valide ?</t>
  </si>
  <si>
    <t>Pour chaque page web possédant une déclaration de type de document, celle-ci est-elle située avant la balise &lt;html&gt; dans le code source ?</t>
  </si>
  <si>
    <t>Pour chaque page web, le code source généré est-il valide selon le type de document spécifié (hors cas particuliers) ?</t>
  </si>
  <si>
    <r>
      <t xml:space="preserve">Pour chaque déclaration de type de document, le code source généré de la page vérifie-t-il ces conditions (hors cas particuliers) ?
</t>
    </r>
    <r>
      <rPr>
        <sz val="8"/>
        <rFont val="Arial"/>
        <family val="2"/>
      </rPr>
      <t>– Les balises, attributs et valeurs d'attributs respectent les règles d'écriture ;
– L'imbrication des balises est conforme ;
– L'ouverture et la fermeture des balises sont conformes ;
– Les valeurs d'attribut id sont uniques dans la page ;
– Les attributs ne sont pas doublés sur un même élément.</t>
    </r>
  </si>
  <si>
    <t>Dans chaque page web, la langue par défaut est-elle présente ?</t>
  </si>
  <si>
    <r>
      <rPr>
        <b/>
        <sz val="8"/>
        <rFont val="Arial"/>
        <family val="2"/>
      </rPr>
      <t xml:space="preserve">Pour chaque page web, l'indication de langue par défaut vérifie-t-elle une de ces conditions ?
</t>
    </r>
    <r>
      <rPr>
        <sz val="8"/>
        <rFont val="Arial"/>
        <family val="2"/>
      </rPr>
      <t>– L'indication de la langue de la page (attribut lang et/ou xml:lang) est donnée pour l'élément &lt;html&gt;.
– L'indication de la langue de la page (attribut lang et/ou xml:lang) est donnée sur chaque élément de texte ou sur l'un des éléments parents.</t>
    </r>
  </si>
  <si>
    <t>Pour chaque page web ayant une langue par défaut, le code de langue est-il pertinent ?</t>
  </si>
  <si>
    <r>
      <rPr>
        <b/>
        <sz val="8"/>
        <rFont val="Arial"/>
        <family val="2"/>
      </rPr>
      <t xml:space="preserve">Pour chaque page web ayant une langue par défaut, le code de langue vérifie-t-il ces conditions ?
</t>
    </r>
    <r>
      <rPr>
        <sz val="8"/>
        <rFont val="Arial"/>
        <family val="2"/>
      </rPr>
      <t>– Le code de langue est valide.
– Le code de langue est pertinent.</t>
    </r>
  </si>
  <si>
    <t>Chaque page web a-t-elle un titre de page ?</t>
  </si>
  <si>
    <t>Chaque page web a-t-elle un titre de page (balise &lt;title&gt;) ?</t>
  </si>
  <si>
    <t>Pour chaque page web ayant un titre de page, ce titre est-il pertinent ?</t>
  </si>
  <si>
    <t>Pour chaque page web ayant un titre de page (balise &lt;title&gt;), le contenu de cette balise est-il pertinent ?</t>
  </si>
  <si>
    <t>Dans chaque page web, chaque changement de langue est-il indiqué dans le code source (hors cas particuliers) ?</t>
  </si>
  <si>
    <r>
      <rPr>
        <b/>
        <sz val="8"/>
        <rFont val="Arial"/>
        <family val="2"/>
      </rPr>
      <t xml:space="preserve">Dans chaque page web, chaque texte écrit dans une langue différente de la langue par défaut vérifie-t-il une de ces conditions (hors cas particuliers) ?
</t>
    </r>
    <r>
      <rPr>
        <sz val="8"/>
        <rFont val="Arial"/>
        <family val="2"/>
      </rPr>
      <t>– L'indication de langue est donnée sur l'élément contenant le texte (attribut lang et / ou xml:lang).
– L'indication de langue est donnée sur un des éléments parents (attribut lang et/ou xml:lang).</t>
    </r>
  </si>
  <si>
    <r>
      <t xml:space="preserve">Pour chaque page web, le code de langue de chaque changement de langue vérifie-t-il ces conditions ?
</t>
    </r>
    <r>
      <rPr>
        <sz val="8"/>
        <rFont val="Arial"/>
        <family val="2"/>
      </rPr>
      <t>– Le code de langue est valide.
– Le code de langue est pertinent.</t>
    </r>
  </si>
  <si>
    <t>Dans chaque page web, les balises ne doivent pas être utilisées uniquement à des fins de présentation. Cette règle est-elle respectée ?</t>
  </si>
  <si>
    <t>Dans chaque page web les balises (à l'exception de &lt;div&gt;, &lt;span&gt; et &lt;table&gt;) ne doivent pas être utilisées uniquement à des fins de présentation. Cette règle est-elle respectée ?</t>
  </si>
  <si>
    <t>Dans chaque page web, les changements du sens de lecture sont-ils signalés ?</t>
  </si>
  <si>
    <r>
      <t>Dans chaque page web, chaque changement du sens de lecture (attribut dir) vérifie-t-il ces conditions ?
–</t>
    </r>
    <r>
      <rPr>
        <sz val="8"/>
        <rFont val="Arial"/>
        <family val="2"/>
      </rPr>
      <t xml:space="preserve"> La valeur de l'attribut dir est conforme (rtl ou ltr).
– La valeur de l'attribut dir est pertinente.</t>
    </r>
  </si>
  <si>
    <t>Dans chaque page web, l'information est-elle structurée par l'utilisation appropriée de titres ?</t>
  </si>
  <si>
    <t>Dans chaque page web, le contenu de chaque titre (balise &lt;hx&gt; ou balise possédant un attribut WAI-ARIA role="heading" associé à un attribut WAI-ARIA aria-level) est-il pertinent ?</t>
  </si>
  <si>
    <t>Dans chaque page web, la structure du document est-elle cohérente (hors cas particuliers) ?</t>
  </si>
  <si>
    <r>
      <t xml:space="preserve">Dans chaque page web, la structure du document vérifie-t-elle ces conditions (hors cas particuliers) ?
</t>
    </r>
    <r>
      <rPr>
        <sz val="8"/>
        <rFont val="Arial"/>
        <family val="2"/>
      </rPr>
      <t>– La zone d'en-tête de la page est structurée via une balise &lt;header&gt;.
– Les zones de navigation principales et secondaires sont structurées via une balise &lt;nav&gt;.
– La balise &lt;nav&gt; est réservée à la structuration des zones de navigation principales et secondaires.
– La zone de contenu principal est structurée via une balise &lt;main&gt;.
– La structure du document utilise une balise &lt;main&gt; visible unique.
– La zone de pied de page est structurée via une balise &lt;footer&gt;.</t>
    </r>
  </si>
  <si>
    <t>Dans chaque page web, chaque liste est-elle correctement structurée ?</t>
  </si>
  <si>
    <r>
      <t xml:space="preserve">Dans chaque page web, les informations regroupées visuellement sous forme de liste non ordonnée vérifient-elles une de ces conditions ?
</t>
    </r>
    <r>
      <rPr>
        <sz val="8"/>
        <rFont val="Arial"/>
        <family val="2"/>
      </rPr>
      <t>– La liste utilise les balises HTML &lt;ul&gt; et &lt;li&gt;.
– La liste utilise les attributs WAI-ARIA role="list" et role="listitem".</t>
    </r>
  </si>
  <si>
    <r>
      <t xml:space="preserve">Dans chaque page web, les informations regroupées visuellement sous forme de liste ordonnée vérifient-elles une de ces conditions ?
</t>
    </r>
    <r>
      <rPr>
        <sz val="8"/>
        <rFont val="Arial"/>
        <family val="2"/>
      </rPr>
      <t>– La liste utilise les balises HTML &lt;ol&gt; et &lt;li&gt;.
– La liste utilise les attributs WAI-ARIA role="list" et role="listitem".</t>
    </r>
  </si>
  <si>
    <t xml:space="preserve">Dans chaque page web, les informations regroupées sous forme de liste de description utilisent-elles les balises &lt;dl&gt; et &lt;dt&gt; / &lt;dd&gt; ? </t>
  </si>
  <si>
    <t>Dans chaque page web, chaque citation est-elle correctement indiquée ?</t>
  </si>
  <si>
    <t>Dans chaque page web, chaque citation courte utilise-t-elle une balise &lt;q&gt; ?</t>
  </si>
  <si>
    <t>Dans chaque page web, chaque bloc de citation utilise-t-il une balise &lt;blockquote&gt; ?</t>
  </si>
  <si>
    <t>Dans le site web, des feuilles de style sont-elles utilisées pour contrôler la présentation de l'information ?</t>
  </si>
  <si>
    <t>Dans chaque page web, les balises servant à la présentation de l'information ne doivent pas être présentes dans le code source généré des pages. Cette règle est-elle respectée ?</t>
  </si>
  <si>
    <t>Dans chaque page web, les attributs servant à la présentation de l'information ne doivent pas être présents dans le code source généré des pages. Cette règle est-elle respectée ?</t>
  </si>
  <si>
    <r>
      <rPr>
        <b/>
        <sz val="8"/>
        <rFont val="Arial"/>
        <family val="2"/>
      </rPr>
      <t xml:space="preserve">Dans chaque page web, l'utilisation des espaces vérifie-t-elle ces conditions ?
</t>
    </r>
    <r>
      <rPr>
        <sz val="8"/>
        <rFont val="Arial"/>
        <family val="2"/>
      </rPr>
      <t>– Les espaces ne sont pas utilisées pour séparer les lettres d'un mot.
– Les espaces ne sont pas utilisées pour simuler des tableaux.
– Les espaces ne sont pas utilisées pour simuler des colonnes de texte.</t>
    </r>
  </si>
  <si>
    <t>Dans chaque page web, le contenu visible reste-t-il présent lorsque les feuilles de style sont désactivées ?</t>
  </si>
  <si>
    <t>Dans chaque page web, l'information reste-t-elle présente lorsque les feuilles de style sont désactivées ?</t>
  </si>
  <si>
    <t>Dans chaque page web, l'information reste-t-elle compréhensible lorsque les feuilles de style sont désactivées ?</t>
  </si>
  <si>
    <t>Dans chaque page web, le texte reste-t-il lisible lorsque la taille des caractères est augmentée jusqu'à 200%, au moins (hors cas particuliers) ?</t>
  </si>
  <si>
    <t>Dans les feuilles de style du site web, les unités non relatives (pt, pc, mm, cm, in) ne doivent pas être utilisées pour les types de média screen, tv, handheld, projection. Cette règle est-elle respectée (hors cas particuliers) ?</t>
  </si>
  <si>
    <r>
      <t>Dans chaque page web, l'augmentation de la taille des caractères jusqu'à 200 %, au moins, ne doit pas provoquer de perte d'information. Cette règle est-elle respectée selon une de ces conditions (hors cas particuliers) ?
–</t>
    </r>
    <r>
      <rPr>
        <sz val="8"/>
        <rFont val="Arial"/>
        <family val="2"/>
      </rPr>
      <t xml:space="preserve"> Lors de l'utilisation de la fonction d'agrandissement du texte du navigateur.
– Lors de l'utilisation des fonctions de zoom graphique du navigateur.
– Lors de l'utilisation d'un composant d'interface propre au site permettant d'agrandir le texte ou de zoomer.</t>
    </r>
  </si>
  <si>
    <r>
      <t xml:space="preserve">Dans chaque page web, l'augmentation de la taille des caractères jusqu'à 200 %, au moins, doit être possible pour l’ensemble du texte dans la page. Cette règle est-elle respectée selon une de ces conditions (hors cas particuliers) ?
</t>
    </r>
    <r>
      <rPr>
        <sz val="8"/>
        <rFont val="Arial"/>
        <family val="2"/>
      </rPr>
      <t>– Lors de l'utilisation de la fonction d'agrandissement du texte du navigateur.
– Lors de l'utilisation des fonctions de zoom graphique du navigateur.
– Lors de l'utilisation d'un composant d'interface propre au site permettant d'agrandir le texte ou de zoomer.</t>
    </r>
  </si>
  <si>
    <t>Dans chaque page web, les déclarations CSS de couleurs de fond d'élément et de police sont-elles correctement utilisées ?</t>
  </si>
  <si>
    <t>Dans chaque page web, chaque déclaration CSS de couleurs de police (color), d'un élément susceptible de contenir du texte, est-elle accompagnée d'une déclaration de couleur de fond (background, background-color), au moins, héritée d'un parent ?</t>
  </si>
  <si>
    <t>Dans chaque page web, chaque déclaration de couleur de fond (background, background-color), d'un élément susceptible de contenir du texte, est-elle accompagnée d'une déclaration de couleur de police (color) au moins, héritée d'un parent ?</t>
  </si>
  <si>
    <t>Dans chaque page web, chaque utilisation d'une image pour créer une couleur de fond d'un élément susceptible de contenir du texte, via CSS (background, background-image), est-elle accompagnée d'une déclaration de couleur de fond (background, background-color), au moins, héritée d'un parent ?</t>
  </si>
  <si>
    <t>Dans chaque page web, chaque lien dont la nature n'est pas évidente est-il visible par rapport au texte environnant ?</t>
  </si>
  <si>
    <r>
      <t xml:space="preserve">Dans chaque page web, chaque lien texte signalé uniquement par la couleur, et dont la nature n'est pas évidente, vérifie-t-il ces conditions ?
</t>
    </r>
    <r>
      <rPr>
        <sz val="8"/>
        <rFont val="Arial"/>
        <family val="2"/>
      </rPr>
      <t>– La couleur du lien à un rapport de contraste supérieur ou égal à 3:1 par rapport au texte environnant.
– Le lien dispose d'une indication visuelle au survol autre qu'un changement de couleur.
– Le lien dispose d'une indication visuelle au focus autre qu'un changement de couleur.</t>
    </r>
  </si>
  <si>
    <t>Dans chaque page web, pour chaque élément recevant le focus, la prise de focus est-elle visible ?</t>
  </si>
  <si>
    <r>
      <t>Pour chaque élément recevant le focus, la prise de focus vérifie-t-elle une de ces conditions ?
–</t>
    </r>
    <r>
      <rPr>
        <sz val="8"/>
        <rFont val="Arial"/>
        <family val="2"/>
      </rPr>
      <t xml:space="preserve"> Le style du focus natif du navigateur n'est pas supprimé ou dégradé.
– Un style du focus défini par l'auteur est visible.</t>
    </r>
  </si>
  <si>
    <r>
      <rPr>
        <b/>
        <sz val="8"/>
        <rFont val="Arial"/>
        <family val="2"/>
      </rPr>
      <t xml:space="preserve">Dans chaque page web, chaque contenu caché vérifie-t-il une de ces conditions ?
</t>
    </r>
    <r>
      <rPr>
        <sz val="8"/>
        <rFont val="Arial"/>
        <family val="2"/>
      </rPr>
      <t>– Le contenu caché a vocation à être ignoré par les technologies d'assistance.
– Le contenu caché n’a pas vocation à être ignoré par les technologies d’assistances et est rendu restituable par les technologies d'assistance suite à une action de l'utilisateur réalisable au clavier ou par tout dispositif de pointage sur un élément précédent le contenu caché ou suite à un repositionnement du focus dessus.</t>
    </r>
  </si>
  <si>
    <t>Dans chaque page web, l'information ne doit pas être donnée uniquement par la forme, taille ou position. Cette règle est-elle respectée ?</t>
  </si>
  <si>
    <t>Dans chaque page web, l'information ne doit pas être donnée par la forme, taille ou position uniquement. Cette règle est-elle implémentée de façon pertinente ?</t>
  </si>
  <si>
    <t>Dans chaque page web, pour chaque texte ou ensemble de textes, l'information ne doit pas être donnée uniquement par la forme, taille ou position. Cette règle est-elle respectée ?</t>
  </si>
  <si>
    <t>Dans chaque page web, pour chaque image ou ensemble d'images, l'information ne doit pas être donnée uniquement par la forme, taille ou position. Cette règle est-elle respectée ?</t>
  </si>
  <si>
    <t>Dans chaque page web, pour chaque média temporel, l'information ne doit pas être donnée uniquement par la forme, taille ou position. Cette règle est-elle respectée ?</t>
  </si>
  <si>
    <t>Dans chaque page web, pour chaque média non temporel, l'information ne doit pas être donnée uniquement par la forme, taille ou position. Cette règle est-elle respectée ?</t>
  </si>
  <si>
    <t>Dans chaque page web, pour chaque texte ou ensemble de textes, l'information ne doit pas être donnée uniquement par la forme, taille ou position. Cette règle est-elle implémentée de façon pertinente ?</t>
  </si>
  <si>
    <t>Dans chaque page web, pour chaque image ou ensemble d'images, l'information ne doit pas être donnée par la forme, taille ou position uniquement. Cette règle est-elle implémentée de façon pertinente ?</t>
  </si>
  <si>
    <t>Dans chaque page web, pour chaque média temporel, l'information ne doit pas être donnée par la forme, taille ou position uniquement. Cette règle est-elle implémentée de façon pertinente ?</t>
  </si>
  <si>
    <t>Dans chaque page web, pour chaque média non temporel, l'information ne doit pas être donnée par la forme, taille ou position uniquement. Cette règle est-elle implémentée de façon pertinente ?</t>
  </si>
  <si>
    <t>Pour chaque page web, les contenus peuvent-ils être présentés sans avoir recours à la fois à un défilement vertical pour une fenêtre ayant une hauteur de 256px ou une largeur de 320px (hors cas particuliers) ?</t>
  </si>
  <si>
    <t>Pour chaque page web, lorsque le contenu dont le sens de lecture est horizontal est affiché dans une fenêtre réduite à une largeur de 320px, l'ensemble des informations et des fonctionnalités sont-elles disponibles sans aucun défilement horizontal (hors cas particuliers) ?</t>
  </si>
  <si>
    <t>Pour chaque page web, lorsque le contenu dont le sens de lecture est vertical est affiché dans une fenêtre réduite à une hauteur de 256px, l'ensemble des informations et des fonctionnalités sont-elles disponibles sans aucun défilement vertical (hors cas particuliers) ?</t>
  </si>
  <si>
    <t>Dans chaque page web, les propriétés d'espacement du texte peuvent-elles être redéfinies par l'utilisateur sans perte de contenu ou de fonctionnalité (hors cas particuliers) ?</t>
  </si>
  <si>
    <r>
      <t xml:space="preserve">Dans chaque page web, le texte reste-t-il lisible lorsque l'affichage est modifié selon ces conditions (hors cas particuliers) ?
</t>
    </r>
    <r>
      <rPr>
        <sz val="8"/>
        <rFont val="Arial"/>
        <family val="2"/>
      </rPr>
      <t>– L'espacement entre les lignes (line-height) est augmenté jusqu'à 1,5 fois la taille de la police ;
– L'espacement suivant les paragraphes (balise &lt;p&gt;) est augmenté jusqu'à 2 fois la taille de la police ;
– L'espacement des lettres (letter-spacing) est augmenté jusqu'à 0,12 fois la taille de la police ;
– L'espacement des mots (word-spacing) est augmenté jusqu'à 0,16 fois la taille de la police.</t>
    </r>
  </si>
  <si>
    <t>Dans chaque page web, les contenus additionnels apparaissant à la prise de focus ou au survol d'un composant d'interface sont-ils contrôlables par l'utilisateur (hors cas particuliers) ?</t>
  </si>
  <si>
    <t>Chaque contenu additionnel devenant visible à la prise de focus ou au survol d'un composant d'interface peut-il être masqué par une action utilisateur sans déplacer le focus ou le pointeur de la souris (hors cas particuliers) ?</t>
  </si>
  <si>
    <t>Chaque contenu additionnel qui apparaît au survol d'un composant d'interface peut-il être survolé par le pointeur de la souris sans disparaître (hors cas particuliers) ?</t>
  </si>
  <si>
    <r>
      <t xml:space="preserve">Chaque contenu additionnel qui apparaît à la prise de focus ou au survol d'un composant d'interface vérifie-t-il une de ces conditions (hors cas particuliers) ?
</t>
    </r>
    <r>
      <rPr>
        <sz val="8"/>
        <rFont val="Arial"/>
        <family val="2"/>
      </rPr>
      <t>– Le contenu additionnel reste visible jusqu'à ce que l'utilisateur retire le pointeur souris ou le focus du contenu additionnel et du composant d'interface ayant déclenché son apparition.
– Le contenu additionnel reste visible jusqu'à ce que l'utilisateur déclenche une action masquant ce contenu sans déplacer le focus ou le pointeur souris du composant d'interface ayant déclenché son apparition.
– Le contenu additionnel reste visible jusqu'à ce qu'il ne soit plus valide.</t>
    </r>
  </si>
  <si>
    <r>
      <t xml:space="preserve">Dans chaque page web, les contenus additionnels apparaissant au survol d'un composant d'interface via les styles CSS respectent-ils si nécessaire une de ces conditions ?
</t>
    </r>
    <r>
      <rPr>
        <sz val="8"/>
        <rFont val="Arial"/>
        <family val="2"/>
      </rPr>
      <t>– Les contenus additionnels apparaissent également à l'activation du composant via le clavier et tout dispositif de pointage.
– Les contenus additionnels apparaissent également à la prise de focus du composant.
– Les contenus additionnels apparaissent également par le biais de l'activation ou de la prise de focus d'un autre composant.</t>
    </r>
  </si>
  <si>
    <r>
      <t xml:space="preserve">Dans chaque page web, les contenus additionnels apparaissant au focus d'un composant d'interface via les styles CSS respectent-ils si nécessaire une de ces conditions ?
</t>
    </r>
    <r>
      <rPr>
        <sz val="8"/>
        <rFont val="Arial"/>
        <family val="2"/>
      </rPr>
      <t>– Les contenus additionnels apparaissent également à l'activation du composant via le clavier et tout dispositif de pointage.
– Les contenus additionnels apparaissent également au survol du composant.
– Les contenus additionnels apparaissent également par le biais de l'activation ou du survol d'un autre composant.</t>
    </r>
  </si>
  <si>
    <t>Chaque champ de formulaire a-t-il une étiquette ?</t>
  </si>
  <si>
    <r>
      <rPr>
        <b/>
        <sz val="8"/>
        <rFont val="Arial"/>
        <family val="2"/>
      </rPr>
      <t xml:space="preserve">Chaque champ de formulaire vérifie-t-il une de ces conditions ?
</t>
    </r>
    <r>
      <rPr>
        <sz val="8"/>
        <rFont val="Arial"/>
        <family val="2"/>
      </rPr>
      <t>– Le champ de formulaire possède un attribut WAI-ARIA aria-labelledby référençant un passage de texte identifié.
– Le champ de formulaire possède un attribut WAI-ARIA aria-label.
– Une balise &lt;label&gt; ayant un attribut for est associée au champ de formulaire.
– Le champ de formulaire possède un attribut title.
– Un bouton adjacent au champ de formulaire lui fournit une étiquette visible et un attribut WAI-ARIA aria-label, aria-labelledby ou title lui fournit un nom accessible.</t>
    </r>
  </si>
  <si>
    <r>
      <rPr>
        <b/>
        <sz val="8"/>
        <rFont val="Arial"/>
        <family val="2"/>
      </rPr>
      <t xml:space="preserve">Chaque champ de formulaire associé à une balise &lt;label&gt; ayant un attribut for, vérifie-t-il ces conditions ?
</t>
    </r>
    <r>
      <rPr>
        <sz val="8"/>
        <rFont val="Arial"/>
        <family val="2"/>
      </rPr>
      <t>– Le champ de formulaire possède un attribut id.
– La valeur de l'attribut for est égale à la valeur de l'attribut id du champ de formulaire associé.</t>
    </r>
  </si>
  <si>
    <r>
      <rPr>
        <b/>
        <sz val="8"/>
        <rFont val="Arial"/>
        <family val="2"/>
      </rPr>
      <t xml:space="preserve">Chaque champ de formulaire ayant une étiquette dont le contenu n'est pas visible ou à proximité (masqué, aria-label) ou qui n’est pas accolé au champ (aria-labelledby), vérifie-t-il une de ses conditions ?
</t>
    </r>
    <r>
      <rPr>
        <sz val="8"/>
        <rFont val="Arial"/>
        <family val="2"/>
      </rPr>
      <t>– Le champ de formulaire possède un attribut title dont le contenu permet de comprendre la nature de la saisie attendue.
– Le champ de formulaire est accompagné d'un passage de texte accolé au champ qui devient visible à la prise de focus permettant de comprendre la nature de la saisie attendue.
– Le champ de formulaire est accompagné d'un passage de texte visible accolé au champ permettant de comprendre la nature de la saisie attendue.</t>
    </r>
  </si>
  <si>
    <t>Chaque étiquette associée à un champ de formulaire est-elle pertinente (hors cas particuliers) ?</t>
  </si>
  <si>
    <t>Chaque étiquette implémentée via l'attribut WAI-ARIA aria-label permet-elle de connaître la fonction exacte du champ de formulaire auquel elle est associée ?</t>
  </si>
  <si>
    <t>Chaque passage de texte associé via l'attribut WAI-ARIA aria-labelledby permet-il de connaître la fonction exacte du champ de formulaire auquel il est associé ?</t>
  </si>
  <si>
    <r>
      <t xml:space="preserve">Chaque champ de formulaire ayant un intitulé visible vérifie-t-il ces conditions (hors cas particuliers) ?
</t>
    </r>
    <r>
      <rPr>
        <sz val="8"/>
        <rFont val="Arial"/>
        <family val="2"/>
      </rPr>
      <t>– S'il est présent, le contenu de l'attribut WAI-ARIA aria-label du champ de formulaire contient au moins l'intitulé visible.
– S'il est présent, le passage de texte lié au champ de formulaire via un attribut WAI-ARIA aria-labelledby contient au moins l'intitulé visible.
– S'il est présent, le contenu de l'attribut title du champ de formulaire contient au moins l'intitulé visible.
– S'il est présent le contenu de la balise &lt;label&gt; associé au champ de formulaire contient au moins l'intitulé visible.</t>
    </r>
  </si>
  <si>
    <t>Chaque étiquette de champ et son champ associé sont-ils accolés ?</t>
  </si>
  <si>
    <r>
      <t xml:space="preserve">Chaque étiquette accolée à un champ (à l'exception des case à cocher, bouton radio ou balise ayant un attribut WAI-ARIA role="checkbox", role="radio" ou role="switch"), vérifie-t-elle ces conditions (hors cas particuliers) ?
</t>
    </r>
    <r>
      <rPr>
        <sz val="8"/>
        <rFont val="Arial"/>
        <family val="2"/>
      </rPr>
      <t>– L'étiquette est visuellement accolée immédiatement au-dessus ou à gauche du champ de formulaire lorsque le sens de lecture de la langue de l'étiquette est de gauche à droite.
– L'étiquette est visuellement accolée immédiatement au-dessus ou à droite du champ de formulaire lorsque le sens de lecture de la langue de l'étiquette est de droite à gauche.</t>
    </r>
  </si>
  <si>
    <r>
      <t>Chaque étiquette accolée à un champ de type checkbox ou radio ou à une balise ayant un attribut WAI-ARIA role="checkbox", role="radio" ou role="switch", vérifie-t-elle ces conditions (hors cas particuliers) ?
–</t>
    </r>
    <r>
      <rPr>
        <sz val="8"/>
        <rFont val="Arial"/>
        <family val="2"/>
      </rPr>
      <t xml:space="preserve"> L'étiquette est visuellement accolée immédiatement au-dessus ou à droite du champ de formulaire lorsque le sens de lecture de la langue de l'étiquette est de gauche à droite.
– L'étiquette est visuellement accolée immédiatement au-dessus ou à gauche du champ de formulaire lorsque le sens de lecture de la langue de l'étiquette est de droite à gauche.</t>
    </r>
  </si>
  <si>
    <t>Dans chaque formulaire, les champs de même nature sont-ils regroupés, si nécessaire ?</t>
  </si>
  <si>
    <r>
      <t xml:space="preserve">Les champs de même nature vérifient-ils l'une de ces conditions, si nécessaire ?
</t>
    </r>
    <r>
      <rPr>
        <sz val="8"/>
        <rFont val="Arial"/>
        <family val="2"/>
      </rPr>
      <t>– Les champs de même nature sont regroupés dans une balise &lt;fieldset&gt;.
– Les champs de même nature sont regroupés dans une balise possédant un attribut WAI-ARIA role="group".
– Les champs de même nature de type radio (&lt;input type="radio"&gt; ou balises possédant un attribut WAI-ARIA role="radio") sont regroupés dans une balise possédant un attribut WAI-ARIA role="radiogroup" ou role="group".</t>
    </r>
  </si>
  <si>
    <t>Dans chaque formulaire, chaque regroupement de champs de formulaire a-t-il une légende ?</t>
  </si>
  <si>
    <t>Chaque légende associée à un regroupement de champs de même nature est-elle pertinente ?</t>
  </si>
  <si>
    <t>Dans chaque formulaire, les items de même nature d'une liste de choix sont-ils regroupés de manière pertinente ?</t>
  </si>
  <si>
    <t>Pour chaque balise &lt;select&gt;, les items de même nature d'une liste de choix sont-ils regroupés avec une balise &lt;optgroup&gt;, si nécessaire ?</t>
  </si>
  <si>
    <t>Pour chaque balise &lt;optgroup&gt; ayant un attribut label, le contenu de l'attribut label est-il pertinent ?</t>
  </si>
  <si>
    <t>Dans chaque formulaire, l'intitulé de chaque bouton est-il pertinent (hors cas particuliers) ?</t>
  </si>
  <si>
    <r>
      <rPr>
        <b/>
        <sz val="8"/>
        <rFont val="Arial"/>
        <family val="2"/>
      </rPr>
      <t xml:space="preserve">L'intitulé de chaque bouton est-il pertinent ?
</t>
    </r>
    <r>
      <rPr>
        <sz val="8"/>
        <rFont val="Arial"/>
        <family val="2"/>
      </rPr>
      <t>– S'il est présent, le contenu de l'attribut WAI-ARIA aria-label est pertinent.
– S'il est présent, le passage de texte lié au bouton via un attribut WAI-ARIA aria-labelledby est pertinent.
– S'il est présent, le contenu de l'attribut value d'une balise &lt;input&gt; de type submit, reset ou button est pertinent.
– S'il est présent, le contenu de la balise &lt;button&gt; est pertinent.
– S'il est présent, le contenu de l'attribut alt d'une balise &lt;input&gt; de type image est pertinent.
– S'il est présent, le contenu de l'attribut title est pertinent.</t>
    </r>
  </si>
  <si>
    <r>
      <rPr>
        <b/>
        <sz val="8"/>
        <rFont val="Arial"/>
        <family val="2"/>
      </rPr>
      <t xml:space="preserve">Chaque bouton affichant un intitulé visible vérifie-t-il ces conditions (hors cas particuliers) ?
</t>
    </r>
    <r>
      <rPr>
        <sz val="8"/>
        <rFont val="Arial"/>
        <family val="2"/>
      </rPr>
      <t>– S'il est présent, le contenu de l'attribut WAI-ARIA aria-label contient au moins l'intitulé visible.
– S'il est présent, le passage de texte lié au bouton via un attribut WAI-ARIA aria-labelledby contient au moins l'intitulé visible.
– S'il est présent, le contenu de l'attribut value d'une balise &lt;input&gt; de type submit, reset ou button contient au moins l'intitulé visible.
– S'il est présent, le contenu de la balise &lt;button&gt; contient au moins l'intitulé visible.
– S'il est présent, le contenu de l'attribut alt d'une balise &lt;input&gt; de type image contient au moins l'intitulé visible.
– S'il est présent, le contenu de l'attribut title contient au moins l'intitulé visible.</t>
    </r>
  </si>
  <si>
    <t>Dans chaque formulaire, le contrôle de saisie est-il utilisé de manière pertinente (hors cas particuliers) ?</t>
  </si>
  <si>
    <r>
      <rPr>
        <b/>
        <sz val="8"/>
        <rFont val="Arial"/>
        <family val="2"/>
      </rPr>
      <t xml:space="preserve">Les indications du caractère obligatoire de la saisie des champs vérifient-elles une de ces conditions (hors cas particuliers) ?
</t>
    </r>
    <r>
      <rPr>
        <sz val="8"/>
        <rFont val="Arial"/>
        <family val="2"/>
      </rPr>
      <t>– Une indication de champ obligatoire est visible et permet d'identifier nommément le champ concerné préalablement à la validation du formulaire.
– Le champ obligatoire dispose de l'attribut aria-required="true" ou required préalablement à la validation du formulaire.</t>
    </r>
  </si>
  <si>
    <r>
      <t xml:space="preserve">Les champs obligatoires ayant l'attribut aria-required="true" ou required vérifient-ils une de ces conditions ?
</t>
    </r>
    <r>
      <rPr>
        <sz val="8"/>
        <rFont val="Arial"/>
        <family val="2"/>
      </rPr>
      <t>– Une indication de champ obligatoire est visible et située dans l'étiquette associé au champ préalablement à la validation du formulaire.
– Une indication de champ obligatoire est visible et située dans le passage de texte associé au champ préalablement à la validation du formulaire.</t>
    </r>
  </si>
  <si>
    <r>
      <rPr>
        <b/>
        <sz val="8"/>
        <rFont val="Arial"/>
        <family val="2"/>
      </rPr>
      <t xml:space="preserve">Les messages d'erreur indiquant l'absence de saisie d'un champ obligatoire vérifient-ils une de ces conditions ?
</t>
    </r>
    <r>
      <rPr>
        <sz val="8"/>
        <rFont val="Arial"/>
        <family val="2"/>
      </rPr>
      <t>– Le message d'erreur indiquant l'absence de saisie d'un champ obligatoire est visible et permet d'identifier nommément le champ concerné.
– Le champ obligatoire dispose de l'attribut aria-invalid="true".</t>
    </r>
  </si>
  <si>
    <r>
      <rPr>
        <b/>
        <sz val="8"/>
        <rFont val="Arial"/>
        <family val="2"/>
      </rPr>
      <t xml:space="preserve">Les champs obligatoires ayant l'attribut aria-invalid="true" vérifient-ils une de ces conditions ?
</t>
    </r>
    <r>
      <rPr>
        <sz val="8"/>
        <rFont val="Arial"/>
        <family val="2"/>
      </rPr>
      <t>– Une indication de champ obligatoire est visible et située dans l'étiquette associée au champ.
– Une indication de champ obligatoire est visible et située dans le passage de texte associé au champ.</t>
    </r>
  </si>
  <si>
    <r>
      <t xml:space="preserve">Les instructions et indications du type de données et/ou de format obligatoires vérifient-elles une de ces conditions ?
</t>
    </r>
    <r>
      <rPr>
        <sz val="8"/>
        <rFont val="Arial"/>
        <family val="2"/>
      </rPr>
      <t>– Une instruction ou une indication du type de données et/ou de format obligatoire est visible et permet d'identifier nommément le champ concerné préalablement à la validation du formulaire.
– Une instruction ou une indication du type de données et/ou de format obligatoire est visible dans l'étiquette ou le passage de texte associé au champ préalablement à la validation du formulaire.</t>
    </r>
  </si>
  <si>
    <r>
      <rPr>
        <b/>
        <sz val="8"/>
        <rFont val="Arial"/>
        <family val="2"/>
      </rPr>
      <t xml:space="preserve">Les messages d'erreurs fournissant une instruction ou une indication du type de données et/ou de format obligatoire des champs vérifient-ils une de ces conditions ?
</t>
    </r>
    <r>
      <rPr>
        <sz val="8"/>
        <rFont val="Arial"/>
        <family val="2"/>
      </rPr>
      <t>– Le message d'erreur fournissant une instruction ou une indication du type de données et/ou de format obligatoire est visible et identifie le champ concerné.
– Le champ dispose de l'attribut aria-invalid="true".</t>
    </r>
  </si>
  <si>
    <r>
      <rPr>
        <b/>
        <sz val="8"/>
        <rFont val="Arial"/>
        <family val="2"/>
      </rPr>
      <t xml:space="preserve">Les champs ayant l'attribut aria-invalid="true" dont la saisie requiert un type de données et/ou de format obligatoire vérifient-ils une de ces conditions ?
</t>
    </r>
    <r>
      <rPr>
        <sz val="8"/>
        <rFont val="Arial"/>
        <family val="2"/>
      </rPr>
      <t>– Une instruction ou une indication du type de données et/ou de format obligatoire est visible et située dans la balise &lt;label&gt; associée au champ.
– Une instruction ou une indication du type de données et/ou de format obligatoire est visible et située dans le passage de texte associé au champ.</t>
    </r>
  </si>
  <si>
    <t>Dans chaque formulaire, le contrôle de saisie est-il accompagné, si nécessaire, de suggestions facilitant la correction des erreurs de saisie ?</t>
  </si>
  <si>
    <t>Pour chaque erreur de saisie, les types et les formats de données sont-ils suggérés, si nécessaire ?</t>
  </si>
  <si>
    <t>Pour chaque erreur de saisie, des exemples de valeurs attendues sont-ils suggérés, si nécessaire ?</t>
  </si>
  <si>
    <t>Pour chaque formulaire qui modifie ou supprime des données, ou qui transmet des réponses à un test ou à un examen, ou dont la validation a des conséquences financières ou juridiques, la saisie des données vérifie-t-elle une de ces conditions ?</t>
  </si>
  <si>
    <r>
      <rPr>
        <b/>
        <sz val="8"/>
        <rFont val="Arial"/>
        <family val="2"/>
      </rPr>
      <t xml:space="preserve">Pour chaque formulaire qui modifie ou supprime des données, ou qui transmet des réponses à un test ou un examen, ou dont la validation a des conséquences financières ou juridiques, la saisie des données vérifie-t-elle une de ces conditions ?
</t>
    </r>
    <r>
      <rPr>
        <sz val="8"/>
        <rFont val="Arial"/>
        <family val="2"/>
      </rPr>
      <t>– L'utilisateur peut modifier ou annuler les données et les actions effectuées sur ces données après la validation du formulaire.
– L'utilisateur peut vérifier et corriger les données avant la validation d'un formulaire en plusieurs étapes.
– Un mécanisme de confirmation explicite, via une case à cocher (balise &lt;input&gt; de type checkbox ou balise ayant un attribut WAI-ARIA role="checkbox") ou une étape supplémentaire, est présent.</t>
    </r>
  </si>
  <si>
    <r>
      <rPr>
        <b/>
        <sz val="8"/>
        <rFont val="Arial"/>
        <family val="2"/>
      </rPr>
      <t xml:space="preserve">Chaque formulaire dont la validation modifie ou supprime des données à caractère financier, juridique ou personnel vérifie-t-il une de ces conditions ?
</t>
    </r>
    <r>
      <rPr>
        <sz val="8"/>
        <rFont val="Arial"/>
        <family val="2"/>
      </rPr>
      <t>– Un mécanisme permet de récupérer les données supprimées ou modifiées par l'utilisateur.
– Un mécanisme de demande de confirmation explicite de la suppression ou de la modification, via un champ de formulaire ou une étape supplémentaire, est proposé.</t>
    </r>
  </si>
  <si>
    <t>La finalité d'un champ de saisie peut-elle être déduite pour faciliter le remplissage automatique des champs avec les données de l'utilisateur ?</t>
  </si>
  <si>
    <r>
      <t xml:space="preserve">Chaque champ de formulaire dont l'objet se rapporte à une information concernant l'utilisateur vérifie-t-il ces conditions ?
</t>
    </r>
    <r>
      <rPr>
        <sz val="8"/>
        <rFont val="Arial"/>
        <family val="2"/>
      </rPr>
      <t>– Le champ de formulaire possède un attribut autocomplete.
–  L'attribut autocomplete est pourvu d'une valeur présente dans la liste des valeurs possibles pour l'attribut autocomplete associés à un champ de formulaire.
– La valeur indiquée pour l'attribut autocomplete est pertinente au regard du type d'information attendu.</t>
    </r>
  </si>
  <si>
    <r>
      <rPr>
        <b/>
        <sz val="8"/>
        <rFont val="Arial"/>
        <family val="2"/>
      </rPr>
      <t xml:space="preserve">Chaque ensemble de pages vérifie-t-il une de ces conditions (hors cas particuliers) ?
</t>
    </r>
    <r>
      <rPr>
        <sz val="8"/>
        <rFont val="Arial"/>
        <family val="2"/>
      </rPr>
      <t>– Un menu de navigation et un plan du site sont présents.
– Un menu de navigation et un moteur de recherche sont présents.
– Un moteur de recherche et un plan du site sont présents.</t>
    </r>
  </si>
  <si>
    <t>Dans chaque ensemble de pages, le menu et les barres de navigation sont-ils toujours à la même place (hors cas particuliers) ?</t>
  </si>
  <si>
    <r>
      <t xml:space="preserve">Dans chaque ensemble de pages, chaque page disposant d'un menu ou de barres de navigation vérifie-t-elle ces conditions (hors cas particuliers) ?
</t>
    </r>
    <r>
      <rPr>
        <sz val="8"/>
        <rFont val="Arial"/>
        <family val="2"/>
      </rPr>
      <t>– Le menu ou les barres de navigation sont toujours à la même place dans la présentation.
– Le menu ou les barres de navigation se présentent toujours dans le même ordre relatif dans le code source.</t>
    </r>
  </si>
  <si>
    <t>La page « plan du site » est-elle pertinente ?</t>
  </si>
  <si>
    <t>La page « plan du site » est-elle représentative de l'architecture générale du site ?</t>
  </si>
  <si>
    <t>Dans chaque ensemble de pages, la page « plan du site » est-elle atteignable de manière identique ?</t>
  </si>
  <si>
    <t>Dans chaque ensemble de pages, la page « plan du site » est-elle accessible à partir d'une fonctionnalité identique ?</t>
  </si>
  <si>
    <t>Dans chaque ensemble de pages, la fonctionnalité vers la page « plan du site » se présente-t-elle toujours dans le même ordre relatif dans le code source ?</t>
  </si>
  <si>
    <t>Dans chaque ensemble de pages, la fonctionnalité vers la page « plan du site » est-elle située à la même place dans la présentation ?</t>
  </si>
  <si>
    <t>Dans chaque ensemble de pages, la fonctionnalité vers le moteur de recherche est-elle située à la même place dans la présentation ?</t>
  </si>
  <si>
    <t>Les zones de regroupement de contenus présentes dans plusieurs pages web (zones d'en-tête, de navigation principale, de contenu principal, de pied de page et de moteur de recherche) peuvent-elles être atteintes ou évitées ?</t>
  </si>
  <si>
    <r>
      <rPr>
        <b/>
        <sz val="8"/>
        <rFont val="Arial"/>
        <family val="2"/>
      </rPr>
      <t xml:space="preserve">Dans chaque page web où elles sont présentes, la zone d'en-tête, de navigation principale, de contenu principal, de pied de page et de moteur de recherche respectent-elles au moins une de ces conditions :
</t>
    </r>
    <r>
      <rPr>
        <sz val="8"/>
        <rFont val="Arial"/>
        <family val="2"/>
      </rPr>
      <t>– La zone possède un rôle WAI-ARIA de type landmark correspondant à sa nature.
– La zone possède un titre de hiérarchie dont le contenu permet de comprendre la nature du contenu de la zone.
– La zone peut être masquée par le biais d'un bouton précédant directement la zone dans l'ordre du code source.
– La zone peut être évitée par le biais d'un lien d'évitement précédant directement la zone dans l'ordre du code source.
– La zone peut être atteinte par le biais d'un lien d'accès rapide visible à la prise de focus lors d’une tabulation.</t>
    </r>
  </si>
  <si>
    <t>Dans chaque page web, un lien d'évitement ou d'accès rapide à la zone de contenu principal est-il présent (hors cas particuliers) ?</t>
  </si>
  <si>
    <r>
      <t xml:space="preserve">Dans chaque ensemble de pages, le lien d'évitement ou d'accès rapide à la zone de contenu principal vérifient-il ces conditions (hors cas particuliers) ?
</t>
    </r>
    <r>
      <rPr>
        <sz val="8"/>
        <rFont val="Arial"/>
        <family val="2"/>
      </rPr>
      <t>– Le lien est situé à la même place dans la présentation.
– Le lien se présente toujours dans le même ordre relatif dans le code source.
– Le lien est visible à la prise de focus au moins.</t>
    </r>
  </si>
  <si>
    <t>Dans chaque page web, l'ordre de tabulation est-il cohérent ?</t>
  </si>
  <si>
    <t>Dans chaque page web, l'ordre de tabulation dans le contenu est-il cohérent ?</t>
  </si>
  <si>
    <t>Pour chaque script qui met à jour ou insère un contenu, l'ordre de tabulation reste-t-il cohérent ?</t>
  </si>
  <si>
    <t>Dans chaque page web, la navigation ne doit pas contenir de piège au clavier. Cette règle est-elle respectée ?</t>
  </si>
  <si>
    <r>
      <rPr>
        <b/>
        <sz val="8"/>
        <rFont val="Arial"/>
        <family val="2"/>
      </rPr>
      <t xml:space="preserve">Dans chaque page web, chaque élément recevant le focus vérifie-t-il une de ces conditions ?
</t>
    </r>
    <r>
      <rPr>
        <sz val="8"/>
        <rFont val="Arial"/>
        <family val="2"/>
      </rPr>
      <t>– Il est possible d'atteindre l'élément suivant ou précédent pouvant recevoir le focus avec la touche de tabulation.
– L'utilisateur est informé d'un mécanisme fonctionnel permettant d'atteindre au clavier l'élément suivant ou précédent pouvant recevoir le focus.</t>
    </r>
  </si>
  <si>
    <t>Dans chaque page web, les raccourcis clavier n'utilisant qu'une seule touche (lettre minuscule ou majuscule, ponctuation, chiffre ou symbole) sont-ils contrôlables par l’utilisateur ?</t>
  </si>
  <si>
    <r>
      <rPr>
        <b/>
        <sz val="8"/>
        <rFont val="Arial"/>
        <family val="2"/>
      </rPr>
      <t xml:space="preserve">Dans chaque page web, chaque raccourci clavier n'utilisant qu'une seule touche (lettres minuscule ou majuscule, ponctuation, chiffre ou symbole) vérifie-t-il l'une de ces conditions ?
</t>
    </r>
    <r>
      <rPr>
        <sz val="8"/>
        <rFont val="Arial"/>
        <family val="2"/>
      </rPr>
      <t>– Un mécanisme est disponible pour désactiver le raccourci clavier.
– Un mécanisme est disponible pour configurer la touche de raccourci clavier au moyen des touches de modification (Ctrl, Alt, Maj, etc).
– Dans le cas d'un composant d'interface utilisateur, le raccourci clavier qui lui est associé ne peut être activé que si le focus clavier est sur ce composant.</t>
    </r>
  </si>
  <si>
    <t>Dans chaque page web, les contenus additionnels apparaissant au survol, à la prise de focus ou à l'activation d'un composant d'interface sont-ils, si nécessaire, atteignables au clavier ?</t>
  </si>
  <si>
    <t>Dans chaque page web, les contenus additionnels apparaissant au survol, à la prise de focus ou à l'activation d'un composant d'interface sont-ils, si nécessaire, atteignables au clavier ?</t>
  </si>
  <si>
    <t>Pour chaque page web, l'utilisateur a-t-il le contrôle de chaque limite de temps modifiant le contenu (hors cas particuliers) ?</t>
  </si>
  <si>
    <r>
      <rPr>
        <b/>
        <sz val="8"/>
        <rFont val="Arial"/>
        <family val="2"/>
      </rPr>
      <t xml:space="preserve">Pour chaque page web, chaque procédé de rafraîchissement (balise &lt;object&gt;, balise &lt;embed&gt;, balise &lt;svg&gt;, balise &lt;canvas&gt;, balise &lt;meta&gt;) vérifie-t-il une de ces conditions (hors cas particuliers) ?
</t>
    </r>
    <r>
      <rPr>
        <sz val="8"/>
        <rFont val="Arial"/>
        <family val="2"/>
      </rPr>
      <t>– L'utilisateur peut arrêter ou relancer le rafraîchissement.
– L'utilisateur peut augmenter la limite de temps entre deux rafraîchissements de dix fois, au moins.
– L'utilisateur est averti de l'imminence du rafraîchissement et dispose de vingt secondes, au moins, pour augmenter la limite de temps avant le prochain rafraîchissement.
– La limite de temps entre deux rafraîchissements est de vingt heures, au moins.</t>
    </r>
  </si>
  <si>
    <t xml:space="preserve">Pour chaque page web, chaque procédé de redirection effectué via une balise &lt;meta&gt; est-il immédiat (hors cas particuliers) ? </t>
  </si>
  <si>
    <r>
      <rPr>
        <b/>
        <sz val="8"/>
        <rFont val="Arial"/>
        <family val="2"/>
      </rPr>
      <t xml:space="preserve">Pour chaque page web, chaque procédé de redirection effectué via un script vérifie-t-il une de ces conditions (hors cas particuliers) ?
</t>
    </r>
    <r>
      <rPr>
        <sz val="8"/>
        <rFont val="Arial"/>
        <family val="2"/>
      </rPr>
      <t>– L'utilisateur peut arrêter ou relancer la redirection.
– L'utilisateur peut augmenter la limite de temps avant la redirection de dix fois, au moins.
– L'utilisateur est averti de l'imminence de la redirection et dispose de vingt secondes, au moins, pour augmenter la limite de temps avant la prochaine redirection.
– La limite de temps avant la redirection est de vingt heures, au moins.</t>
    </r>
  </si>
  <si>
    <r>
      <rPr>
        <b/>
        <sz val="8"/>
        <rFont val="Arial"/>
        <family val="2"/>
      </rPr>
      <t xml:space="preserve">Pour chaque page web, chaque procédé limitant le temps d'une session vérifie-t-il une de ces conditions (hors cas particuliers) ?
</t>
    </r>
    <r>
      <rPr>
        <sz val="8"/>
        <rFont val="Arial"/>
        <family val="2"/>
      </rPr>
      <t>– L'utilisateur peut supprimer la limite de temps.
– L'utilisateur peut augmenter la limite de temps.
– La limite de temps avant la fin de la session est de vingt heures au moins.</t>
    </r>
  </si>
  <si>
    <t>Dans chaque page web, l'ouverture d'une nouvelle fenêtre ne doit pas être déclenchée sans action de l'utilisateur. Cette règle est-elle respectée ?</t>
  </si>
  <si>
    <t>Dans chaque page web, chaque document bureautique en téléchargement possède-t-il, si nécessaire, une version accessible (hors cas particuliers) ?</t>
  </si>
  <si>
    <r>
      <rPr>
        <b/>
        <sz val="8"/>
        <rFont val="Arial"/>
        <family val="2"/>
      </rPr>
      <t xml:space="preserve">Dans chaque page web, chaque fonctionnalité de téléchargement d'un document bureautique vérifie-t-elle une de ces conditions ?
</t>
    </r>
    <r>
      <rPr>
        <sz val="8"/>
        <rFont val="Arial"/>
        <family val="2"/>
      </rPr>
      <t>– Le document en téléchargement est compatible avec l'accessibilité.
– Il existe une version alternative du document en téléchargement compatible avec l'accessibilité.
– Il existe une version alternative du document en téléchargement au format HTML.</t>
    </r>
  </si>
  <si>
    <r>
      <rPr>
        <b/>
        <sz val="8"/>
        <rFont val="Arial"/>
        <family val="2"/>
      </rPr>
      <t xml:space="preserve">Chaque document bureautique ayant une version accessible vérifie-t-il une de ces conditions ?
</t>
    </r>
    <r>
      <rPr>
        <sz val="8"/>
        <rFont val="Arial"/>
        <family val="2"/>
      </rPr>
      <t>– La version compatible avec l'accessibilité offre la même information.
– La version alternative au format HTML est pertinente et offre la même information.</t>
    </r>
  </si>
  <si>
    <t>Dans chaque page web, chaque contenu cryptique (art ASCII, émoticon, syntaxe cryptique) a-t-il une alternative ?</t>
  </si>
  <si>
    <r>
      <rPr>
        <b/>
        <sz val="8"/>
        <rFont val="Arial"/>
        <family val="2"/>
      </rPr>
      <t xml:space="preserve">Dans chaque page web, chaque contenu cryptique (art ASCII, émoticon, syntaxe cryptique) vérifie-t-il une de ces conditions ?
</t>
    </r>
    <r>
      <rPr>
        <sz val="8"/>
        <rFont val="Arial"/>
        <family val="2"/>
      </rPr>
      <t>– Un attribut title est disponible.
– Une définition est donnée par le contexte adjacent.</t>
    </r>
  </si>
  <si>
    <t>Dans chaque page web, pour chaque contenu cryptique (art ASCII, émoticon, syntaxe cryptique) ayant une alternative, cette alternative est-elle pertinente ?</t>
  </si>
  <si>
    <r>
      <rPr>
        <b/>
        <sz val="8"/>
        <rFont val="Arial"/>
        <family val="2"/>
      </rPr>
      <t xml:space="preserve">Dans chaque page web, chaque contenu cryptique (art ASCII, émoticon, syntaxe cryptique) vérifie-t-il une de ces conditions ?
</t>
    </r>
    <r>
      <rPr>
        <sz val="8"/>
        <rFont val="Arial"/>
        <family val="2"/>
      </rPr>
      <t>– Le contenu de l'attribut title est pertinent.
– La définition donnée par le contexte adjacent est pertinente.</t>
    </r>
  </si>
  <si>
    <t>Dans chaque page web, les changements brusques de luminosité ou les effets de flash sont-ils correctement utilisés ?</t>
  </si>
  <si>
    <r>
      <t xml:space="preserve">Dans chaque page web, chaque image (balise &lt;img&gt;, balise &lt;svg&gt;, balise &lt;canvas&gt;, balise &lt;embed&gt; ou balise &lt;object&gt;) qui provoque un changement brusque de luminosité ou un effet de flash vérifie-t-elle une de ces conditions ?
</t>
    </r>
    <r>
      <rPr>
        <sz val="8"/>
        <rFont val="Arial"/>
        <family val="2"/>
      </rPr>
      <t>– La fréquence de l'effet est inférieure à 3 par seconde.
– La surface totale cumulée des effets est inférieure ou égale à 21 824 pixels.</t>
    </r>
  </si>
  <si>
    <r>
      <rPr>
        <b/>
        <sz val="8"/>
        <rFont val="Arial"/>
        <family val="2"/>
      </rPr>
      <t xml:space="preserve">Dans chaque page web, chaque script qui provoque un changement brusque de luminosité ou un effet de flash vérifie-t-il une de ces conditions ?
</t>
    </r>
    <r>
      <rPr>
        <sz val="8"/>
        <rFont val="Arial"/>
        <family val="2"/>
      </rPr>
      <t>– La fréquence de l'effet est inférieure à 3 par seconde.
– La surface totale cumulée des effets est inférieure ou égale à 21 824 pixels.</t>
    </r>
  </si>
  <si>
    <r>
      <rPr>
        <b/>
        <sz val="8"/>
        <rFont val="Arial"/>
        <family val="2"/>
      </rPr>
      <t xml:space="preserve">Dans chaque page web, chaque mise en forme CSS qui provoque un changement brusque de luminosité ou un effet de flash vérifie-t-elle une de ces conditions ?
</t>
    </r>
    <r>
      <rPr>
        <sz val="8"/>
        <rFont val="Arial"/>
        <family val="2"/>
      </rPr>
      <t>– La fréquence de l'effet est inférieure à 3 par seconde.
– La surface totale cumulée des effets est inférieure ou égale à 21 824 pixels.</t>
    </r>
  </si>
  <si>
    <t>Dans chaque page web, chaque contenu en mouvement ou clignotant est-il contrôlable par l'utilisateur ?</t>
  </si>
  <si>
    <r>
      <rPr>
        <b/>
        <sz val="8"/>
        <rFont val="Arial"/>
        <family val="2"/>
      </rPr>
      <t xml:space="preserve">Dans chaque page web, chaque contenu en mouvement, déclenché automatiquement, vérifie-t-il une de ces conditions ?
</t>
    </r>
    <r>
      <rPr>
        <sz val="8"/>
        <rFont val="Arial"/>
        <family val="2"/>
      </rPr>
      <t>– La durée du mouvement est inférieure ou égale à 5 secondes.
– L'utilisateur peut arrêter et relancer le mouvement.
– L'utilisateur peut afficher et masquer le contenu en mouvement.
– L'utilisateur peut afficher la totalité de l'information sans le mouvement.</t>
    </r>
  </si>
  <si>
    <r>
      <rPr>
        <b/>
        <sz val="8"/>
        <rFont val="Arial"/>
        <family val="2"/>
      </rPr>
      <t xml:space="preserve">Dans chaque page web, chaque contenu clignotant, déclenché automatiquement, vérifie-t-il une de ces conditions ?
</t>
    </r>
    <r>
      <rPr>
        <sz val="8"/>
        <rFont val="Arial"/>
        <family val="2"/>
      </rPr>
      <t>– La durée du clignotement est inférieure ou égale à 5 secondes.
– L'utilisateur peut arrêter et relancer le clignotement.
– L'utilisateur peut afficher et masquer le contenu clignotant.
– L'utilisateur peut afficher la totalité de l'information sans le clignotement.</t>
    </r>
  </si>
  <si>
    <r>
      <t xml:space="preserve">Dans chaque page web, chaque contenu vérifie-t-il ces conditions (hors cas particuliers) ?
</t>
    </r>
    <r>
      <rPr>
        <sz val="8"/>
        <rFont val="Arial"/>
        <family val="2"/>
      </rPr>
      <t>– La consultation est possible quel que soit le mode d'orientation de l'écran.
– Le contenu proposé reste le même quel que soit le mode d'orientation de l'écran utilisé même si sa présentation et le moyen d'y accéder peut différer.</t>
    </r>
  </si>
  <si>
    <t>Dans chaque page web, les fonctionnalités utilisables ou disponibles au moyen d'un geste complexe peuvent-elles être également disponibles au moyen d'un geste simple (hors cas particuliers) ?</t>
  </si>
  <si>
    <t>Dans chaque page web, chaque fonctionnalité utilisable ou disponible suite à un contact multipoint est-elle également utilisable ou disponible suite à un contact en un point unique de l’écran (hors cas particuliers) ?</t>
  </si>
  <si>
    <t>Dans chaque page web, chaque fonctionnalité utilisable ou disponible suite à un geste basé sur le suivi d'une trajectoire sur l'écran est-elle également utilisable ou disponible suite à un contact en un point unique de l'écran (hors cas particuliers) ?</t>
  </si>
  <si>
    <t>Dans chaque page web, les actions déclenchées au moyen d'un dispositif de pointage sur un point unique de l'écran peuvent-elles faire l'objet d'une annulation (hors cas particuliers) ?</t>
  </si>
  <si>
    <r>
      <t xml:space="preserve">Dans chaque page web, les actions déclenchées au moyen d'un dispositif de pointage sur un point unique de l'écran vérifient-elles l'une de ces conditions (hors cas particuliers) ?
</t>
    </r>
    <r>
      <rPr>
        <sz val="8"/>
        <rFont val="Arial"/>
        <family val="2"/>
      </rPr>
      <t>– L'action est déclenchée au moment où le dispositif de pointage est relâché ou relevé ;
– L'action est déclenchée au moment où le dispositif de pointage est pressé ou posé puis annulée lorsque le dispositif de pointage est relâché ou relevé ;
– Un mécanisme est disponible pour abandonner (avant achèvement de l'action) ou annuler (après achèvement) l'exécution de l'action.</t>
    </r>
  </si>
  <si>
    <t>Dans chaque page web, les fonctionnalités qui impliquent un mouvement de l'appareil ou vers l'appareil peuvent-elles être satisfaites de manière alternative (hors cas particuliers) ?</t>
  </si>
  <si>
    <t>Dans chaque page web, les fonctionnalités disponibles en bougeant l'appareil peuvent-elles être accomplies avec des composants d'interface utilisateur (hors cas particuliers) ?</t>
  </si>
  <si>
    <t>Dans chaque page web, les fonctionnalités disponibles en faisant un geste en direction de l'appareil peuvent-elles être accomplies avec des composants d'interface utilisateur (hors cas particuliers) ?</t>
  </si>
  <si>
    <t>L'utilisateur a-t-il la possibilité de désactiver la détection du mouvement pour éviter un déclenchement accidentel de la fonctionnalité (hors cas particuliers) ?</t>
  </si>
  <si>
    <t>Dans chaque page web, le contenu proposé est-il consultable quelle que soit l'orientation de l'écran (portrait ou paysage) (hors cas particuliers) ?</t>
  </si>
  <si>
    <t>Dans chaque formulaire, chaque étiquette associée à un champ de formulaire ayant la même fonction et répétée plusieurs fois dans une même page ou dans un ensemble de pages est-elle cohérente ?</t>
  </si>
  <si>
    <t>Dérogation</t>
  </si>
  <si>
    <t>Niv</t>
  </si>
  <si>
    <t>Résultats par page</t>
  </si>
  <si>
    <t>Calculs des % de Synthèse par Page</t>
  </si>
  <si>
    <t>Validés non AAA</t>
  </si>
  <si>
    <t>Invalidés non AAA</t>
  </si>
  <si>
    <t>Indéterminés non AAA</t>
  </si>
  <si>
    <t>NA non AAA</t>
  </si>
  <si>
    <t>Validés AAA</t>
  </si>
  <si>
    <t>Invalidés AAA</t>
  </si>
  <si>
    <t>Indéterminés AAA</t>
  </si>
  <si>
    <t>NA AAA</t>
  </si>
  <si>
    <t>Total non AAA</t>
  </si>
  <si>
    <t>Total non AAA + AAA</t>
  </si>
  <si>
    <t>% Validés non AAA / Total non AAA</t>
  </si>
  <si>
    <t>% Invalidés non AAA / Total non AAA</t>
  </si>
  <si>
    <t>% NA non AAA / Total non AAA</t>
  </si>
  <si>
    <t>% Validés non AAA / Total Validés + Invalidés non AAA</t>
  </si>
  <si>
    <t>PagF1</t>
  </si>
  <si>
    <t>Critères</t>
  </si>
  <si>
    <t>Critères Applicables</t>
  </si>
  <si>
    <t>% Conformité</t>
  </si>
  <si>
    <t>Invalidés</t>
  </si>
  <si>
    <t>Validés</t>
  </si>
  <si>
    <t>Somme</t>
  </si>
  <si>
    <t>Indéterminés</t>
  </si>
  <si>
    <t>% critères indéterminés</t>
  </si>
  <si>
    <t>Critères A</t>
  </si>
  <si>
    <t>Critères AA</t>
  </si>
  <si>
    <t>Critères AAA</t>
  </si>
  <si>
    <t>Total nombre critères</t>
  </si>
  <si>
    <t>Calcul des critères validés à partir des tests</t>
  </si>
  <si>
    <t>Calcul des critères invalidés à partir des tests</t>
  </si>
  <si>
    <t>Calcul des critères indéterminés à partir des tests</t>
  </si>
  <si>
    <t>Calcul des graphes des pages (Synthèse)</t>
  </si>
  <si>
    <t>Total tests</t>
  </si>
  <si>
    <t>Critères Invalidés</t>
  </si>
  <si>
    <t>Critères Indéterminés</t>
  </si>
  <si>
    <t>Total nombre de critères</t>
  </si>
  <si>
    <t>Critères validés</t>
  </si>
  <si>
    <t>Critères Non Applicables</t>
  </si>
  <si>
    <t>% critères validés</t>
  </si>
  <si>
    <t>% critères invalidés</t>
  </si>
  <si>
    <t>% critères non applicables</t>
  </si>
  <si>
    <t>Audit par tests RGAA 4.0 2019</t>
  </si>
  <si>
    <t>Éléments Transverses</t>
  </si>
  <si>
    <t>Cette grille a été créée par la Tanaguru (www.tanaguru.com)</t>
  </si>
  <si>
    <t>Renseigner les éléments transverses dans le tableau dédié. Celui-ci permettra d'avoir une vision claire de ce qui est audité dans l'onglet « Transverse » de ce fichier.</t>
  </si>
  <si>
    <t>Cliquer sur le bouton « Générer les onglets » pour simplement créer les pages.</t>
  </si>
  <si>
    <t>Dans l'onglet « Projet »</t>
  </si>
  <si>
    <t>Dans l'onglet « Synthèse »</t>
  </si>
  <si>
    <t>Cet onglet vous donne une vue d'ensemble de l'audit de votre site. Vous pouvez visualiser pour chaque test sa conformité sur toutes les pages. Vous pouvez ainsi déterminer les tests invalidés de façon transverse et les pages ayant des erreurs particulières. Vous avez également le pourcentage d'accessibilité de chaque page au niveau du critère.
Cet onglet présente également deux graphiques. Un camembert présentant la conformité générale du site (Ce pourcentage est calculé au niveau du critère) et un histogramme présentant la conformité aux tests de chaque thématique.</t>
  </si>
  <si>
    <t>Dans l'onglet « Synthèse Graphique »</t>
  </si>
  <si>
    <t>Cet onglet vous donne une vue graphique de l'état du site. Un camembert présente le niveau de conformité du site. Un histogramme présente le niveau de conformité pour chaque niveau du label e-Accessible.</t>
  </si>
  <si>
    <t>Pour l'onglet « Transverse » et chaque Page d'audit (Page1, Page2, Page3…)</t>
  </si>
  <si>
    <t xml:space="preserve">Ces pages sont la partie la plus active de la grille. C'est sur ces pages que l'on effectue l'audit des pages du site. Évaluation du statut des tests et recommandations. Une page est basée sur le RGAA avec une ligne par test.
</t>
  </si>
  <si>
    <t xml:space="preserve">Pour chaque test sont indiqué : 
– La thématique ;
– L'intitulé du critère ;
– Le numéro du test ;
– Le niveau RGAA du test ; 
– L'intitulé du test ;
– La méthode d'évaluation du test (automatique avec Tanaguru ou manuelle), cette valeur peut être modifiée ;
– Le niveau e-accessible du test.
</t>
  </si>
  <si>
    <t>– Le nom du site ;</t>
  </si>
  <si>
    <t>– L'url du site.</t>
  </si>
  <si>
    <t>– Le numéro de la page ;</t>
  </si>
  <si>
    <t>– Le nom de la page ;</t>
  </si>
  <si>
    <t>– L'URL de la page ;</t>
  </si>
  <si>
    <t>– Les éléments significatifs.</t>
  </si>
  <si>
    <t xml:space="preserve">Pour chaque test, il faut renseigner les informations suivantes :
– L'état du test qui peut être invalidé, validé, non applicable (NA), indéterminé ou pré-qualifié (Tanaguru) ;
– La date de l'évaluation ;
– Le correctif qui est une recommandation ou une aide pour solutionner l'erreur relevée ;
– L'exemple de code (si besoin) ;
– La difficulté (évaluer sur une échelle (basse, moyenne, haute) la difficulté de correction de l'erreur) ;
– La priorité (évaluer sur une échelle (mineur, moyen, majeur, critique) la priorité de correction de l'erreur selon l'impact sur l'utilisateur).
</t>
  </si>
  <si>
    <t xml:space="preserve">Enfin, si un test est validé ou non applicable mais que vous souhaitez ajouter un commentaire sur l'accessibilité d'un élément (hors conformité), on peut ajouter un commentaire dans la colonne « Commentaires ». Dans ce cas, ces tests apparaîtront dans l'onglet « Récapitulatif » final afin qu'ils ne soient pas occultés.
</t>
  </si>
  <si>
    <t xml:space="preserve">Par ailleurs, une colonne « Dérogation » a été créée pour pouvoir filtrer facilement les points où il y a dérogation ou où il pourrait y avoir dérogation.
Se référer à la documentation du RGAA sur les dérogations et contenus exemptés :
</t>
  </si>
  <si>
    <t xml:space="preserve">https://www.numerique.gouv.fr/publications/rgaa-accessibilite/obligations/#contenus-exempt%C3%A9s
</t>
  </si>
  <si>
    <t>Dans l'onglet « Transverse » spécifiquement - À auditer en premier</t>
  </si>
  <si>
    <t xml:space="preserve">Ainsi, on n'audite pas, pour chaque page, les mêmes composants indéfiniment mais les statuts invalidés sont bien reportés pour chaque page.
</t>
  </si>
  <si>
    <t xml:space="preserve">Sur chaque page, on retrouvera donc les même tests invalidés pour les éléments transverses. Dans la colonne « Erreur transverse » se trouvera l'indication « Voir sur l'onglet Transverse » pour ces tests invalidés. Si d'autres éléments invalident les mêmes tests dans la page, on pourra y ajouter les informations dans la page, sur le même test sans problème.
</t>
  </si>
  <si>
    <r>
      <rPr>
        <b/>
        <sz val="11"/>
        <color theme="1"/>
        <rFont val="Calibri"/>
        <family val="2"/>
        <scheme val="minor"/>
      </rPr>
      <t>Note :</t>
    </r>
    <r>
      <rPr>
        <sz val="11"/>
        <color theme="1"/>
        <rFont val="Calibri"/>
        <family val="2"/>
        <scheme val="minor"/>
      </rPr>
      <t xml:space="preserve"> il est désormais possible d'ajouter un élément invalidé dans l'onglet « Transverse » a posteriori et de propager à nouveau les transverses. En revanche, si un statut « Invalidé » est retiré de l'onglet « Transverse », celui-ci sera conservé sur les pages.
</t>
    </r>
  </si>
  <si>
    <t xml:space="preserve">Dès que le relevé des non-conformités des éléments transverses est terminé, cliquer sur le bouton « Propager les Transverses » en haut à droite du tableau d'audit. Les statuts « Invalidé » uniquement vont alors se propager à toutes les pages de l'audit.
</t>
  </si>
  <si>
    <t xml:space="preserve">Les éléments transverses doivent être audités en priorité, avant les pages entières.
</t>
  </si>
  <si>
    <t xml:space="preserve">
Cet onglet permet d'auditer les éléments transverses à l'échantillon (en-tête, pied de page, etc.). On y audite les éléments listés dans le tableau des éléments transverses de l'onglet « Projet ». On ne relève ici que les non-conformités mais pas les éléments validés ou non applicables. Les cases doivent être renseignées comme pour l'audit des pages (correctif, difficulté, priorité…).
</t>
  </si>
  <si>
    <t>Dans l'onglet « Récapitulatif »</t>
  </si>
  <si>
    <t xml:space="preserve">Lorsque l'audit de toutes les pages est terminé, cliquer sur le bouton « Générer le récapitulatif » et l'ensemble des erreurs relevées sera alors reporté sur cet onglet.
</t>
  </si>
  <si>
    <t xml:space="preserve">
Cet onglet permet de centraliser sur un seul onglet toutes les erreurs relevées sur les pages du site. Il permet une meilleure lecture des corrections à effectuer pour un client. Sont ajoutés aux non conformités, les tests qui ont reçu un commentaire même s'ils sont validés ou non applicables.
</t>
  </si>
  <si>
    <t>Dans l'onglet « Modèle » (masqué)</t>
  </si>
  <si>
    <t xml:space="preserve">
Cet onglet est le modèle d'une page d'évaluation vierge. C'est à partir de cet onglet que sont générées les différentes pages d'évaluation. Toute modification de ce modèle sera répercutée sur les pages générées.
</t>
  </si>
  <si>
    <t xml:space="preserve">À moins de bien s'y connaître en formule de calcul Excel, il est recommandé de ne pas modifier cette page.
</t>
  </si>
  <si>
    <t xml:space="preserve">
C'est dans cet onglet que sont effectuées toutes les formules de calculs permettant de générer les graphiques et d'évaluer les niveaux de conformité et de qualité de chaque page et de manière générale pour l'ensemble du site.
</t>
  </si>
  <si>
    <t>Dans l'onglet « Value » (masqué)</t>
  </si>
  <si>
    <t>%=Taux conformité aux critères pour chaque page</t>
  </si>
  <si>
    <t>%=Taux conformité aux critères pour l'échantillon</t>
  </si>
  <si>
    <t>La propagation des éléments transverses peut générer un clignotement de l'interface…</t>
  </si>
  <si>
    <t xml:space="preserve">Attention : la propagation des éléments transverses peut générer un effet de clignotement de l'interface…
</t>
  </si>
  <si>
    <t>Accueil</t>
  </si>
  <si>
    <t>Création compte 1</t>
  </si>
  <si>
    <t>Création compte 2</t>
  </si>
  <si>
    <t>Oubli de mdp</t>
  </si>
  <si>
    <t>Dashboard</t>
  </si>
  <si>
    <t>Cours</t>
  </si>
  <si>
    <t>Obtenir le badge</t>
  </si>
  <si>
    <t>Questionnaire Obtenir le badge</t>
  </si>
  <si>
    <t>Terminer un feedback</t>
  </si>
  <si>
    <t>Profil</t>
  </si>
  <si>
    <t>Modifier le profil</t>
  </si>
  <si>
    <t>Modification du mdp</t>
  </si>
  <si>
    <t>Demande de données</t>
  </si>
  <si>
    <t>Exporter toutes mes données personnelles</t>
  </si>
  <si>
    <t>Politiques et accords</t>
  </si>
  <si>
    <t>Rapport du participant/Note</t>
  </si>
  <si>
    <t>Paramètres des badges ouverts</t>
  </si>
  <si>
    <t>Badges cachés</t>
  </si>
  <si>
    <t>Mentions légales</t>
  </si>
  <si>
    <t>https://maspemaths.cned.fr/login/index.php</t>
  </si>
  <si>
    <t>https://maspemaths.cned.fr/admin/tool/policy/view.php?versionid=6&amp;returnurl=https%3A%2F%2Fmaspemaths.cned.fr%2Fadmin%2Ftool%2Fpolicy%2Findex.php</t>
  </si>
  <si>
    <t>https://maspemaths.cned.fr/login/signup.php</t>
  </si>
  <si>
    <t>https://maspemaths.cned.fr/login/forgot_password.php</t>
  </si>
  <si>
    <t>https://maspemaths.cned.fr/my/</t>
  </si>
  <si>
    <t>https://maspemaths.cned.fr/course/view.php?id=3</t>
  </si>
  <si>
    <t>https://maspemaths.cned.fr/mod/feedback/view.php?id=517</t>
  </si>
  <si>
    <t>https://maspemaths.cned.fr/mod/feedback/complete.php?id=517&amp;courseid</t>
  </si>
  <si>
    <t>https://maspemaths.cned.fr/user/profile.php?id=22634</t>
  </si>
  <si>
    <t>https://maspemaths.cned.fr/user/edit.php?id=22634&amp;returnto=profile</t>
  </si>
  <si>
    <t>https://maspemaths.cned.fr/login/change_password.php?id=1</t>
  </si>
  <si>
    <t>https://maspemaths.cned.fr/admin/tool/dataprivacy/mydatarequests.php</t>
  </si>
  <si>
    <t>https://maspemaths.cned.fr/admin/tool/dataprivacy/createdatarequest.php?type=1</t>
  </si>
  <si>
    <t>https://maspemaths.cned.fr/admin/tool/policy/user.php?userid=22634</t>
  </si>
  <si>
    <t>https://maspemaths.cned.fr/admin/tool/policy/view.php?policyid=1&amp;versionid=6&amp;returnurl=https%3A%2F%2Fmaspemaths.cned.fr%2Fadmin%2Ftool%2Fpolicy%2Fuser.php%3Fuserid%3D22634</t>
  </si>
  <si>
    <t>https://maspemaths.cned.fr/theme/ecl/terms.php</t>
  </si>
  <si>
    <t>https://maspemaths.cned.fr/course/user.php?mode=grade&amp;id=15&amp;user=22634</t>
  </si>
  <si>
    <t>https://maspemaths.cned.fr/local/obf/userconfig.php</t>
  </si>
  <si>
    <t>https://maspemaths.cned.fr/local/obf/blacklist.php</t>
  </si>
  <si>
    <t>https://maspemaths.cned.fr/theme/ecl/legal.php</t>
  </si>
  <si>
    <t>Conditions générales d'utilisation</t>
  </si>
  <si>
    <t>Les conditions d'utilisation</t>
  </si>
  <si>
    <t>Page4</t>
  </si>
  <si>
    <t>Page5</t>
  </si>
  <si>
    <t>Page6</t>
  </si>
  <si>
    <t>Page7</t>
  </si>
  <si>
    <t>Page8</t>
  </si>
  <si>
    <t>Page9</t>
  </si>
  <si>
    <t>Page10</t>
  </si>
  <si>
    <t>Page11</t>
  </si>
  <si>
    <t>Page12</t>
  </si>
  <si>
    <t>Page13</t>
  </si>
  <si>
    <t>Page14</t>
  </si>
  <si>
    <t>Page15</t>
  </si>
  <si>
    <t>Page16</t>
  </si>
  <si>
    <t>Page17</t>
  </si>
  <si>
    <t>Page18</t>
  </si>
  <si>
    <t>Page19</t>
  </si>
  <si>
    <t>Page20</t>
  </si>
  <si>
    <t>Page21</t>
  </si>
  <si>
    <t>Accordéon</t>
  </si>
  <si>
    <t>Formulaire</t>
  </si>
  <si>
    <t>Carrousel</t>
  </si>
  <si>
    <t>Tableau</t>
  </si>
  <si>
    <t>Accordéon, popin, formulaire</t>
  </si>
  <si>
    <t>En-tête</t>
  </si>
  <si>
    <t>Logo + Menu utilisateur</t>
  </si>
  <si>
    <t>Pied de page</t>
  </si>
  <si>
    <t>Menu + Logos partenaires</t>
  </si>
  <si>
    <r>
      <rPr>
        <b/>
        <sz val="8"/>
        <rFont val="Arial"/>
        <family val="2"/>
      </rPr>
      <t xml:space="preserve">En-tête : </t>
    </r>
    <r>
      <rPr>
        <sz val="8"/>
        <rFont val="Arial"/>
        <family val="2"/>
      </rPr>
      <t xml:space="preserve">
L'image d'arrière-plan contenant le logo n'a pas d'alternative.</t>
    </r>
  </si>
  <si>
    <r>
      <rPr>
        <b/>
        <sz val="8"/>
        <rFont val="Arial"/>
        <family val="2"/>
      </rPr>
      <t xml:space="preserve">En-tête : </t>
    </r>
    <r>
      <rPr>
        <sz val="8"/>
        <rFont val="Arial"/>
        <family val="2"/>
      </rPr>
      <t xml:space="preserve">
- L'intitulé du lien n'est pas pertinent, et ne correspond pas au texte du logo affiché en arrière-plan de l'en-tête.
- L'intitulé du lien est masqué via un display:none; ce qui empêche celui-ci d'être restitué par les lecteurs d'écran.
- L'image d'arrière-plan contenant le logo n'a de fait pas d'alternative.</t>
    </r>
  </si>
  <si>
    <r>
      <rPr>
        <b/>
        <sz val="8"/>
        <rFont val="Arial"/>
        <family val="2"/>
      </rPr>
      <t xml:space="preserve">En-tête : </t>
    </r>
    <r>
      <rPr>
        <sz val="8"/>
        <rFont val="Arial"/>
        <family val="2"/>
      </rPr>
      <t xml:space="preserve">
- Modifier l'intitulé du lien pour le faire correspondre au texte du logo ;
- Masquer l'intitulé du lien d'une autre manière qu'avec un display: none;</t>
    </r>
  </si>
  <si>
    <r>
      <rPr>
        <b/>
        <sz val="8"/>
        <rFont val="Arial"/>
        <family val="2"/>
      </rPr>
      <t xml:space="preserve">En-tête : </t>
    </r>
    <r>
      <rPr>
        <sz val="8"/>
        <rFont val="Arial"/>
        <family val="2"/>
      </rPr>
      <t xml:space="preserve">
&lt;nav class="navbar navbar-light bg-white navbar-expand moodle-has-zindex" aria-label="Navigation du site"&gt;
    &lt;a href="https://maspemaths.cned.fr" class="navbar-brand d-none d-sm-inline"&gt;
        &lt;span class="site-name </t>
    </r>
    <r>
      <rPr>
        <b/>
        <u/>
        <sz val="8"/>
        <rFont val="Arial"/>
        <family val="2"/>
      </rPr>
      <t>sr-only</t>
    </r>
    <r>
      <rPr>
        <sz val="8"/>
        <rFont val="Arial"/>
        <family val="2"/>
      </rPr>
      <t xml:space="preserve"> d-none d-md-inline"&gt;</t>
    </r>
    <r>
      <rPr>
        <b/>
        <u/>
        <sz val="8"/>
        <rFont val="Arial"/>
        <family val="2"/>
      </rPr>
      <t>Ma Spé Maths, un service CNED Académie Numérique</t>
    </r>
    <r>
      <rPr>
        <sz val="8"/>
        <rFont val="Arial"/>
        <family val="2"/>
      </rPr>
      <t xml:space="preserve">&lt;/span&gt;
    &lt;/a&gt;
&lt;/nav&gt;
</t>
    </r>
    <r>
      <rPr>
        <b/>
        <u/>
        <sz val="8"/>
        <rFont val="Arial"/>
        <family val="2"/>
      </rPr>
      <t>.sr-only</t>
    </r>
    <r>
      <rPr>
        <sz val="8"/>
        <rFont val="Arial"/>
        <family val="2"/>
      </rPr>
      <t xml:space="preserve"> {
	border: 0 !important;
	clip: rect(1px, 1px, 1px, 1px) !important;
	-webkit-clip-path: inset(50%) !important;
	clip-path: inset(50%) !important;
	height: 1px !important;
	overflow: hidden !important;
	padding: 0 !important;
	position: absolute !important;
	width: 1px !important;
	white-space: nowrap !important;
}</t>
    </r>
  </si>
  <si>
    <r>
      <rPr>
        <b/>
        <sz val="8"/>
        <rFont val="Arial"/>
        <family val="2"/>
      </rPr>
      <t xml:space="preserve">En-tête : </t>
    </r>
    <r>
      <rPr>
        <sz val="8"/>
        <rFont val="Arial"/>
        <family val="2"/>
      </rPr>
      <t xml:space="preserve">
- L'intitulé du lien n'est pas pertinent, et ne correspond pas au texte du logo affiché en arrière-plan de l'en-tête.
- L'intitulé du lien est masqué via un display:none; ce qui empêche celui-ci d'être restitué par les lecteurs d'écran.
</t>
    </r>
  </si>
  <si>
    <t>CF. 10.2.1</t>
  </si>
  <si>
    <r>
      <t>&lt;img src="/theme/ecl/pix/ecole_confiance.png" alt="</t>
    </r>
    <r>
      <rPr>
        <b/>
        <u/>
        <sz val="8"/>
        <rFont val="Arial"/>
        <family val="2"/>
      </rPr>
      <t>Pour l'Ecole de la confiance</t>
    </r>
    <r>
      <rPr>
        <sz val="8"/>
        <rFont val="Arial"/>
        <family val="2"/>
      </rPr>
      <t>" style="max-height:50px;"&gt;</t>
    </r>
  </si>
  <si>
    <r>
      <rPr>
        <b/>
        <sz val="8"/>
        <rFont val="Arial"/>
        <family val="2"/>
      </rPr>
      <t>Pied de page :</t>
    </r>
    <r>
      <rPr>
        <sz val="8"/>
        <rFont val="Arial"/>
        <family val="2"/>
      </rPr>
      <t xml:space="preserve">
– L'alternative du logo ne reprend pas le texte affiché sur celui-ci.</t>
    </r>
  </si>
  <si>
    <r>
      <rPr>
        <b/>
        <sz val="8"/>
        <rFont val="Arial"/>
        <family val="2"/>
      </rPr>
      <t>Pied de page :</t>
    </r>
    <r>
      <rPr>
        <sz val="8"/>
        <rFont val="Arial"/>
        <family val="2"/>
      </rPr>
      <t xml:space="preserve">
- Modifier le contenu de l'alternative du logo « Pour l'école de la confiance » </t>
    </r>
  </si>
  <si>
    <r>
      <rPr>
        <b/>
        <sz val="8"/>
        <color theme="1"/>
        <rFont val="Arial"/>
        <family val="2"/>
      </rPr>
      <t>Pied de page :</t>
    </r>
    <r>
      <rPr>
        <sz val="8"/>
        <color theme="1"/>
        <rFont val="Arial"/>
        <family val="2"/>
      </rPr>
      <t xml:space="preserve">
- Modifier le contenu de l'alternative du logo « Pour l'école de la confiance » </t>
    </r>
  </si>
  <si>
    <r>
      <t>&lt;img src="/theme/ecl/pix/ecole_confiance.png" alt="</t>
    </r>
    <r>
      <rPr>
        <b/>
        <u/>
        <sz val="8"/>
        <color theme="1"/>
        <rFont val="Arial"/>
        <family val="2"/>
      </rPr>
      <t>Pour l'Ecole de la confiance</t>
    </r>
    <r>
      <rPr>
        <sz val="8"/>
        <color theme="1"/>
        <rFont val="Arial"/>
        <family val="2"/>
      </rPr>
      <t>" style="max-height:50px;"&gt;</t>
    </r>
  </si>
  <si>
    <r>
      <rPr>
        <b/>
        <sz val="8"/>
        <color theme="1"/>
        <rFont val="Arial"/>
        <family val="2"/>
      </rPr>
      <t>Pied de page :</t>
    </r>
    <r>
      <rPr>
        <sz val="8"/>
        <color theme="1"/>
        <rFont val="Arial"/>
        <family val="2"/>
      </rPr>
      <t xml:space="preserve">
– L'alternative du logo ne reprend pas le texte affiché sur celui-ci.</t>
    </r>
  </si>
  <si>
    <r>
      <t xml:space="preserve">&lt;iframe </t>
    </r>
    <r>
      <rPr>
        <b/>
        <u/>
        <sz val="8"/>
        <rFont val="Arial"/>
        <family val="2"/>
      </rPr>
      <t>title="Titre de l'iframe"</t>
    </r>
    <r>
      <rPr>
        <sz val="8"/>
        <rFont val="Arial"/>
        <family val="2"/>
      </rPr>
      <t xml:space="preserve"> src="https://www.googletagmanager.com/ns.html?id=GTM-54R463R" height="0" width="0" style="display:none;visibility:hidden"&gt;&lt;/iframe&gt;</t>
    </r>
  </si>
  <si>
    <r>
      <rPr>
        <b/>
        <sz val="8"/>
        <rFont val="Arial"/>
        <family val="2"/>
      </rPr>
      <t xml:space="preserve">Pied de page : </t>
    </r>
    <r>
      <rPr>
        <sz val="8"/>
        <rFont val="Arial"/>
        <family val="2"/>
      </rPr>
      <t xml:space="preserve">
L'attribut title est absent pour cette iframe :
&lt;iframe src="https://www.googletagmanager.com/ns.html?id=GTM-54R463R" height="0" width="0" style="display:none;visibility:hidden"&gt;&lt;/iframe&gt;</t>
    </r>
  </si>
  <si>
    <r>
      <rPr>
        <b/>
        <sz val="8"/>
        <rFont val="Arial"/>
        <family val="2"/>
      </rPr>
      <t>En-tête :</t>
    </r>
    <r>
      <rPr>
        <sz val="8"/>
        <rFont val="Arial"/>
        <family val="2"/>
      </rPr>
      <t xml:space="preserve">
Le contraste entre lles éléments suivants et leur couleur d'arrière-plan n'est pas suffisant :
- Lien « Passer au contenu principal » (2.5:1)
- Bouton de menu « Nom d'utilisateur » (2.0:1 à 3.4:1)</t>
    </r>
  </si>
  <si>
    <r>
      <rPr>
        <b/>
        <sz val="8"/>
        <rFont val="Arial"/>
        <family val="2"/>
      </rPr>
      <t>En-tête :</t>
    </r>
    <r>
      <rPr>
        <sz val="8"/>
        <rFont val="Arial"/>
        <family val="2"/>
      </rPr>
      <t xml:space="preserve">
Le contraste entre les éléments suivants et leur couleur d'arrière-plan n'est pas suffisant :
- Flèche du menu déroulant « dropdown-1 »  (1.6:1)</t>
    </r>
  </si>
  <si>
    <t>CF. 3.3.1</t>
  </si>
  <si>
    <r>
      <rPr>
        <b/>
        <sz val="8"/>
        <rFont val="Arial"/>
        <family val="2"/>
      </rPr>
      <t>Pied de page</t>
    </r>
    <r>
      <rPr>
        <sz val="8"/>
        <rFont val="Arial"/>
        <family val="2"/>
      </rPr>
      <t xml:space="preserve">
&lt;a target="_blank" </t>
    </r>
    <r>
      <rPr>
        <b/>
        <strike/>
        <sz val="8"/>
        <rFont val="Arial"/>
        <family val="2"/>
      </rPr>
      <t>title="Contact" aria-label="Contact"</t>
    </r>
    <r>
      <rPr>
        <b/>
        <sz val="8"/>
        <rFont val="Arial"/>
        <family val="2"/>
      </rPr>
      <t xml:space="preserve"> </t>
    </r>
    <r>
      <rPr>
        <sz val="8"/>
        <rFont val="Arial"/>
        <family val="2"/>
      </rPr>
      <t>aria-hidden="1" href="https://maspemaths.cned.fr/theme/ecl/legal.php"&gt;Mentions légales&lt;/a&gt;</t>
    </r>
  </si>
  <si>
    <t>Le site propose seulement un menu de navigation.</t>
  </si>
  <si>
    <r>
      <rPr>
        <b/>
        <sz val="8"/>
        <rFont val="Arial"/>
        <family val="2"/>
      </rPr>
      <t xml:space="preserve">En-tête: 
</t>
    </r>
    <r>
      <rPr>
        <sz val="8"/>
        <rFont val="Arial"/>
        <family val="2"/>
      </rPr>
      <t xml:space="preserve">– Les éléments du menu principal doivent être regroupés dans une liste non-ordonnée. </t>
    </r>
    <r>
      <rPr>
        <b/>
        <sz val="8"/>
        <rFont val="Arial"/>
        <family val="2"/>
      </rPr>
      <t xml:space="preserve">
Pied de page : </t>
    </r>
    <r>
      <rPr>
        <sz val="8"/>
        <rFont val="Arial"/>
        <family val="2"/>
      </rPr>
      <t xml:space="preserve">
– Les textes et liens présents dans le pied de page doivent être regroupés dans une lise non-ordonnée.</t>
    </r>
  </si>
  <si>
    <r>
      <rPr>
        <b/>
        <sz val="8"/>
        <rFont val="Arial"/>
        <family val="2"/>
      </rPr>
      <t xml:space="preserve">En-tête (menu) : 
</t>
    </r>
    <r>
      <rPr>
        <u/>
        <sz val="8"/>
        <rFont val="Arial"/>
        <family val="2"/>
      </rPr>
      <t xml:space="preserve">   </t>
    </r>
    <r>
      <rPr>
        <b/>
        <u/>
        <sz val="8"/>
        <rFont val="Arial"/>
        <family val="2"/>
      </rPr>
      <t xml:space="preserve">&lt;ul </t>
    </r>
    <r>
      <rPr>
        <sz val="8"/>
        <rFont val="Arial"/>
        <family val="2"/>
      </rPr>
      <t xml:space="preserve">class=""dropdown-menu dropdown-menu-right menu align-tr-br show"" id=""action-menu-1-menu"" data-rel=""menu-content"" aria-labelledby=""action-menu-toggle-1"" role=""menu"" data-align=""tr-br""&gt;
      </t>
    </r>
    <r>
      <rPr>
        <b/>
        <u/>
        <sz val="8"/>
        <rFont val="Arial"/>
        <family val="2"/>
      </rPr>
      <t xml:space="preserve">  &lt;li&gt;</t>
    </r>
    <r>
      <rPr>
        <sz val="8"/>
        <rFont val="Arial"/>
        <family val="2"/>
      </rPr>
      <t>&lt;a href=""https://maspemaths.cned.fr/my/"" class=""dropdown-item menu-action"" role=""menuitem"" data-title=""mymoodle,admin"" aria-labelledby=""actionmenuaction-1""&gt;
            &lt;i class=""icon fa fa-tachometer fa-fw "" aria-hidden=""true""&gt;&lt;/i&gt;
            &lt;span class=""menu-action-text"" id=""actionmenuaction-1""&gt;
                Tableau de bord
            &lt;/span&gt;
        &lt;/a&gt;
        &lt;div class=""dropdown-divider"" role=""presentation""&gt;&lt;span class=""filler""&gt;&amp;nbsp;&lt;/span&gt;&lt;/div&gt;</t>
    </r>
    <r>
      <rPr>
        <b/>
        <u/>
        <sz val="8"/>
        <rFont val="Arial"/>
        <family val="2"/>
      </rPr>
      <t>&lt;/li&gt;
        &lt;li&gt;</t>
    </r>
    <r>
      <rPr>
        <sz val="8"/>
        <rFont val="Arial"/>
        <family val="2"/>
      </rPr>
      <t>&lt;a href=""https://maspemaths.cned.fr/user/profile.php?id=22634"" class=""dropdown-item menu-action"" role=""menuitem"" data-title=""profile,moodle"" aria-labelledby=""actionmenuaction-2""&gt;
            &lt;i class=""icon fa fa-user fa-fw "" aria-hidden=""true""&gt;&lt;/i&gt;
            &lt;span class=""menu-action-text"" id=""actionmenuaction-2""&gt;
                Profil
            &lt;/span&gt;
        &lt;/a&gt;</t>
    </r>
    <r>
      <rPr>
        <b/>
        <u/>
        <sz val="8"/>
        <rFont val="Arial"/>
        <family val="2"/>
      </rPr>
      <t>&lt;/li&gt;
        &lt;li&gt;</t>
    </r>
    <r>
      <rPr>
        <sz val="8"/>
        <rFont val="Arial"/>
        <family val="2"/>
      </rPr>
      <t>&lt;a href=""https://maspemaths.cned.fr/user/preferences.php"" class=""dropdown-item menu-action"" role=""menuitem"" data-title=""preferences,moodle"" aria-labelledby=""actionmenuaction-3""&gt;
            &lt;i class=""icon fa fa-wrench fa-fw "" aria-hidden=""true""&gt;&lt;/i&gt;
            &lt;span class=""menu-action-text"" id=""actionmenuaction-3""&gt;
                Préférences
            &lt;/span&gt;
        &lt;/a&gt;
        &lt;div class=""dropdown-divider"" role=""presentation""&gt;&lt;span class=""filler""&gt;&amp;nbsp;&lt;/span&gt;&lt;/div&gt;</t>
    </r>
    <r>
      <rPr>
        <b/>
        <u/>
        <sz val="8"/>
        <rFont val="Arial"/>
        <family val="2"/>
      </rPr>
      <t>&lt;/li&gt;
        &lt;li&gt;</t>
    </r>
    <r>
      <rPr>
        <sz val="8"/>
        <rFont val="Arial"/>
        <family val="2"/>
      </rPr>
      <t>&lt;a href=""https://maspemaths.cned.fr/login/logout.php?sesskey=ZX2I3FAeRF"" class=""dropdown-item menu-action"" role=""menuitem"" data-title=""logout,moodle"" aria-labelledby=""actionmenuaction-4""&gt;
            &lt;i class=""icon fa fa-sign-out fa-fw "" aria-hidden=""true""&gt;&lt;/i&gt;
            &lt;span class=""menu-action-text"" id=""actionmenuaction-4""&gt;
                Déconnexion
            &lt;/span&gt;
        &lt;/a&gt;</t>
    </r>
    <r>
      <rPr>
        <b/>
        <u/>
        <sz val="8"/>
        <rFont val="Arial"/>
        <family val="2"/>
      </rPr>
      <t>&lt;/li&gt;
    &lt;/ul&gt;</t>
    </r>
    <r>
      <rPr>
        <b/>
        <sz val="8"/>
        <rFont val="Arial"/>
        <family val="2"/>
      </rPr>
      <t xml:space="preserve">
Pied de page :</t>
    </r>
    <r>
      <rPr>
        <sz val="8"/>
        <rFont val="Arial"/>
        <family val="2"/>
      </rPr>
      <t xml:space="preserve">
&lt;div class="float-left"&gt;
</t>
    </r>
    <r>
      <rPr>
        <b/>
        <u/>
        <sz val="8"/>
        <rFont val="Arial"/>
        <family val="2"/>
      </rPr>
      <t xml:space="preserve">    &lt;ul&gt;
        &lt;li&gt;&lt;</t>
    </r>
    <r>
      <rPr>
        <sz val="8"/>
        <rFont val="Arial"/>
        <family val="2"/>
      </rPr>
      <t>span&gt;© CNED 2020&lt;/span&gt; |</t>
    </r>
    <r>
      <rPr>
        <b/>
        <u/>
        <sz val="8"/>
        <rFont val="Arial"/>
        <family val="2"/>
      </rPr>
      <t>&lt;/li&gt;
        &lt;li&gt;</t>
    </r>
    <r>
      <rPr>
        <sz val="8"/>
        <rFont val="Arial"/>
        <family val="2"/>
      </rPr>
      <t>&lt;a target="_blank" title="Contact" aria-label="Contact" aria-hidden="1" href="https://maspemaths.cned.fr/theme/ecl/legal.php"&gt;Mentions légales&lt;/a&gt; |</t>
    </r>
    <r>
      <rPr>
        <b/>
        <u/>
        <sz val="8"/>
        <rFont val="Arial"/>
        <family val="2"/>
      </rPr>
      <t xml:space="preserve">&lt;/li&gt;
        &lt;li&gt; </t>
    </r>
    <r>
      <rPr>
        <sz val="8"/>
        <rFont val="Arial"/>
        <family val="2"/>
      </rPr>
      <t>&lt;a target="_blank" title="Contact" aria-label="Contact" aria-hidden="1" href="https://cnedcontact.cned.fr"&gt;Contact&lt;/a&gt;</t>
    </r>
    <r>
      <rPr>
        <b/>
        <u/>
        <sz val="8"/>
        <rFont val="Arial"/>
        <family val="2"/>
      </rPr>
      <t xml:space="preserve">&lt;/li&gt;
    &lt;/ul&gt;
</t>
    </r>
    <r>
      <rPr>
        <sz val="8"/>
        <rFont val="Arial"/>
        <family val="2"/>
      </rPr>
      <t>&lt;/div&gt;</t>
    </r>
  </si>
  <si>
    <r>
      <rPr>
        <b/>
        <sz val="8"/>
        <rFont val="Arial"/>
        <family val="2"/>
      </rPr>
      <t>Pied de page :</t>
    </r>
    <r>
      <rPr>
        <sz val="8"/>
        <rFont val="Arial"/>
        <family val="2"/>
      </rPr>
      <t xml:space="preserve">
&lt;a target="_blank" title="Contact" aria-label="Contact"</t>
    </r>
    <r>
      <rPr>
        <b/>
        <sz val="8"/>
        <rFont val="Arial"/>
        <family val="2"/>
      </rPr>
      <t xml:space="preserve"> </t>
    </r>
    <r>
      <rPr>
        <b/>
        <strike/>
        <sz val="8"/>
        <rFont val="Arial"/>
        <family val="2"/>
      </rPr>
      <t>aria-hidden="1"</t>
    </r>
    <r>
      <rPr>
        <sz val="8"/>
        <rFont val="Arial"/>
        <family val="2"/>
      </rPr>
      <t xml:space="preserve"> href="https://maspemaths.cned.fr/theme/ecl/legal.php"&gt;Mentions légales&lt;/a&gt; | 
&lt;a target="_blank" title="Contact" aria-label="Contact" </t>
    </r>
    <r>
      <rPr>
        <b/>
        <strike/>
        <sz val="8"/>
        <rFont val="Arial"/>
        <family val="2"/>
      </rPr>
      <t>aria-hidden="1"</t>
    </r>
    <r>
      <rPr>
        <sz val="8"/>
        <rFont val="Arial"/>
        <family val="2"/>
      </rPr>
      <t xml:space="preserve"> href="https://cnedcontact.cned.fr"&gt;Contact&lt;/a&gt;</t>
    </r>
  </si>
  <si>
    <r>
      <rPr>
        <b/>
        <sz val="8"/>
        <rFont val="Arial"/>
        <family val="2"/>
      </rPr>
      <t>Pied de page :</t>
    </r>
    <r>
      <rPr>
        <sz val="8"/>
        <rFont val="Arial"/>
        <family val="2"/>
      </rPr>
      <t xml:space="preserve">
– Les attributs de présentation height et width sont présents sur l'iframe Google Tag manager</t>
    </r>
  </si>
  <si>
    <r>
      <t xml:space="preserve">&lt;iframe src="https://www.googletagmanager.com/ns.html?id=GTM-54R463R" </t>
    </r>
    <r>
      <rPr>
        <b/>
        <strike/>
        <sz val="8"/>
        <rFont val="Arial"/>
        <family val="2"/>
      </rPr>
      <t xml:space="preserve">height="0" width="0" </t>
    </r>
    <r>
      <rPr>
        <sz val="8"/>
        <rFont val="Arial"/>
        <family val="2"/>
      </rPr>
      <t>style="display:none;visibility:hidden"&gt;&lt;/iframe&gt;</t>
    </r>
  </si>
  <si>
    <t>Cf. 10.2.1</t>
  </si>
  <si>
    <r>
      <rPr>
        <b/>
        <sz val="8"/>
        <rFont val="Arial"/>
        <family val="2"/>
      </rPr>
      <t xml:space="preserve">En-tête : </t>
    </r>
    <r>
      <rPr>
        <sz val="8"/>
        <rFont val="Arial"/>
        <family val="2"/>
      </rPr>
      <t xml:space="preserve">
– L'image d'en-tête utilisée en arrière-plan de la navigation principale n'est pas accompagnée d'une couleur d'arrière-plan.</t>
    </r>
  </si>
  <si>
    <r>
      <rPr>
        <b/>
        <sz val="8"/>
        <rFont val="Arial"/>
        <family val="2"/>
      </rPr>
      <t>En-tête :</t>
    </r>
    <r>
      <rPr>
        <sz val="8"/>
        <rFont val="Arial"/>
        <family val="2"/>
      </rPr>
      <t xml:space="preserve">
– Masquer l'intitulé du lien d'une autre manière qu'avec un display: none;</t>
    </r>
  </si>
  <si>
    <r>
      <rPr>
        <b/>
        <sz val="8"/>
        <rFont val="Arial"/>
        <family val="2"/>
      </rPr>
      <t>En-tête :</t>
    </r>
    <r>
      <rPr>
        <sz val="8"/>
        <rFont val="Arial"/>
        <family val="2"/>
      </rPr>
      <t xml:space="preserve">
– La taille de l'en-tête est fixée de manière absolue, ce qui crée un défilement horizontal lorsque la fenêtre st réduite à 320px. </t>
    </r>
  </si>
  <si>
    <r>
      <t xml:space="preserve">nav.navbar .navbar-brand {
position: absolute;
left: calc(50% - 200px);
top: 0;
width: </t>
    </r>
    <r>
      <rPr>
        <b/>
        <u/>
        <sz val="8"/>
        <rFont val="Arial"/>
        <family val="2"/>
      </rPr>
      <t>100%</t>
    </r>
    <r>
      <rPr>
        <sz val="8"/>
        <rFont val="Arial"/>
        <family val="2"/>
      </rPr>
      <t>;
height: 105px;
display: block !important; }</t>
    </r>
  </si>
  <si>
    <r>
      <rPr>
        <b/>
        <sz val="8"/>
        <rFont val="Arial"/>
        <family val="2"/>
      </rPr>
      <t xml:space="preserve">En-tête :
</t>
    </r>
    <r>
      <rPr>
        <sz val="8"/>
        <rFont val="Arial"/>
        <family val="2"/>
      </rPr>
      <t>– L'en-tête de page doit avoir un attribut role="banner"
– La navigation principale doit avoir un attribut role="navigation"
– Le pied de page doit avoir un attribut role="contentinfo"</t>
    </r>
  </si>
  <si>
    <r>
      <rPr>
        <b/>
        <sz val="8"/>
        <rFont val="Arial"/>
        <family val="2"/>
      </rPr>
      <t>En-tête :</t>
    </r>
    <r>
      <rPr>
        <sz val="8"/>
        <rFont val="Arial"/>
        <family val="2"/>
      </rPr>
      <t xml:space="preserve">
&lt;header id="page-header" class="row" </t>
    </r>
    <r>
      <rPr>
        <b/>
        <u/>
        <sz val="8"/>
        <rFont val="Arial"/>
        <family val="2"/>
      </rPr>
      <t>role="banner"</t>
    </r>
    <r>
      <rPr>
        <sz val="8"/>
        <rFont val="Arial"/>
        <family val="2"/>
      </rPr>
      <t>&gt;
&lt;nav</t>
    </r>
    <r>
      <rPr>
        <b/>
        <u/>
        <sz val="8"/>
        <rFont val="Arial"/>
        <family val="2"/>
      </rPr>
      <t xml:space="preserve"> role="navigation"</t>
    </r>
    <r>
      <rPr>
        <sz val="8"/>
        <rFont val="Arial"/>
        <family val="2"/>
      </rPr>
      <t xml:space="preserve"> class="navbar navbar-light bg-white navbar-expand moodle-has-zindex" aria-label="Navigation du site" id="yui_3_17_2_1_1594892037222_36"&gt;
</t>
    </r>
    <r>
      <rPr>
        <b/>
        <sz val="8"/>
        <rFont val="Arial"/>
        <family val="2"/>
      </rPr>
      <t>Pied de page :</t>
    </r>
    <r>
      <rPr>
        <sz val="8"/>
        <rFont val="Arial"/>
        <family val="2"/>
      </rPr>
      <t xml:space="preserve">
&lt;footer id="page-footer" class="py-3 bg-dark text-light" </t>
    </r>
    <r>
      <rPr>
        <b/>
        <u/>
        <sz val="8"/>
        <rFont val="Arial"/>
        <family val="2"/>
      </rPr>
      <t>role="contentinfo"</t>
    </r>
    <r>
      <rPr>
        <sz val="8"/>
        <rFont val="Arial"/>
        <family val="2"/>
      </rPr>
      <t>&gt;</t>
    </r>
  </si>
  <si>
    <r>
      <rPr>
        <b/>
        <sz val="8"/>
        <rFont val="Arial"/>
        <family val="2"/>
      </rPr>
      <t xml:space="preserve">Bandeau de cookies : </t>
    </r>
    <r>
      <rPr>
        <sz val="8"/>
        <rFont val="Arial"/>
        <family val="2"/>
      </rPr>
      <t xml:space="preserve">
– Le titre de la boîte de dialogue doit être un titre de niveau 1</t>
    </r>
  </si>
  <si>
    <r>
      <rPr>
        <b/>
        <sz val="8"/>
        <rFont val="Arial"/>
        <family val="2"/>
      </rPr>
      <t>Bandeau de cookies :</t>
    </r>
    <r>
      <rPr>
        <sz val="8"/>
        <rFont val="Arial"/>
        <family val="2"/>
      </rPr>
      <t xml:space="preserve">
</t>
    </r>
    <r>
      <rPr>
        <b/>
        <u/>
        <sz val="8"/>
        <rFont val="Arial"/>
        <family val="2"/>
      </rPr>
      <t>&lt;h1</t>
    </r>
    <r>
      <rPr>
        <sz val="8"/>
        <rFont val="Arial"/>
        <family val="2"/>
      </rPr>
      <t xml:space="preserve"> id="0-modal-title" class="modal-title" data-region="title" data-element-id="headingsMap-7" data-headingsmap-highlight="true"&gt;les conditions d'utilisation</t>
    </r>
    <r>
      <rPr>
        <b/>
        <u/>
        <sz val="8"/>
        <rFont val="Arial"/>
        <family val="2"/>
      </rPr>
      <t>&lt;/h1&gt;</t>
    </r>
  </si>
  <si>
    <r>
      <rPr>
        <b/>
        <sz val="8"/>
        <rFont val="Arial"/>
        <family val="2"/>
      </rPr>
      <t>Pied de page</t>
    </r>
    <r>
      <rPr>
        <sz val="8"/>
        <rFont val="Arial"/>
        <family val="2"/>
      </rPr>
      <t xml:space="preserve">
Le nom accessible des liens suivants ne contient pas l'intitulé visible : 
- Mentions légales : le title et le aria-label peuvent être supprimés puisque l'intitulé est visible. Si l'on choisi de conserver un nom accessible, conserver le aria-label et y inclure l'intitulé visible du lien.</t>
    </r>
  </si>
  <si>
    <t>Voir sur l'onglet Transverse</t>
  </si>
  <si>
    <t>Bandeau de cookies</t>
  </si>
  <si>
    <t>Bandeau de cookies + boutons + boîte de dialogue</t>
  </si>
  <si>
    <t>16/072020</t>
  </si>
  <si>
    <t>– La hiérarchie de titres n'est pas pertinente, certains éléments de texte ne sont pas des titres.</t>
  </si>
  <si>
    <t>Cf. 9.1.1</t>
  </si>
  <si>
    <t>Cf. 9.1.2</t>
  </si>
  <si>
    <r>
      <rPr>
        <b/>
        <sz val="8"/>
        <rFont val="Arial"/>
        <family val="2"/>
      </rPr>
      <t xml:space="preserve">Vignettes de cours : </t>
    </r>
    <r>
      <rPr>
        <sz val="8"/>
        <rFont val="Arial"/>
        <family val="2"/>
      </rPr>
      <t xml:space="preserve">
- L'alternative de l'image ne correspond pas au texte incorporé dans les images d'arrière-plan.
</t>
    </r>
  </si>
  <si>
    <r>
      <rPr>
        <b/>
        <u/>
        <sz val="8"/>
        <rFont val="Arial"/>
        <family val="2"/>
      </rPr>
      <t>Exemple de correction :</t>
    </r>
    <r>
      <rPr>
        <sz val="8"/>
        <rFont val="Arial"/>
        <family val="2"/>
      </rPr>
      <t xml:space="preserve">
&lt;div class="card-img dashboard-card-img" style="background-image: url(&amp;quot;https://maspemaths.cned.fr/pluginfile.php/21498/course/overviewfiles/VignettesMaSpeMaths00.png&amp;quot;);"&gt;
            &lt;span class="sr-only"&gt;</t>
    </r>
    <r>
      <rPr>
        <b/>
        <sz val="8"/>
        <rFont val="Arial"/>
        <family val="2"/>
      </rPr>
      <t>CNED MaSpé Maths</t>
    </r>
    <r>
      <rPr>
        <sz val="8"/>
        <rFont val="Arial"/>
        <family val="2"/>
      </rPr>
      <t>&lt;/span&gt;
        &lt;/div&gt;</t>
    </r>
  </si>
  <si>
    <t>Accordéon, disclosures</t>
  </si>
  <si>
    <r>
      <rPr>
        <b/>
        <sz val="8"/>
        <rFont val="Arial"/>
        <family val="2"/>
      </rPr>
      <t xml:space="preserve">Exemple de correctif </t>
    </r>
    <r>
      <rPr>
        <sz val="8"/>
        <rFont val="Arial"/>
        <family val="2"/>
      </rPr>
      <t xml:space="preserve">
&lt;iframe id="twitter-widget-0" scrolling="no" allowtransparency="true" allowfullscreen="true" class="twitter-hashtag-button twitter-hashtag-button-rendered twitter-tweet-button" </t>
    </r>
    <r>
      <rPr>
        <b/>
        <u/>
        <sz val="8"/>
        <rFont val="Arial"/>
        <family val="2"/>
      </rPr>
      <t>title="Lien Twitter – Tweeter #MaSpeMaths"</t>
    </r>
    <r>
      <rPr>
        <sz val="8"/>
        <rFont val="Arial"/>
        <family val="2"/>
      </rPr>
      <t xml:space="preserve"> src="https://platform.twitter.com/widgets/tweet_button.c4b33f07650267db9f8a72eaac551cac.fr.html#button_hashtag=MaSpeMaths&amp;amp;dnt=false&amp;amp;id=twitter-widget-0&amp;amp;lang=fr&amp;amp;original_referer=https%3A%2F%2Fmaspemaths.cned.fr%2Fmy%2F&amp;amp;size=l&amp;amp;text=%23BAC2021%20Je%20r%C3%A9vise%20ma%20sp%C3%A9cialit%C3%A9%20math%C3%A9matiques%20avec%20le%20%40cned%20sur%20la%20plateforme%20gratuite%20https%3A%2F%2Fmaspemaths.cned.fr%2F%20&amp;amp;time=1594973590373&amp;amp;type=hashtag" data-hashtag="MaSpeMaths" style="position: static; visibility: visible; width: 179px; height: 28px;" frameborder="0"&gt;&lt;/iframe&gt;
</t>
    </r>
  </si>
  <si>
    <r>
      <rPr>
        <b/>
        <sz val="8"/>
        <rFont val="Arial"/>
        <family val="2"/>
      </rPr>
      <t>Lien « Tweeter #MaSpeMaths »</t>
    </r>
    <r>
      <rPr>
        <sz val="8"/>
        <rFont val="Arial"/>
        <family val="2"/>
      </rPr>
      <t xml:space="preserve">
– Le titre de l'Iframe n'est pas pertinent</t>
    </r>
  </si>
  <si>
    <r>
      <rPr>
        <b/>
        <sz val="8"/>
        <rFont val="Arial"/>
        <family val="2"/>
      </rPr>
      <t>Exemple de correctif :</t>
    </r>
    <r>
      <rPr>
        <sz val="8"/>
        <rFont val="Arial"/>
        <family val="2"/>
      </rPr>
      <t xml:space="preserve">
</t>
    </r>
    <r>
      <rPr>
        <b/>
        <u/>
        <sz val="8"/>
        <rFont val="Arial"/>
        <family val="2"/>
      </rPr>
      <t>&lt;h1</t>
    </r>
    <r>
      <rPr>
        <sz val="8"/>
        <rFont val="Arial"/>
        <family val="2"/>
      </rPr>
      <t xml:space="preserve"> id="instance-60-header" class="card-title d-inline"&gt;Accueil</t>
    </r>
    <r>
      <rPr>
        <b/>
        <u/>
        <sz val="8"/>
        <rFont val="Arial"/>
        <family val="2"/>
      </rPr>
      <t>&lt;/h1&gt;
&lt;p&gt;</t>
    </r>
    <r>
      <rPr>
        <sz val="8"/>
        <rFont val="Arial"/>
        <family val="2"/>
      </rPr>
      <t>Bienvenue dans « &lt;b&gt;MaSpéMaths &lt;/b&gt;», votre espace d’entraînement pour la spécialité Mathématiques en 1ère !</t>
    </r>
    <r>
      <rPr>
        <b/>
        <u/>
        <sz val="8"/>
        <rFont val="Arial"/>
        <family val="2"/>
      </rPr>
      <t>&lt;/p&gt;
&lt;h2</t>
    </r>
    <r>
      <rPr>
        <sz val="8"/>
        <rFont val="Arial"/>
        <family val="2"/>
      </rPr>
      <t xml:space="preserve"> class="Accordeon-Entete"&gt;&lt;button type="button" data-toggle="collapse" data-parent="#Accordeon" aria-controls="Block1" aria-expanded="true" class=""&gt;Objectifs&lt;/button&gt;</t>
    </r>
    <r>
      <rPr>
        <b/>
        <u/>
        <sz val="8"/>
        <rFont val="Arial"/>
        <family val="2"/>
      </rPr>
      <t xml:space="preserve">&lt;/h2&gt;
&lt;h2 </t>
    </r>
    <r>
      <rPr>
        <sz val="8"/>
        <rFont val="Arial"/>
        <family val="2"/>
      </rPr>
      <t>class="Accordeon-Entete"&gt;&lt;button type="button" data-toggle="collapse" data-parent="#Accordeon" aria-controls="Block2" aria-expanded="true" class=""&gt;Modalités et organisation du travail&lt;/button&gt;</t>
    </r>
    <r>
      <rPr>
        <b/>
        <u/>
        <sz val="8"/>
        <rFont val="Arial"/>
        <family val="2"/>
      </rPr>
      <t xml:space="preserve">&lt;/h2&gt;
&lt;h2 </t>
    </r>
    <r>
      <rPr>
        <sz val="8"/>
        <rFont val="Arial"/>
        <family val="2"/>
      </rPr>
      <t>class="Accordeon-Entete"&gt;&lt;button type="button" data-toggle="collapse" data-parent="#Accordeon" aria-controls="Block3" aria-expanded="true" class=""&gt;Temps de travail indicatif&lt;/a&gt;</t>
    </r>
    <r>
      <rPr>
        <b/>
        <u/>
        <sz val="8"/>
        <rFont val="Arial"/>
        <family val="2"/>
      </rPr>
      <t>&lt;/h2&gt;
&lt;p&gt;</t>
    </r>
    <r>
      <rPr>
        <sz val="8"/>
        <rFont val="Arial"/>
        <family val="2"/>
      </rPr>
      <t>BONUS : Obtenez un badge numérique en vous rendant dans le bloc 00 - J'obtiens mon badge</t>
    </r>
    <r>
      <rPr>
        <b/>
        <u/>
        <sz val="8"/>
        <rFont val="Arial"/>
        <family val="2"/>
      </rPr>
      <t>&lt;/p&gt;
&lt;h2</t>
    </r>
    <r>
      <rPr>
        <sz val="8"/>
        <rFont val="Arial"/>
        <family val="2"/>
      </rPr>
      <t xml:space="preserve"> id="instance-73-header" class="card-title d-inline"&gt;Vue d'ensemble des cours</t>
    </r>
    <r>
      <rPr>
        <b/>
        <u/>
        <sz val="8"/>
        <rFont val="Arial"/>
        <family val="2"/>
      </rPr>
      <t>&lt;/h2&gt;</t>
    </r>
    <r>
      <rPr>
        <sz val="8"/>
        <rFont val="Arial"/>
        <family val="2"/>
      </rPr>
      <t xml:space="preserve">
</t>
    </r>
    <r>
      <rPr>
        <b/>
        <u/>
        <sz val="8"/>
        <rFont val="Arial"/>
        <family val="2"/>
      </rPr>
      <t>&lt;h3&gt;</t>
    </r>
    <r>
      <rPr>
        <sz val="8"/>
        <rFont val="Arial"/>
        <family val="2"/>
      </rPr>
      <t>00 – J'obtiens mon badge</t>
    </r>
    <r>
      <rPr>
        <b/>
        <u/>
        <sz val="8"/>
        <rFont val="Arial"/>
        <family val="2"/>
      </rPr>
      <t>&lt;/h3&gt;</t>
    </r>
  </si>
  <si>
    <t>17/07/02020</t>
  </si>
  <si>
    <r>
      <rPr>
        <b/>
        <sz val="8"/>
        <rFont val="Arial"/>
        <family val="2"/>
      </rPr>
      <t xml:space="preserve">Système de filtres : </t>
    </r>
    <r>
      <rPr>
        <sz val="8"/>
        <rFont val="Arial"/>
        <family val="2"/>
      </rPr>
      <t xml:space="preserve">
– div#sortingdropdown : Le ratio de contraste entre la couleur d'arrière-plan du bouton et son texte n'est pas suffisante, y compris au survol (3.3:1)
– Le ratio de contraste entre la couleur d'arrière-plan de l'option active et son texte n'est pas suffisante (2.5:1)</t>
    </r>
  </si>
  <si>
    <r>
      <rPr>
        <b/>
        <sz val="8"/>
        <rFont val="Arial"/>
        <family val="2"/>
      </rPr>
      <t>Texte « BONUS : Obtenez un badge numérique en vous rendant dans le bloc 00 - J'obtiens mon badge » :</t>
    </r>
    <r>
      <rPr>
        <sz val="8"/>
        <rFont val="Arial"/>
        <family val="2"/>
      </rPr>
      <t xml:space="preserve"> 
– Le ratio de contraste entre la couleur des mots » Bonus » et « badge numérque » et l'arrière-plan n'est pas suffisante (2.5:1)</t>
    </r>
  </si>
  <si>
    <t>17/07/02022</t>
  </si>
  <si>
    <r>
      <rPr>
        <b/>
        <sz val="8"/>
        <rFont val="Arial"/>
        <family val="2"/>
      </rPr>
      <t xml:space="preserve">Système de filtres : </t>
    </r>
    <r>
      <rPr>
        <sz val="8"/>
        <rFont val="Arial"/>
        <family val="2"/>
      </rPr>
      <t xml:space="preserve">
– L'élément actif du système de tri est indiqué uniquement par la couleur.</t>
    </r>
  </si>
  <si>
    <r>
      <rPr>
        <b/>
        <sz val="8"/>
        <rFont val="Arial"/>
        <family val="2"/>
      </rPr>
      <t>Accordéon</t>
    </r>
    <r>
      <rPr>
        <sz val="8"/>
        <rFont val="Arial"/>
        <family val="2"/>
      </rPr>
      <t xml:space="preserve">
</t>
    </r>
    <r>
      <rPr>
        <u/>
        <sz val="8"/>
        <rFont val="Arial"/>
        <family val="2"/>
      </rPr>
      <t>En-têtes :</t>
    </r>
    <r>
      <rPr>
        <sz val="8"/>
        <rFont val="Arial"/>
        <family val="2"/>
      </rPr>
      <t xml:space="preserve">
- doivent être placés dans les titres de niveau (Cf. 9.1)
- doivent être des boutons et avoir pour attribut aria-expanded (true lorsque l'accordéon est ouvert, false lorsqu'il est fermé) et aria-controls
</t>
    </r>
    <r>
      <rPr>
        <u/>
        <sz val="8"/>
        <rFont val="Arial"/>
        <family val="2"/>
      </rPr>
      <t xml:space="preserve">Contenus : </t>
    </r>
    <r>
      <rPr>
        <sz val="8"/>
        <rFont val="Arial"/>
        <family val="2"/>
      </rPr>
      <t xml:space="preserve">
– la balise contenant le contenu de l'accordéon doit avoir les attributs role="region" et aria-labbelledBy faisant référence au bouton qui en contrôle l'ouverture
</t>
    </r>
    <r>
      <rPr>
        <b/>
        <sz val="8"/>
        <rFont val="Arial"/>
        <family val="2"/>
      </rPr>
      <t xml:space="preserve">Système de filtres
</t>
    </r>
    <r>
      <rPr>
        <sz val="8"/>
        <rFont val="Arial"/>
        <family val="2"/>
      </rPr>
      <t xml:space="preserve">– Supprimer l'attribut aria-haspopup="true" du bouton d'ouverture du menu
– Supprimer l'attribut aria-labelledBy de la balise ul englobant les items du menu
– Les éléments du menu doivent être des boutons, et non des liens
– Indiquer le système de tri actif dans le nom accessible du bouton
</t>
    </r>
    <r>
      <rPr>
        <b/>
        <sz val="8"/>
        <rFont val="Arial"/>
        <family val="2"/>
      </rPr>
      <t xml:space="preserve">
Sous-menu « Actions pour le cours actuel »
</t>
    </r>
    <r>
      <rPr>
        <sz val="8"/>
        <rFont val="Arial"/>
        <family val="2"/>
      </rPr>
      <t xml:space="preserve">– Supprimer l'attribut aria-haspopup="true" du bouton d'ouverture du menu
– Les éléments du menu doivent être structurés dans une liste non ordonnée
– Les éléments du menu doivent être des boutons, et non des liens
</t>
    </r>
  </si>
  <si>
    <r>
      <rPr>
        <b/>
        <sz val="8"/>
        <rFont val="Arial"/>
        <family val="2"/>
      </rPr>
      <t>Accordéon, Exemple de correctif :</t>
    </r>
    <r>
      <rPr>
        <sz val="8"/>
        <rFont val="Arial"/>
        <family val="2"/>
      </rPr>
      <t xml:space="preserve">
&lt;div class="Accordeon-Block" id="yui_3_17_2_1_1594973589870_34"&gt;
        </t>
    </r>
    <r>
      <rPr>
        <b/>
        <u/>
        <sz val="8"/>
        <rFont val="Arial"/>
        <family val="2"/>
      </rPr>
      <t>&lt;h2</t>
    </r>
    <r>
      <rPr>
        <sz val="8"/>
        <rFont val="Arial"/>
        <family val="2"/>
      </rPr>
      <t xml:space="preserve"> class="Accordeon-Entete"&gt;</t>
    </r>
    <r>
      <rPr>
        <b/>
        <u/>
        <sz val="8"/>
        <rFont val="Arial"/>
        <family val="2"/>
      </rPr>
      <t>&lt;button id="accordeon1" type="button"</t>
    </r>
    <r>
      <rPr>
        <sz val="8"/>
        <rFont val="Arial"/>
        <family val="2"/>
      </rPr>
      <t xml:space="preserve"> data-toggle="collapse" data-parent="#Accordeon"</t>
    </r>
    <r>
      <rPr>
        <b/>
        <u/>
        <sz val="8"/>
        <rFont val="Arial"/>
        <family val="2"/>
      </rPr>
      <t xml:space="preserve"> aria-controls="Block1"</t>
    </r>
    <r>
      <rPr>
        <sz val="8"/>
        <rFont val="Arial"/>
        <family val="2"/>
      </rPr>
      <t xml:space="preserve"> aria-expanded="true" class=""&gt;Objectifs</t>
    </r>
    <r>
      <rPr>
        <b/>
        <u/>
        <sz val="8"/>
        <rFont val="Arial"/>
        <family val="2"/>
      </rPr>
      <t>&lt;/button&gt;&lt;/h2&gt;</t>
    </r>
    <r>
      <rPr>
        <sz val="8"/>
        <rFont val="Arial"/>
        <family val="2"/>
      </rPr>
      <t xml:space="preserve">
        &lt;div </t>
    </r>
    <r>
      <rPr>
        <b/>
        <u/>
        <sz val="8"/>
        <rFont val="Arial"/>
        <family val="2"/>
      </rPr>
      <t>role="region" aria-labbelledBy="accordeon1"</t>
    </r>
    <r>
      <rPr>
        <sz val="8"/>
        <rFont val="Arial"/>
        <family val="2"/>
      </rPr>
      <t xml:space="preserve"> id="Block1" class="collapse show" style=""&gt;
            </t>
    </r>
    <r>
      <rPr>
        <i/>
        <sz val="8"/>
        <rFont val="Arial"/>
        <family val="2"/>
      </rPr>
      <t>(contenu de l'accordéon)</t>
    </r>
    <r>
      <rPr>
        <sz val="8"/>
        <rFont val="Arial"/>
        <family val="2"/>
      </rPr>
      <t xml:space="preserve">
    &lt;/div&gt;
</t>
    </r>
    <r>
      <rPr>
        <b/>
        <sz val="8"/>
        <rFont val="Arial"/>
        <family val="2"/>
      </rPr>
      <t xml:space="preserve">Système de filtres, exemple de correctif : </t>
    </r>
    <r>
      <rPr>
        <sz val="8"/>
        <rFont val="Arial"/>
        <family val="2"/>
      </rPr>
      <t xml:space="preserve">
&lt;div class="dropdown" id="yui_3_17_2_1_1594973589870_50"&gt;
    &lt;button id="sortingdropdown" type="button" class="btn btn-outline-secondary dropdown-toggle" data-toggle="dropdown" </t>
    </r>
    <r>
      <rPr>
        <b/>
        <strike/>
        <sz val="8"/>
        <rFont val="Arial"/>
        <family val="2"/>
      </rPr>
      <t>aria-haspopup="true"</t>
    </r>
    <r>
      <rPr>
        <sz val="8"/>
        <rFont val="Arial"/>
        <family val="2"/>
      </rPr>
      <t xml:space="preserve"> aria-expanded="false" aria-label="Menu déroulant de tri"&gt;
        &lt;i class="icon fa fa-sort-amount-asc fa-fw " aria-hidden="true"&gt;&lt;/i&gt;
        &lt;span class="d-sm-inline-block" data-active-item-text=""&gt;
            Nom
        &lt;/span&gt;
    &lt;/button&gt;
    &lt;ul class="dropdown-menu" data-show-active-item="" </t>
    </r>
    <r>
      <rPr>
        <b/>
        <strike/>
        <sz val="8"/>
        <rFont val="Arial"/>
        <family val="2"/>
      </rPr>
      <t>aria-labelledby="sortingdropdown"</t>
    </r>
    <r>
      <rPr>
        <sz val="8"/>
        <rFont val="Arial"/>
        <family val="2"/>
      </rPr>
      <t xml:space="preserve"> x-placement="bottom-start" style="position: absolute; transform: translate3d(0px, 36px, 0px); top: 0px; left: 0px; will-change: transform;"&gt;
        &lt;li&gt;
            </t>
    </r>
    <r>
      <rPr>
        <b/>
        <u/>
        <sz val="8"/>
        <rFont val="Arial"/>
        <family val="2"/>
      </rPr>
      <t xml:space="preserve">&lt;button type="button" </t>
    </r>
    <r>
      <rPr>
        <sz val="8"/>
        <rFont val="Arial"/>
        <family val="2"/>
      </rPr>
      <t xml:space="preserve">class="dropdown-item active" href="#" data-filter="sort" data-pref="title" data-value="fullname" aria-label="Trier les cours par nom </t>
    </r>
    <r>
      <rPr>
        <b/>
        <u/>
        <sz val="8"/>
        <rFont val="Arial"/>
        <family val="2"/>
      </rPr>
      <t>(système de tri actif)</t>
    </r>
    <r>
      <rPr>
        <sz val="8"/>
        <rFont val="Arial"/>
        <family val="2"/>
      </rPr>
      <t xml:space="preserve">" aria-controls="courses-view-5f115d956b4cf5f115d956b4d11"&gt;
                Nom
            </t>
    </r>
    <r>
      <rPr>
        <b/>
        <u/>
        <sz val="8"/>
        <rFont val="Arial"/>
        <family val="2"/>
      </rPr>
      <t>&lt;/button&gt;</t>
    </r>
    <r>
      <rPr>
        <sz val="8"/>
        <rFont val="Arial"/>
        <family val="2"/>
      </rPr>
      <t xml:space="preserve">
        &lt;/li&gt;
        &lt;li&gt;
            </t>
    </r>
    <r>
      <rPr>
        <b/>
        <u/>
        <sz val="8"/>
        <rFont val="Arial"/>
        <family val="2"/>
      </rPr>
      <t>&lt;button type="button"</t>
    </r>
    <r>
      <rPr>
        <sz val="8"/>
        <rFont val="Arial"/>
        <family val="2"/>
      </rPr>
      <t xml:space="preserve">  class="dropdown-item " href="#" data-filter="sort" data-pref="lastaccessed" data-value="ul.timeaccess desc" aria-label="Trier les cours par date de dernier accès" aria-controls="courses-view-5f115d956b4cf5f115d956b4d11"&gt;
                Dernier accès
            </t>
    </r>
    <r>
      <rPr>
        <b/>
        <u/>
        <sz val="8"/>
        <rFont val="Arial"/>
        <family val="2"/>
      </rPr>
      <t>&lt;/button&gt;</t>
    </r>
    <r>
      <rPr>
        <sz val="8"/>
        <rFont val="Arial"/>
        <family val="2"/>
      </rPr>
      <t xml:space="preserve">
        &lt;/li&gt;
    &lt;/ul&gt;
&lt;/div&gt;
</t>
    </r>
    <r>
      <rPr>
        <b/>
        <sz val="8"/>
        <rFont val="Arial"/>
        <family val="2"/>
      </rPr>
      <t xml:space="preserve">Sous-menu « Actions pour le cours actuel »
</t>
    </r>
    <r>
      <rPr>
        <sz val="8"/>
        <rFont val="Arial"/>
        <family val="2"/>
      </rPr>
      <t>&lt;div class="ml-auto dropdown" id="yui_3_17_2_1_1594973589870_46"&gt;
    &lt;button class="btn btn-link btn-icon icon-size-3 coursemenubtn" type="button" data-toggle="dropdown"</t>
    </r>
    <r>
      <rPr>
        <b/>
        <strike/>
        <sz val="8"/>
        <rFont val="Arial"/>
        <family val="2"/>
      </rPr>
      <t xml:space="preserve"> aria-haspopup="true"</t>
    </r>
    <r>
      <rPr>
        <sz val="8"/>
        <rFont val="Arial"/>
        <family val="2"/>
      </rPr>
      <t xml:space="preserve"> aria-expanded="false" id="yui_3_17_2_1_1594973589870_45"&gt;
        &lt;i class="icon fa fa-ellipsis-h fa-fw " aria-hidden="true" id="yui_3_17_2_1_1594973589870_44"&gt;&lt;/i&gt;
        &lt;span class="sr-only"&gt;
            Actions pour le cours actuel 00 - J'obtiens mon badge
        &lt;/span&gt;
    &lt;/button&gt;
 </t>
    </r>
    <r>
      <rPr>
        <b/>
        <u/>
        <sz val="8"/>
        <rFont val="Arial"/>
        <family val="2"/>
      </rPr>
      <t xml:space="preserve">   &lt;ul</t>
    </r>
    <r>
      <rPr>
        <sz val="8"/>
        <rFont val="Arial"/>
        <family val="2"/>
      </rPr>
      <t xml:space="preserve"> class="dropdown-menu dropdown-menu-right" x-placement="bottom-end" style="position: absolute; transform: translate3d(36px, 28px, 0px); top: 0px; left: 0px; will-change: transform;" id="yui_3_17_2_1_1594973589870_65"&gt;
       </t>
    </r>
    <r>
      <rPr>
        <b/>
        <u/>
        <sz val="8"/>
        <rFont val="Arial"/>
        <family val="2"/>
      </rPr>
      <t xml:space="preserve"> &lt;li&gt;</t>
    </r>
    <r>
      <rPr>
        <b/>
        <sz val="8"/>
        <rFont val="Arial"/>
        <family val="2"/>
      </rPr>
      <t>&lt;button type="button"</t>
    </r>
    <r>
      <rPr>
        <sz val="8"/>
        <rFont val="Arial"/>
        <family val="2"/>
      </rPr>
      <t xml:space="preserve"> class="dropdown-item" href="#" data-action="add-favourite" data-course-id="15" aria-controls="favorite-icon-15-2" id="yui_3_17_2_1_1594973589870_64"&gt;
            Marquer comme favori
            </t>
    </r>
    <r>
      <rPr>
        <b/>
        <u/>
        <sz val="8"/>
        <rFont val="Arial"/>
        <family val="2"/>
      </rPr>
      <t>&lt;span</t>
    </r>
    <r>
      <rPr>
        <sz val="8"/>
        <rFont val="Arial"/>
        <family val="2"/>
      </rPr>
      <t xml:space="preserve"> class="sr-only"&gt;
                Marquer comme favori 00 - J'obtiens mon badge
          </t>
    </r>
    <r>
      <rPr>
        <b/>
        <u/>
        <sz val="8"/>
        <rFont val="Arial"/>
        <family val="2"/>
      </rPr>
      <t xml:space="preserve">  &lt;/span&gt;</t>
    </r>
    <r>
      <rPr>
        <sz val="8"/>
        <rFont val="Arial"/>
        <family val="2"/>
      </rPr>
      <t xml:space="preserve">
        </t>
    </r>
    <r>
      <rPr>
        <b/>
        <u/>
        <sz val="8"/>
        <rFont val="Arial"/>
        <family val="2"/>
      </rPr>
      <t>&lt;/button&gt;&lt;/li&gt;
        &lt;li&gt;</t>
    </r>
    <r>
      <rPr>
        <b/>
        <sz val="8"/>
        <rFont val="Arial"/>
        <family val="2"/>
      </rPr>
      <t xml:space="preserve">&lt;button type="button" </t>
    </r>
    <r>
      <rPr>
        <sz val="8"/>
        <rFont val="Arial"/>
        <family val="2"/>
      </rPr>
      <t xml:space="preserve">class="dropdown-item hidden" href="#" data-action="remove-favourite" data-course-id="15" aria-controls="favorite-icon-15-2" id="yui_3_17_2_1_1594973589870_66"&gt;
            Retirer ce cours des favoris
            &lt;div class="sr-only"&gt;
                Retirer des favoris 00 - J'obtiens mon badge
            &lt;/div&gt;
        &lt;/a&gt;
        &lt;a class="dropdown-item hidden" href="#" data-action="show-course" data-course-id="15" aria-controls="favorite-icon-15-2"&gt;
            Montrer dans l'affichage
            </t>
    </r>
    <r>
      <rPr>
        <b/>
        <u/>
        <sz val="8"/>
        <rFont val="Arial"/>
        <family val="2"/>
      </rPr>
      <t>&lt;span</t>
    </r>
    <r>
      <rPr>
        <sz val="8"/>
        <rFont val="Arial"/>
        <family val="2"/>
      </rPr>
      <t xml:space="preserve"> class="sr-only"&gt;
                Montrer 00 - J'obtiens mon badge dans l'affichage
           </t>
    </r>
    <r>
      <rPr>
        <b/>
        <u/>
        <sz val="8"/>
        <rFont val="Arial"/>
        <family val="2"/>
      </rPr>
      <t xml:space="preserve"> &lt;/span&gt;
        &lt;/button&gt;&lt;/li&gt;
</t>
    </r>
    <r>
      <rPr>
        <sz val="8"/>
        <rFont val="Arial"/>
        <family val="2"/>
      </rPr>
      <t xml:space="preserve">       </t>
    </r>
    <r>
      <rPr>
        <b/>
        <u/>
        <sz val="8"/>
        <rFont val="Arial"/>
        <family val="2"/>
      </rPr>
      <t>&lt;li&gt;</t>
    </r>
    <r>
      <rPr>
        <b/>
        <sz val="8"/>
        <rFont val="Arial"/>
        <family val="2"/>
      </rPr>
      <t xml:space="preserve">&lt;button type="button" </t>
    </r>
    <r>
      <rPr>
        <sz val="8"/>
        <rFont val="Arial"/>
        <family val="2"/>
      </rPr>
      <t xml:space="preserve">class="dropdown-item " href="#" data-action="hide-course" data-course-id="15" aria-controls="favorite-icon-15-2"&gt;
            Retirer de l'affichage
          </t>
    </r>
    <r>
      <rPr>
        <b/>
        <u/>
        <sz val="8"/>
        <rFont val="Arial"/>
        <family val="2"/>
      </rPr>
      <t xml:space="preserve">  &lt;span</t>
    </r>
    <r>
      <rPr>
        <sz val="8"/>
        <rFont val="Arial"/>
        <family val="2"/>
      </rPr>
      <t xml:space="preserve"> class="sr-only"&gt;
                Retirer 00 - J'obtiens mon badge de l'affichage
           </t>
    </r>
    <r>
      <rPr>
        <b/>
        <u/>
        <sz val="8"/>
        <rFont val="Arial"/>
        <family val="2"/>
      </rPr>
      <t xml:space="preserve">&lt;/span&gt;
        &lt;/button&gt;&lt;/li&gt;
</t>
    </r>
    <r>
      <rPr>
        <sz val="8"/>
        <rFont val="Arial"/>
        <family val="2"/>
      </rPr>
      <t xml:space="preserve">  </t>
    </r>
    <r>
      <rPr>
        <b/>
        <u/>
        <sz val="8"/>
        <rFont val="Arial"/>
        <family val="2"/>
      </rPr>
      <t xml:space="preserve">  &lt;/ul&gt;</t>
    </r>
    <r>
      <rPr>
        <sz val="8"/>
        <rFont val="Arial"/>
        <family val="2"/>
      </rPr>
      <t xml:space="preserve">
&lt;/div&gt;</t>
    </r>
  </si>
  <si>
    <t xml:space="preserve">
Cf. 7.1.1</t>
  </si>
  <si>
    <r>
      <rPr>
        <b/>
        <sz val="8"/>
        <rFont val="Arial"/>
        <family val="2"/>
      </rPr>
      <t>Exemple de code :</t>
    </r>
    <r>
      <rPr>
        <sz val="8"/>
        <rFont val="Arial"/>
        <family val="2"/>
      </rPr>
      <t xml:space="preserve">
&lt;button type="button" class="close" data-action="hide" aria-label="</t>
    </r>
    <r>
      <rPr>
        <b/>
        <u/>
        <sz val="8"/>
        <rFont val="Arial"/>
        <family val="2"/>
      </rPr>
      <t>Fermer la boîte de dialogue « Nom de la boîte de dialogue »</t>
    </r>
    <r>
      <rPr>
        <sz val="8"/>
        <rFont val="Arial"/>
        <family val="2"/>
      </rPr>
      <t xml:space="preserve">"&gt;
  &lt;span aria-hidden="true"&gt;×&lt;/span&gt;
&lt;/button&gt;
&lt;a </t>
    </r>
    <r>
      <rPr>
        <b/>
        <u/>
        <sz val="8"/>
        <rFont val="Arial"/>
        <family val="2"/>
      </rPr>
      <t>role="button"</t>
    </r>
    <r>
      <rPr>
        <sz val="8"/>
        <rFont val="Arial"/>
        <family val="2"/>
      </rPr>
      <t xml:space="preserve"> href="#" class="eupopup-closebutton" </t>
    </r>
    <r>
      <rPr>
        <b/>
        <u/>
        <sz val="8"/>
        <rFont val="Arial"/>
        <family val="2"/>
      </rPr>
      <t>aria-label="Fermer le bandeau de cookies"</t>
    </r>
    <r>
      <rPr>
        <sz val="8"/>
        <rFont val="Arial"/>
        <family val="2"/>
      </rPr>
      <t>&gt;</t>
    </r>
    <r>
      <rPr>
        <b/>
        <u/>
        <sz val="8"/>
        <rFont val="Arial"/>
        <family val="2"/>
      </rPr>
      <t>&lt;span aria-hidden="true"&gt;×&lt;/span&gt;</t>
    </r>
    <r>
      <rPr>
        <sz val="8"/>
        <rFont val="Arial"/>
        <family val="2"/>
      </rPr>
      <t>&lt;/a&gt;</t>
    </r>
  </si>
  <si>
    <r>
      <rPr>
        <b/>
        <sz val="8"/>
        <rFont val="Arial"/>
        <family val="2"/>
      </rPr>
      <t xml:space="preserve">En-tête (menu) : </t>
    </r>
    <r>
      <rPr>
        <sz val="8"/>
        <rFont val="Arial"/>
        <family val="2"/>
      </rPr>
      <t xml:space="preserve">
&lt;nav class="navbar navbar-light bg-white navbar-expand moodle-has-zindex" </t>
    </r>
    <r>
      <rPr>
        <b/>
        <u/>
        <sz val="8"/>
        <rFont val="Arial"/>
        <family val="2"/>
      </rPr>
      <t>role=navigation"</t>
    </r>
    <r>
      <rPr>
        <sz val="8"/>
        <rFont val="Arial"/>
        <family val="2"/>
      </rPr>
      <t xml:space="preserve"> aria-label="Navigation du site"&gt;</t>
    </r>
    <r>
      <rPr>
        <b/>
        <i/>
        <u/>
        <sz val="8"/>
        <rFont val="Arial"/>
        <family val="2"/>
      </rPr>
      <t xml:space="preserve">
</t>
    </r>
    <r>
      <rPr>
        <sz val="8"/>
        <rFont val="Arial"/>
        <family val="2"/>
      </rPr>
      <t xml:space="preserve">
&lt;div class="dropdown show" id="yui_3_17_2_1_1594892037222_31"&gt;
    &lt;a href="#" tabindex="0" class=" dropdown-toggle icon-no-margin" id="dropdown-1" aria-label="Menu utilisateur" data-toggle="dropdown" role="button" </t>
    </r>
    <r>
      <rPr>
        <b/>
        <strike/>
        <sz val="8"/>
        <rFont val="Arial"/>
        <family val="2"/>
      </rPr>
      <t>aria-haspopup="true"</t>
    </r>
    <r>
      <rPr>
        <sz val="8"/>
        <rFont val="Arial"/>
        <family val="2"/>
      </rPr>
      <t xml:space="preserve"> aria-expanded="true" aria-controls="action-menu-1-menu"&gt;
        &lt;span class="userbutton"&gt;&lt;span class="usertext mr-1"&gt;Natacha Madeuf&lt;/span&gt;&lt;span class="avatars"&gt;&lt;span class="avatar current"&gt;&lt;img src="https://maspemaths.cned.fr/theme/image.php/ecl/core/1589878119/u/f2" class="userpicture defaultuserpic" role="presentation" aria-hidden="true" width="35" height="35"&gt;&lt;/span&gt;&lt;/span&gt;&lt;/span&gt;
        &lt;b class="caret"&gt;&lt;/b&gt;
    &lt;/a&gt;
</t>
    </r>
    <r>
      <rPr>
        <b/>
        <sz val="8"/>
        <rFont val="Arial"/>
        <family val="2"/>
      </rPr>
      <t xml:space="preserve">    &lt;ul </t>
    </r>
    <r>
      <rPr>
        <sz val="8"/>
        <rFont val="Arial"/>
        <family val="2"/>
      </rPr>
      <t xml:space="preserve">class="dropdown-menu dropdown-menu-right menu align-tr-br show" id="action-menu-1-menu" data-rel="menu-content" aria-labelledby="action-menu-toggle-1" </t>
    </r>
    <r>
      <rPr>
        <b/>
        <strike/>
        <sz val="8"/>
        <rFont val="Arial"/>
        <family val="2"/>
      </rPr>
      <t>role="menu"</t>
    </r>
    <r>
      <rPr>
        <sz val="8"/>
        <rFont val="Arial"/>
        <family val="2"/>
      </rPr>
      <t xml:space="preserve"> data-align="tr-br"&gt;
        </t>
    </r>
    <r>
      <rPr>
        <b/>
        <u/>
        <sz val="8"/>
        <rFont val="Arial"/>
        <family val="2"/>
      </rPr>
      <t>&lt;li&gt;</t>
    </r>
    <r>
      <rPr>
        <sz val="8"/>
        <rFont val="Arial"/>
        <family val="2"/>
      </rPr>
      <t xml:space="preserve">&lt;a href="https://maspemaths.cned.fr/my/" class="dropdown-item menu-action" </t>
    </r>
    <r>
      <rPr>
        <b/>
        <strike/>
        <sz val="8"/>
        <rFont val="Arial"/>
        <family val="2"/>
      </rPr>
      <t xml:space="preserve">role="menuitem" </t>
    </r>
    <r>
      <rPr>
        <sz val="8"/>
        <rFont val="Arial"/>
        <family val="2"/>
      </rPr>
      <t>data-title="mymoodle,admin" aria-labelledby="actionmenuaction-1"&gt;
            &lt;i class="icon fa fa-tachometer fa-fw " aria-hidden="true"&gt;&lt;/i&gt;
            &lt;span class="menu-action-text" id="actionmenuaction-1"&gt;
                Tableau de bord
            &lt;/span&gt;
        &lt;/a&gt;
        &lt;div class="dropdown-divider" role="presentation"&gt;&lt;span class="filler"&gt;&amp;nbsp;&lt;/span&gt;&lt;/div&gt;</t>
    </r>
    <r>
      <rPr>
        <b/>
        <u/>
        <sz val="8"/>
        <rFont val="Arial"/>
        <family val="2"/>
      </rPr>
      <t>&lt;/li&gt;</t>
    </r>
    <r>
      <rPr>
        <sz val="8"/>
        <rFont val="Arial"/>
        <family val="2"/>
      </rPr>
      <t xml:space="preserve">
        </t>
    </r>
    <r>
      <rPr>
        <b/>
        <u/>
        <sz val="8"/>
        <rFont val="Arial"/>
        <family val="2"/>
      </rPr>
      <t>&lt;li&gt;</t>
    </r>
    <r>
      <rPr>
        <sz val="8"/>
        <rFont val="Arial"/>
        <family val="2"/>
      </rPr>
      <t xml:space="preserve">&lt;a href="https://maspemaths.cned.fr/user/profile.php?id=22634" class="dropdown-item menu-action" </t>
    </r>
    <r>
      <rPr>
        <b/>
        <strike/>
        <sz val="8"/>
        <rFont val="Arial"/>
        <family val="2"/>
      </rPr>
      <t xml:space="preserve">role="menuitem" </t>
    </r>
    <r>
      <rPr>
        <sz val="8"/>
        <rFont val="Arial"/>
        <family val="2"/>
      </rPr>
      <t>data-title="profile,moodle" aria-labelledby="actionmenuaction-2"&gt;
            &lt;i class="icon fa fa-user fa-fw " aria-hidden="true"&gt;&lt;/i&gt;
            &lt;span class="menu-action-text" id="actionmenuaction-2"&gt;
                Profil
            &lt;/span&gt;
        &lt;/a&gt;</t>
    </r>
    <r>
      <rPr>
        <b/>
        <u/>
        <sz val="8"/>
        <rFont val="Arial"/>
        <family val="2"/>
      </rPr>
      <t>&lt;/li&gt;
        &lt;li&gt;</t>
    </r>
    <r>
      <rPr>
        <sz val="8"/>
        <rFont val="Arial"/>
        <family val="2"/>
      </rPr>
      <t xml:space="preserve">&lt;a href="https://maspemaths.cned.fr/user/preferences.php" class="dropdown-item menu-action" </t>
    </r>
    <r>
      <rPr>
        <b/>
        <strike/>
        <sz val="8"/>
        <rFont val="Arial"/>
        <family val="2"/>
      </rPr>
      <t>role="menuitem"</t>
    </r>
    <r>
      <rPr>
        <sz val="8"/>
        <rFont val="Arial"/>
        <family val="2"/>
      </rPr>
      <t xml:space="preserve"> data-title="preferences,moodle" aria-labelledby="actionmenuaction-3"&gt;
            &lt;i class="icon fa fa-wrench fa-fw " aria-hidden="true"&gt;&lt;/i&gt;
            &lt;span class="menu-action-text" id="actionmenuaction-3"&gt;
                Préférences
            &lt;/span&gt;
        &lt;/a&gt;
        &lt;div class="dropdown-divider" role="presentation"&gt;&lt;span class="filler"&gt;&amp;nbsp;&lt;/span&gt;&lt;/div&gt;</t>
    </r>
    <r>
      <rPr>
        <b/>
        <u/>
        <sz val="8"/>
        <rFont val="Arial"/>
        <family val="2"/>
      </rPr>
      <t>&lt;/li&gt;
        &lt;li&gt;</t>
    </r>
    <r>
      <rPr>
        <sz val="8"/>
        <rFont val="Arial"/>
        <family val="2"/>
      </rPr>
      <t xml:space="preserve">&lt;a href="https://maspemaths.cned.fr/login/logout.php?sesskey=ZX2I3FAeRF" class="dropdown-item menu-action" </t>
    </r>
    <r>
      <rPr>
        <b/>
        <strike/>
        <sz val="8"/>
        <rFont val="Arial"/>
        <family val="2"/>
      </rPr>
      <t>role="menuitem"</t>
    </r>
    <r>
      <rPr>
        <sz val="8"/>
        <rFont val="Arial"/>
        <family val="2"/>
      </rPr>
      <t xml:space="preserve"> data-title="logout,moodle" aria-labelledby="actionmenuaction-4"&gt;
            &lt;i class="icon fa fa-sign-out fa-fw " aria-hidden="true"&gt;&lt;/i&gt;
            &lt;span class="menu-action-text" id="actionmenuaction-4"&gt;
                Déconnexion
            &lt;/span&gt;
        &lt;/a&gt;</t>
    </r>
    <r>
      <rPr>
        <b/>
        <u/>
        <sz val="8"/>
        <rFont val="Arial"/>
        <family val="2"/>
      </rPr>
      <t>&lt;/li&gt;</t>
    </r>
    <r>
      <rPr>
        <sz val="8"/>
        <rFont val="Arial"/>
        <family val="2"/>
      </rPr>
      <t xml:space="preserve">
</t>
    </r>
    <r>
      <rPr>
        <b/>
        <u/>
        <sz val="8"/>
        <rFont val="Arial"/>
        <family val="2"/>
      </rPr>
      <t xml:space="preserve">    &lt;/ul&gt;</t>
    </r>
    <r>
      <rPr>
        <sz val="8"/>
        <rFont val="Arial"/>
        <family val="2"/>
      </rPr>
      <t xml:space="preserve">
&lt;/div&gt;
&lt;/nav&gt;
</t>
    </r>
    <r>
      <rPr>
        <b/>
        <sz val="8"/>
        <rFont val="Arial"/>
        <family val="2"/>
      </rPr>
      <t xml:space="preserve">Bandeau de cookies : </t>
    </r>
    <r>
      <rPr>
        <sz val="8"/>
        <rFont val="Arial"/>
        <family val="2"/>
      </rPr>
      <t xml:space="preserve">
&lt;a </t>
    </r>
    <r>
      <rPr>
        <b/>
        <u/>
        <sz val="8"/>
        <rFont val="Arial"/>
        <family val="2"/>
      </rPr>
      <t>role="button"</t>
    </r>
    <r>
      <rPr>
        <sz val="8"/>
        <rFont val="Arial"/>
        <family val="2"/>
      </rPr>
      <t xml:space="preserve"> href="https://maspemaths.cned.fr/admin/tool/policy/view.php?versionid=6&amp;amp;returnurl=https%3A%2F%2Fmaspemaths.cned.fr%2Flogin%2Findex.php" data-action="view-guest" data-versionid="6" data-behalfid="1" id="yui_3_17_2_1_1594910963474_20"&gt;les conditions d'utilisation&lt;/a&gt;
&lt;div class="modal moodle-has-zindex show" data-region="modal-container" aria-hidden="false" role="dialog" tabindex="-1" </t>
    </r>
    <r>
      <rPr>
        <b/>
        <u/>
        <sz val="8"/>
        <rFont val="Arial"/>
        <family val="2"/>
      </rPr>
      <t>aria-labelledby="0-modal-title"</t>
    </r>
    <r>
      <rPr>
        <sz val="8"/>
        <rFont val="Arial"/>
        <family val="2"/>
      </rPr>
      <t xml:space="preserve">&gt;
    &lt;div class="modal-dialog modal-lg" </t>
    </r>
    <r>
      <rPr>
        <b/>
        <strike/>
        <sz val="8"/>
        <rFont val="Arial"/>
        <family val="2"/>
      </rPr>
      <t>role="document"</t>
    </r>
    <r>
      <rPr>
        <sz val="8"/>
        <rFont val="Arial"/>
        <family val="2"/>
      </rPr>
      <t xml:space="preserve"> data-region="modal" </t>
    </r>
    <r>
      <rPr>
        <b/>
        <strike/>
        <sz val="8"/>
        <rFont val="Arial"/>
        <family val="2"/>
      </rPr>
      <t>aria-labelledby="0-modal-title" tabindex="0"</t>
    </r>
    <r>
      <rPr>
        <sz val="8"/>
        <rFont val="Arial"/>
        <family val="2"/>
      </rPr>
      <t xml:space="preserve">&gt;
</t>
    </r>
    <r>
      <rPr>
        <b/>
        <sz val="8"/>
        <rFont val="Arial"/>
        <family val="2"/>
      </rPr>
      <t>Boîte de dialogue « Aucune activité récente » :</t>
    </r>
    <r>
      <rPr>
        <sz val="8"/>
        <rFont val="Arial"/>
        <family val="2"/>
      </rPr>
      <t xml:space="preserve">
&lt;div </t>
    </r>
    <r>
      <rPr>
        <b/>
        <u/>
        <sz val="8"/>
        <rFont val="Arial"/>
        <family val="2"/>
      </rPr>
      <t xml:space="preserve">role="dialog" aria-labelledby="moodle-dialogue-yui_3_17_2_1_1594973589870_879-header-text" </t>
    </r>
    <r>
      <rPr>
        <sz val="8"/>
        <rFont val="Arial"/>
        <family val="2"/>
      </rPr>
      <t xml:space="preserve">id="moodle-dialogue-yui_3_17_2_1_1594973589870_879" class="yui3-widget yui3-panel moodle-dialogue yui3-widget-positioned yui3-widget-modal yui3-widget-stacked moodle-has-zindex moodle-dialogue-focused" style="width: 400px; left: 548px; top: 736px; z-index: 65537;" tabindex="0"&gt;
    &lt;div id="moodle-dialogue-yui_3_17_2_1_1594973589870_879" </t>
    </r>
    <r>
      <rPr>
        <b/>
        <strike/>
        <sz val="8"/>
        <rFont val="Arial"/>
        <family val="2"/>
      </rPr>
      <t>role="dialog" aria-labelledby="moodle-dialogue-yui_3_17_2_1_1594973589870_879-header-text"</t>
    </r>
    <r>
      <rPr>
        <sz val="8"/>
        <rFont val="Arial"/>
        <family val="2"/>
      </rPr>
      <t xml:space="preserve"> class="moodle-dialogue-wrap moodle-dialogue-content yui3-widget-stdmod" </t>
    </r>
    <r>
      <rPr>
        <b/>
        <strike/>
        <sz val="8"/>
        <rFont val="Arial"/>
        <family val="2"/>
      </rPr>
      <t>aria-live="polite"</t>
    </r>
    <r>
      <rPr>
        <sz val="8"/>
        <rFont val="Arial"/>
        <family val="2"/>
      </rPr>
      <t xml:space="preserve">&gt;
       </t>
    </r>
    <r>
      <rPr>
        <i/>
        <sz val="8"/>
        <rFont val="Arial"/>
        <family val="2"/>
      </rPr>
      <t xml:space="preserve"> (contenu de la boîte de dialogue)</t>
    </r>
    <r>
      <rPr>
        <sz val="8"/>
        <rFont val="Arial"/>
        <family val="2"/>
      </rPr>
      <t xml:space="preserve">
    &lt;/div&gt;
&lt;/div&gt;
</t>
    </r>
  </si>
  <si>
    <r>
      <rPr>
        <b/>
        <sz val="8"/>
        <rFont val="Arial"/>
        <family val="2"/>
      </rPr>
      <t xml:space="preserve">Sous-menu « Actions pour le cours actuel »
</t>
    </r>
    <r>
      <rPr>
        <sz val="8"/>
        <rFont val="Arial"/>
        <family val="2"/>
      </rPr>
      <t xml:space="preserve">– Lorsqu'un élément est activé, le focus sur le composant est perdu ou placé sur un autre cours. Il devrait être replacé sur le bouton qui a initié le changement de contexte.
</t>
    </r>
  </si>
  <si>
    <t>Ajouter le titre du site après le titre de la page</t>
  </si>
  <si>
    <r>
      <rPr>
        <b/>
        <sz val="8"/>
        <rFont val="Arial"/>
        <family val="2"/>
      </rPr>
      <t>En-tête :</t>
    </r>
    <r>
      <rPr>
        <sz val="8"/>
        <rFont val="Arial"/>
        <family val="2"/>
      </rPr>
      <t xml:space="preserve">
– Les balises &lt;b&gt; et &lt;i&gt; ne doivent pas être utilisées à des fins de présentation
</t>
    </r>
    <r>
      <rPr>
        <b/>
        <sz val="8"/>
        <rFont val="Arial"/>
        <family val="2"/>
      </rPr>
      <t>Pied de page :</t>
    </r>
    <r>
      <rPr>
        <sz val="8"/>
        <rFont val="Arial"/>
        <family val="2"/>
      </rPr>
      <t xml:space="preserve">
– Le texte « © CNED 2020 » doit être placé dans une balise &lt;li&gt; de la liste ordonnée du pied de page. Cf. 9.3.1
</t>
    </r>
    <r>
      <rPr>
        <b/>
        <sz val="8"/>
        <rFont val="Arial"/>
        <family val="2"/>
      </rPr>
      <t>Boîte de dialogue « Aucune activité récente » :</t>
    </r>
    <r>
      <rPr>
        <sz val="8"/>
        <rFont val="Arial"/>
        <family val="2"/>
      </rPr>
      <t xml:space="preserve">
Placer le texte « Votre session est sur le point d'échoir. Voulez-vous étendre la durée de la session actuelle ? » dans une balise &lt;p&gt;</t>
    </r>
  </si>
  <si>
    <r>
      <rPr>
        <b/>
        <sz val="8"/>
        <rFont val="Arial"/>
        <family val="2"/>
      </rPr>
      <t>Exemple de code, en-tête :</t>
    </r>
    <r>
      <rPr>
        <sz val="8"/>
        <rFont val="Arial"/>
        <family val="2"/>
      </rPr>
      <t xml:space="preserve">
</t>
    </r>
    <r>
      <rPr>
        <b/>
        <u/>
        <sz val="8"/>
        <rFont val="Arial"/>
        <family val="2"/>
      </rPr>
      <t xml:space="preserve">&lt;span </t>
    </r>
    <r>
      <rPr>
        <sz val="8"/>
        <rFont val="Arial"/>
        <family val="2"/>
      </rPr>
      <t>class="caret"&gt;</t>
    </r>
    <r>
      <rPr>
        <b/>
        <u/>
        <sz val="8"/>
        <rFont val="Arial"/>
        <family val="2"/>
      </rPr>
      <t>&lt;/span&gt;</t>
    </r>
    <r>
      <rPr>
        <sz val="8"/>
        <rFont val="Arial"/>
        <family val="2"/>
      </rPr>
      <t xml:space="preserve">
</t>
    </r>
    <r>
      <rPr>
        <b/>
        <u/>
        <sz val="8"/>
        <rFont val="Arial"/>
        <family val="2"/>
      </rPr>
      <t xml:space="preserve">&lt;span </t>
    </r>
    <r>
      <rPr>
        <sz val="8"/>
        <rFont val="Arial"/>
        <family val="2"/>
      </rPr>
      <t>class="icon fa fa-tachometer fa-fw " aria-hidden="true"&gt;</t>
    </r>
    <r>
      <rPr>
        <b/>
        <u/>
        <sz val="8"/>
        <rFont val="Arial"/>
        <family val="2"/>
      </rPr>
      <t>&lt;/span&gt;</t>
    </r>
  </si>
  <si>
    <r>
      <rPr>
        <b/>
        <sz val="8"/>
        <rFont val="Arial"/>
        <family val="2"/>
      </rPr>
      <t xml:space="preserve">Exemple de code : </t>
    </r>
    <r>
      <rPr>
        <sz val="8"/>
        <rFont val="Arial"/>
        <family val="2"/>
      </rPr>
      <t xml:space="preserve">
&lt;title&gt;Titre de la page </t>
    </r>
    <r>
      <rPr>
        <b/>
        <u/>
        <sz val="8"/>
        <rFont val="Arial"/>
        <family val="2"/>
      </rPr>
      <t>– MaSpé Maths, un service CNED Académie Numérique</t>
    </r>
    <r>
      <rPr>
        <sz val="8"/>
        <rFont val="Arial"/>
        <family val="2"/>
      </rPr>
      <t>&lt;/title&gt;</t>
    </r>
  </si>
  <si>
    <t>Le lien « Tweetez #MaSpéMaths » est tronqué lorsque le texte est zoomé à 200%.</t>
  </si>
  <si>
    <t>Le lien « Tweetez #MaSpéMaths » est tronqué lorsque l'affichage du texte est modifié.</t>
  </si>
  <si>
    <r>
      <rPr>
        <b/>
        <sz val="8"/>
        <rFont val="Arial"/>
        <family val="2"/>
      </rPr>
      <t xml:space="preserve">Exemple de correction </t>
    </r>
    <r>
      <rPr>
        <sz val="8"/>
        <rFont val="Arial"/>
        <family val="2"/>
      </rPr>
      <t xml:space="preserve">
&lt;iframe id=""twitter-widget-0"" scrolling=""no"" allowtransparency=""true"" allowfullscreen=""true"" class=""twitter-hashtag-button twitter-hashtag-button-rendered twitter-tweet-button"" style=""position: static; visibility: visible;  </t>
    </r>
    <r>
      <rPr>
        <b/>
        <u/>
        <sz val="8"/>
        <rFont val="Arial"/>
        <family val="2"/>
      </rPr>
      <t>width: 100%;</t>
    </r>
    <r>
      <rPr>
        <sz val="8"/>
        <rFont val="Arial"/>
        <family val="2"/>
      </rPr>
      <t xml:space="preserve"> </t>
    </r>
    <r>
      <rPr>
        <b/>
        <u/>
        <sz val="8"/>
        <rFont val="Arial"/>
        <family val="2"/>
      </rPr>
      <t xml:space="preserve"> height: auto;"</t>
    </r>
    <r>
      <rPr>
        <sz val="8"/>
        <rFont val="Arial"/>
        <family val="2"/>
      </rPr>
      <t xml:space="preserve">"  title="Lien Twitter – Tweeter #MaSpeMaths" src=""https://platform.twitter.com/widgets/tweet_button.c4b33f07650267db9f8a72eaac551cac.fr.html#button_hashtag=MaSpeMaths&amp;amp;dnt=false&amp;amp;id=twitter-widget-0&amp;amp;lang=fr&amp;amp;original_referer=https%3A%2F%2Fmaspemaths.cned.fr%2Fmy%2F&amp;amp;size=l&amp;amp;text=%23BAC2021%20Je%20r%C3%A9vise%20ma%20sp%C3%A9cialit%C3%A9%20math%C3%A9matiques%20avec%20le%20%40cned%20sur%20la%20plateforme%20gratuite%20https%3A%2F%2Fmaspemaths.cned.fr%2F%20&amp;amp;time=1594996969071&amp;amp;type=hashtag"" data-hashtag=""MaSpeMaths"" frameborder=""0""&gt;&lt;/iframe&gt;
.xl .btn {
    </t>
    </r>
    <r>
      <rPr>
        <b/>
        <u/>
        <sz val="8"/>
        <rFont val="Arial"/>
        <family val="2"/>
      </rPr>
      <t>height: auto;</t>
    </r>
    <r>
      <rPr>
        <sz val="8"/>
        <rFont val="Arial"/>
        <family val="2"/>
      </rPr>
      <t xml:space="preserve">
    border-radius: 4px;
    padding: 1px 10px 1px 9px;
}</t>
    </r>
  </si>
  <si>
    <r>
      <rPr>
        <b/>
        <sz val="8"/>
        <rFont val="Arial"/>
        <family val="2"/>
      </rPr>
      <t>Exemple de correction</t>
    </r>
    <r>
      <rPr>
        <sz val="8"/>
        <rFont val="Arial"/>
        <family val="2"/>
      </rPr>
      <t xml:space="preserve"> 
&lt;iframe id="twitter-widget-0" scrolling="no" allowtransparency="true" allowfullscreen="true" class="twitter-hashtag-button twitter-hashtag-button-rendered twitter-tweet-button" style="position: static; visibility: visible;  </t>
    </r>
    <r>
      <rPr>
        <b/>
        <u/>
        <sz val="8"/>
        <rFont val="Arial"/>
        <family val="2"/>
      </rPr>
      <t>width: 100%;  height: auto;"</t>
    </r>
    <r>
      <rPr>
        <sz val="8"/>
        <rFont val="Arial"/>
        <family val="2"/>
      </rPr>
      <t xml:space="preserve">  title="Lien Twitter – Tweeter #MaSpeMaths" src="https://platform.twitter.com/widgets/tweet_button.c4b33f07650267db9f8a72eaac551cac.fr.html#button_hashtag=MaSpeMaths&amp;amp;dnt=false&amp;amp;id=twitter-widget-0&amp;amp;lang=fr&amp;amp;original_referer=https%3A%2F%2Fmaspemaths.cned.fr%2Fmy%2F&amp;amp;size=l&amp;amp;text=%23BAC2021%20Je%20r%C3%A9vise%20ma%20sp%C3%A9cialit%C3%A9%20math%C3%A9matiques%20avec%20le%20%40cned%20sur%20la%20plateforme%20gratuite%20https%3A%2F%2Fmaspemaths.cned.fr%2F%20&amp;amp;time=1594996969071&amp;amp;type=hashtag" data-hashtag="MaSpeMaths" frameborder="0"&gt;&lt;/iframe&gt;</t>
    </r>
  </si>
  <si>
    <t>Les liens d'évitement de chaque section de la page sont situés en haut de page, ce qui rend l'ordre de tabulation non pertinent.</t>
  </si>
  <si>
    <t xml:space="preserve">La hiérarchie des titres n'est pas pertinente. </t>
  </si>
  <si>
    <t>Il y'a un titre de niveau sans contenu dans la page.</t>
  </si>
  <si>
    <t>Certains textes sont implémentés dans des balises &lt;p&gt;&lt;/p&gt; alors qu'ils devraient être placés dans des titres de niveau.</t>
  </si>
  <si>
    <t>Le contraste entre lles éléments suivants et leur couleur d'arrière-plan n'est pas suffisant :
- Bouton « Continuer » (2.5:1)</t>
  </si>
  <si>
    <t>– Il y'a un lien avec un intitulé vide dans la page</t>
  </si>
  <si>
    <r>
      <rPr>
        <b/>
        <sz val="8"/>
        <rFont val="Arial"/>
        <family val="2"/>
      </rPr>
      <t>Exemple de correctif</t>
    </r>
    <r>
      <rPr>
        <sz val="8"/>
        <rFont val="Arial"/>
        <family val="2"/>
      </rPr>
      <t xml:space="preserve">
&lt;a name="_GoBack"&gt;</t>
    </r>
    <r>
      <rPr>
        <b/>
        <u/>
        <sz val="8"/>
        <rFont val="Arial"/>
        <family val="2"/>
      </rPr>
      <t>Intitulé du lien</t>
    </r>
    <r>
      <rPr>
        <sz val="8"/>
        <rFont val="Arial"/>
        <family val="2"/>
      </rPr>
      <t>&lt;/a&gt;</t>
    </r>
  </si>
  <si>
    <t>Les coordonnées du CNED devraient être implémentées dans une liste non ordonnée.</t>
  </si>
  <si>
    <r>
      <rPr>
        <b/>
        <sz val="8"/>
        <rFont val="Arial"/>
        <family val="2"/>
      </rPr>
      <t>Exemple de correctif :</t>
    </r>
    <r>
      <rPr>
        <sz val="8"/>
        <rFont val="Arial"/>
        <family val="2"/>
      </rPr>
      <t xml:space="preserve">
</t>
    </r>
    <r>
      <rPr>
        <b/>
        <u/>
        <sz val="8"/>
        <rFont val="Arial"/>
        <family val="2"/>
      </rPr>
      <t>&lt;ul&gt;
&lt;li&gt;</t>
    </r>
    <r>
      <rPr>
        <sz val="8"/>
        <rFont val="Arial"/>
        <family val="2"/>
      </rPr>
      <t>Centre National d’enseignement à distance</t>
    </r>
    <r>
      <rPr>
        <b/>
        <u/>
        <sz val="8"/>
        <rFont val="Arial"/>
        <family val="2"/>
      </rPr>
      <t xml:space="preserve">&lt;/li&gt;
&lt;li </t>
    </r>
    <r>
      <rPr>
        <sz val="8"/>
        <rFont val="Arial"/>
        <family val="2"/>
      </rPr>
      <t>id="yui_3_17_2_1_1595236511703_27"&gt;CNED - Direction Générale</t>
    </r>
    <r>
      <rPr>
        <b/>
        <u/>
        <sz val="8"/>
        <rFont val="Arial"/>
        <family val="2"/>
      </rPr>
      <t>&lt;/li&gt;
&lt;li&gt;</t>
    </r>
    <r>
      <rPr>
        <sz val="8"/>
        <rFont val="Arial"/>
        <family val="2"/>
      </rPr>
      <t>BP 80300&lt;br&gt;86963 Futuroscope Chasseneuil Cedex&lt;br&gt;France</t>
    </r>
    <r>
      <rPr>
        <b/>
        <u/>
        <sz val="8"/>
        <rFont val="Arial"/>
        <family val="2"/>
      </rPr>
      <t>&lt;/li&gt;
&lt;li&gt;</t>
    </r>
    <r>
      <rPr>
        <sz val="8"/>
        <rFont val="Arial"/>
        <family val="2"/>
      </rPr>
      <t>05 49 49 34 00</t>
    </r>
    <r>
      <rPr>
        <b/>
        <u/>
        <sz val="8"/>
        <rFont val="Arial"/>
        <family val="2"/>
      </rPr>
      <t>&lt;/li&gt;
&lt;li</t>
    </r>
    <r>
      <rPr>
        <sz val="8"/>
        <rFont val="Arial"/>
        <family val="2"/>
      </rPr>
      <t xml:space="preserve"> id="yui_3_17_2_1_1595236511703_20"&gt;accueil-DG@ac-cned.fr</t>
    </r>
    <r>
      <rPr>
        <b/>
        <u/>
        <sz val="8"/>
        <rFont val="Arial"/>
        <family val="2"/>
      </rPr>
      <t>&lt;/li&gt;
&lt;li</t>
    </r>
    <r>
      <rPr>
        <sz val="8"/>
        <rFont val="Arial"/>
        <family val="2"/>
      </rPr>
      <t xml:space="preserve"> id="yui_3_17_2_1_1595236511703_28"&gt;N° de Siret : 197 529 050 00183</t>
    </r>
    <r>
      <rPr>
        <b/>
        <u/>
        <sz val="8"/>
        <rFont val="Arial"/>
        <family val="2"/>
      </rPr>
      <t>&lt;/li&gt;
&lt;li&gt;</t>
    </r>
    <r>
      <rPr>
        <sz val="8"/>
        <rFont val="Arial"/>
        <family val="2"/>
      </rPr>
      <t>N° de TVA intracommunautaire : FR197529050&lt;br&gt;N° de déclaration d’activité d’organisme de formation : 54 86 P0023 86</t>
    </r>
    <r>
      <rPr>
        <b/>
        <u/>
        <sz val="8"/>
        <rFont val="Arial"/>
        <family val="2"/>
      </rPr>
      <t>&lt;/li&gt;
&lt;/ul&gt;</t>
    </r>
  </si>
  <si>
    <r>
      <rPr>
        <b/>
        <sz val="8"/>
        <rFont val="Arial"/>
        <family val="2"/>
      </rPr>
      <t xml:space="preserve">Exemple de correctif :
</t>
    </r>
    <r>
      <rPr>
        <sz val="8"/>
        <rFont val="Arial"/>
        <family val="2"/>
      </rPr>
      <t xml:space="preserve">&lt;div id="yui_3_17_2_1_1595236511703_21"&gt;
</t>
    </r>
    <r>
      <rPr>
        <b/>
        <strike/>
        <sz val="8"/>
        <rFont val="Arial"/>
        <family val="2"/>
      </rPr>
      <t xml:space="preserve">    &lt;p&gt;&lt;/p&gt;</t>
    </r>
    <r>
      <rPr>
        <sz val="8"/>
        <rFont val="Arial"/>
        <family val="2"/>
      </rPr>
      <t xml:space="preserve">
    &lt;h2&gt;Editeur&lt;/h2&gt;
&lt;ul&gt;
&lt;li&gt;Centre National d’enseignement à distance&lt;/li&gt;
&lt;li id="yui_3_17_2_1_1595236511703_27"&gt;CNED - Direction Générale&lt;/li&gt;
&lt;li&gt;BP 80300&lt;br&gt;86963 Futuroscope Chasseneuil Cedex&lt;br&gt;France&lt;/li&gt;
&lt;li&gt;05 49 49 34 00&lt;/li&gt;
&lt;li id="yui_3_17_2_1_1595236511703_20"&gt;accueil-DG@ac-cned.fr&lt;/li&gt;
&lt;li id="yui_3_17_2_1_1595236511703_28"&gt;N° de Siret : 197 529 050 00183&lt;/li&gt;
&lt;li&gt;N° de TVA intracommunautaire : FR197529050&lt;br&gt;N° de déclaration d’activité d’organisme de formation : 54 86 P0023 86&lt;/li&gt;
&lt;/ul&gt;
  </t>
    </r>
    <r>
      <rPr>
        <b/>
        <strike/>
        <sz val="8"/>
        <rFont val="Arial"/>
        <family val="2"/>
      </rPr>
      <t xml:space="preserve">  &lt;p&gt;&lt;br&gt;&lt;/p&gt;</t>
    </r>
    <r>
      <rPr>
        <sz val="8"/>
        <rFont val="Arial"/>
        <family val="2"/>
      </rPr>
      <t xml:space="preserve">
    &lt;h2&gt;Hébergeur&lt;/h2&gt;
    &lt;p&gt;CBLUE SPRL - chaussée de Louvain 484 - 5004 Namur, Belgique - 32 81 36 36 36&lt;/p&gt;
    </t>
    </r>
    <r>
      <rPr>
        <b/>
        <strike/>
        <sz val="8"/>
        <rFont val="Arial"/>
        <family val="2"/>
      </rPr>
      <t>&lt;p&gt;&lt;br&gt;&lt;/p&gt;</t>
    </r>
    <r>
      <rPr>
        <sz val="8"/>
        <rFont val="Arial"/>
        <family val="2"/>
      </rPr>
      <t xml:space="preserve">
    &lt;h2&gt;Propriété intellectuelle&lt;/h2&gt;
</t>
    </r>
  </si>
  <si>
    <t>Les retours à la ligne ne doivent pas être utilisés à des fins de mise en page (créer un espace entre deux éléments par exempl).</t>
  </si>
  <si>
    <t>– Le style du focus sur les titres de cours est tronqué.</t>
  </si>
  <si>
    <r>
      <rPr>
        <b/>
        <sz val="8"/>
        <rFont val="Arial"/>
        <family val="2"/>
      </rPr>
      <t>Exemple de correctif CSS :</t>
    </r>
    <r>
      <rPr>
        <sz val="8"/>
        <rFont val="Arial"/>
        <family val="2"/>
      </rPr>
      <t xml:space="preserve"> 
text-truncate {
    </t>
    </r>
    <r>
      <rPr>
        <b/>
        <strike/>
        <sz val="8"/>
        <rFont val="Arial"/>
        <family val="2"/>
      </rPr>
      <t>overflow: hidden;
    text-overflow: ellipsis;</t>
    </r>
    <r>
      <rPr>
        <sz val="8"/>
        <rFont val="Arial"/>
        <family val="2"/>
      </rPr>
      <t xml:space="preserve">
    white-space: nowrap;
}</t>
    </r>
  </si>
  <si>
    <t>– Le contenu  de la balise &lt;button&gt; n'est pas assez explicite
– L'attribut title de la balise &lt;button&gt; est vide</t>
  </si>
  <si>
    <r>
      <rPr>
        <b/>
        <sz val="8"/>
        <rFont val="Arial"/>
        <family val="2"/>
      </rPr>
      <t>Exemple de correctif</t>
    </r>
    <r>
      <rPr>
        <sz val="8"/>
        <rFont val="Arial"/>
        <family val="2"/>
      </rPr>
      <t xml:space="preserve">
&lt;button type="submit" class="btn btn-primary" id="single_button5f1571ae24cc82" </t>
    </r>
    <r>
      <rPr>
        <b/>
        <strike/>
        <sz val="8"/>
        <rFont val="Arial"/>
        <family val="2"/>
      </rPr>
      <t>title=""</t>
    </r>
    <r>
      <rPr>
        <sz val="8"/>
        <rFont val="Arial"/>
        <family val="2"/>
      </rPr>
      <t>&gt;</t>
    </r>
    <r>
      <rPr>
        <b/>
        <u/>
        <sz val="8"/>
        <rFont val="Arial"/>
        <family val="2"/>
      </rPr>
      <t>Continuer vers le site</t>
    </r>
    <r>
      <rPr>
        <sz val="8"/>
        <rFont val="Arial"/>
        <family val="2"/>
      </rPr>
      <t>&lt;/button&gt;</t>
    </r>
  </si>
  <si>
    <t>Cf. 11.9.2</t>
  </si>
  <si>
    <t>– Le contenu de l'attribut title de la balise button devrait être identique à l'intitulé visible du bouton</t>
  </si>
  <si>
    <t>– Le bouton « Continuer » devrait être un lien</t>
  </si>
  <si>
    <r>
      <rPr>
        <b/>
        <u/>
        <sz val="8"/>
        <rFont val="Arial"/>
        <family val="2"/>
      </rPr>
      <t>Exemple de correctif</t>
    </r>
    <r>
      <rPr>
        <sz val="8"/>
        <rFont val="Arial"/>
        <family val="2"/>
      </rPr>
      <t xml:space="preserve">
</t>
    </r>
    <r>
      <rPr>
        <b/>
        <strike/>
        <sz val="8"/>
        <rFont val="Arial"/>
        <family val="2"/>
      </rPr>
      <t>&lt;form method="get" action="https://maspemaths.cned.fr"&gt;</t>
    </r>
    <r>
      <rPr>
        <sz val="8"/>
        <rFont val="Arial"/>
        <family val="2"/>
      </rPr>
      <t xml:space="preserve">
        </t>
    </r>
    <r>
      <rPr>
        <b/>
        <u/>
        <sz val="8"/>
        <rFont val="Arial"/>
        <family val="2"/>
      </rPr>
      <t>&lt;a</t>
    </r>
    <r>
      <rPr>
        <sz val="8"/>
        <rFont val="Arial"/>
        <family val="2"/>
      </rPr>
      <t xml:space="preserve"> </t>
    </r>
    <r>
      <rPr>
        <b/>
        <strike/>
        <sz val="8"/>
        <rFont val="Arial"/>
        <family val="2"/>
      </rPr>
      <t>type="submit"</t>
    </r>
    <r>
      <rPr>
        <sz val="8"/>
        <rFont val="Arial"/>
        <family val="2"/>
      </rPr>
      <t xml:space="preserve"> </t>
    </r>
    <r>
      <rPr>
        <b/>
        <u/>
        <sz val="8"/>
        <rFont val="Arial"/>
        <family val="2"/>
      </rPr>
      <t>href="https://maspemaths.cned.fr"</t>
    </r>
    <r>
      <rPr>
        <sz val="8"/>
        <rFont val="Arial"/>
        <family val="2"/>
      </rPr>
      <t xml:space="preserve"> class="btn btn-primary" id="single_button5f1571ae24cc82"</t>
    </r>
    <r>
      <rPr>
        <b/>
        <strike/>
        <sz val="8"/>
        <rFont val="Arial"/>
        <family val="2"/>
      </rPr>
      <t xml:space="preserve"> title=""</t>
    </r>
    <r>
      <rPr>
        <sz val="8"/>
        <rFont val="Arial"/>
        <family val="2"/>
      </rPr>
      <t>&gt;Continuer ver le site</t>
    </r>
    <r>
      <rPr>
        <b/>
        <u/>
        <sz val="8"/>
        <rFont val="Arial"/>
        <family val="2"/>
      </rPr>
      <t>&lt;/a&gt;</t>
    </r>
    <r>
      <rPr>
        <sz val="8"/>
        <rFont val="Arial"/>
        <family val="2"/>
      </rPr>
      <t xml:space="preserve">
</t>
    </r>
    <r>
      <rPr>
        <b/>
        <strike/>
        <sz val="8"/>
        <rFont val="Arial"/>
        <family val="2"/>
      </rPr>
      <t xml:space="preserve">    &lt;/form&gt;</t>
    </r>
  </si>
  <si>
    <r>
      <rPr>
        <b/>
        <sz val="8"/>
        <rFont val="Arial"/>
        <family val="2"/>
      </rPr>
      <t>Exemple de correctif :</t>
    </r>
    <r>
      <rPr>
        <sz val="8"/>
        <rFont val="Arial"/>
        <family val="2"/>
      </rPr>
      <t xml:space="preserve">
</t>
    </r>
    <r>
      <rPr>
        <b/>
        <u/>
        <sz val="8"/>
        <rFont val="Arial"/>
        <family val="2"/>
      </rPr>
      <t>&lt;ul&gt;
    &lt;li&gt;</t>
    </r>
    <r>
      <rPr>
        <sz val="8"/>
        <rFont val="Arial"/>
        <family val="2"/>
      </rPr>
      <t>Service : Ensemble des fonctionnalités offertes sur le présent portail.</t>
    </r>
    <r>
      <rPr>
        <b/>
        <u/>
        <sz val="8"/>
        <rFont val="Arial"/>
        <family val="2"/>
      </rPr>
      <t>&lt;/li&gt;
    &lt;li&gt;</t>
    </r>
    <r>
      <rPr>
        <sz val="8"/>
        <rFont val="Arial"/>
        <family val="2"/>
      </rPr>
      <t>Espace personnel (ou compte): Compte propre à un utilisateur, créé à son initiative, comprenant notamment ses identifiants, et dont l'enregistrement est nécessaire pour accéder à tout ou partie des fonctionnalités du service.</t>
    </r>
    <r>
      <rPr>
        <b/>
        <u/>
        <sz val="8"/>
        <rFont val="Arial"/>
        <family val="2"/>
      </rPr>
      <t>&lt;/li&gt;
    &lt;li&gt;</t>
    </r>
    <r>
      <rPr>
        <sz val="8"/>
        <rFont val="Arial"/>
        <family val="2"/>
      </rPr>
      <t>Contenu : Informations, données, textes, logiciels, musiques, sons, photographies, images, vidéos, messages ou tout autre élément mis en ligne sur le service.</t>
    </r>
    <r>
      <rPr>
        <b/>
        <u/>
        <sz val="8"/>
        <rFont val="Arial"/>
        <family val="2"/>
      </rPr>
      <t>&lt;/li&gt;
    &lt;li&gt;</t>
    </r>
    <r>
      <rPr>
        <sz val="8"/>
        <rFont val="Arial"/>
        <family val="2"/>
      </rPr>
      <t>Identifiant : Login ainsi que tout code confidentiel ou mot de passe permettant à l'utilisateur de s'identifier afin d'accéder à son espace personnel.</t>
    </r>
    <r>
      <rPr>
        <b/>
        <u/>
        <sz val="8"/>
        <rFont val="Arial"/>
        <family val="2"/>
      </rPr>
      <t>&lt;/li&gt;
    &lt;li&gt;</t>
    </r>
    <r>
      <rPr>
        <sz val="8"/>
        <rFont val="Arial"/>
        <family val="2"/>
      </rPr>
      <t>Utilisateur : Personne physique accédant au service et identifié dans le cadre d'un espace personnel.</t>
    </r>
    <r>
      <rPr>
        <b/>
        <u/>
        <sz val="8"/>
        <rFont val="Arial"/>
        <family val="2"/>
      </rPr>
      <t>&lt;/li&gt;
    &lt;li&gt;</t>
    </r>
    <r>
      <rPr>
        <sz val="8"/>
        <rFont val="Arial"/>
        <family val="2"/>
      </rPr>
      <t>Visiteur : Personne physique accédant au service à des fins de consultation sans être dans son espace personnel.</t>
    </r>
    <r>
      <rPr>
        <b/>
        <u/>
        <sz val="8"/>
        <rFont val="Arial"/>
        <family val="2"/>
      </rPr>
      <t>&lt;/li&gt;
&lt;/ul&gt;</t>
    </r>
  </si>
  <si>
    <r>
      <rPr>
        <b/>
        <sz val="8"/>
        <rFont val="Arial"/>
        <family val="2"/>
      </rPr>
      <t xml:space="preserve">Exemple de correctif : </t>
    </r>
    <r>
      <rPr>
        <sz val="8"/>
        <rFont val="Arial"/>
        <family val="2"/>
      </rPr>
      <t xml:space="preserve">
</t>
    </r>
    <r>
      <rPr>
        <b/>
        <u/>
        <sz val="8"/>
        <rFont val="Arial"/>
        <family val="2"/>
      </rPr>
      <t>&lt;h1&gt;</t>
    </r>
    <r>
      <rPr>
        <sz val="8"/>
        <rFont val="Arial"/>
        <family val="2"/>
      </rPr>
      <t>Titre de la page</t>
    </r>
    <r>
      <rPr>
        <b/>
        <u/>
        <sz val="8"/>
        <rFont val="Arial"/>
        <family val="2"/>
      </rPr>
      <t xml:space="preserve">&lt;/h1&gt;
&lt;h2 </t>
    </r>
    <r>
      <rPr>
        <b/>
        <sz val="8"/>
        <rFont val="Arial"/>
        <family val="2"/>
      </rPr>
      <t>id="instance-208-header" class="card-title d-inline"&gt;C</t>
    </r>
    <r>
      <rPr>
        <sz val="8"/>
        <rFont val="Arial"/>
        <family val="2"/>
      </rPr>
      <t>onditions Générales d'Utilisation (CGU) du service</t>
    </r>
    <r>
      <rPr>
        <b/>
        <u/>
        <sz val="8"/>
        <rFont val="Arial"/>
        <family val="2"/>
      </rPr>
      <t>&lt;/h2&gt;
&lt;h3&gt;</t>
    </r>
    <r>
      <rPr>
        <sz val="8"/>
        <rFont val="Arial"/>
        <family val="2"/>
      </rPr>
      <t>Définitions</t>
    </r>
    <r>
      <rPr>
        <b/>
        <u/>
        <sz val="8"/>
        <rFont val="Arial"/>
        <family val="2"/>
      </rPr>
      <t>&lt;/h3&gt;
&lt;h3&gt;</t>
    </r>
    <r>
      <rPr>
        <sz val="8"/>
        <rFont val="Arial"/>
        <family val="2"/>
      </rPr>
      <t>1. Objet</t>
    </r>
    <r>
      <rPr>
        <b/>
        <u/>
        <sz val="8"/>
        <rFont val="Arial"/>
        <family val="2"/>
      </rPr>
      <t>&lt;/h3&gt;
&lt;h3&gt;</t>
    </r>
    <r>
      <rPr>
        <sz val="8"/>
        <rFont val="Arial"/>
        <family val="2"/>
      </rPr>
      <t>2. Accès au service</t>
    </r>
    <r>
      <rPr>
        <b/>
        <u/>
        <sz val="8"/>
        <rFont val="Arial"/>
        <family val="2"/>
      </rPr>
      <t>&lt;/h3&gt;
&lt;h3&gt;</t>
    </r>
    <r>
      <rPr>
        <sz val="8"/>
        <rFont val="Arial"/>
        <family val="2"/>
      </rPr>
      <t>3. Inscription et création de l'espace personnel</t>
    </r>
    <r>
      <rPr>
        <b/>
        <u/>
        <sz val="8"/>
        <rFont val="Arial"/>
        <family val="2"/>
      </rPr>
      <t>&lt;/h3&gt;
&lt;h3&gt;</t>
    </r>
    <r>
      <rPr>
        <sz val="8"/>
        <rFont val="Arial"/>
        <family val="2"/>
      </rPr>
      <t>4. Sécurité des identifiants</t>
    </r>
    <r>
      <rPr>
        <b/>
        <u/>
        <sz val="8"/>
        <rFont val="Arial"/>
        <family val="2"/>
      </rPr>
      <t>&lt;/h3&gt;
&lt;h3&gt;</t>
    </r>
    <r>
      <rPr>
        <sz val="8"/>
        <rFont val="Arial"/>
        <family val="2"/>
      </rPr>
      <t>5. Responsabilité de l'utilisateur</t>
    </r>
    <r>
      <rPr>
        <b/>
        <u/>
        <sz val="8"/>
        <rFont val="Arial"/>
        <family val="2"/>
      </rPr>
      <t>&lt;/h3&gt;
&lt;h3&gt;</t>
    </r>
    <r>
      <rPr>
        <sz val="8"/>
        <rFont val="Arial"/>
        <family val="2"/>
      </rPr>
      <t>6. Fourniture du service</t>
    </r>
    <r>
      <rPr>
        <b/>
        <u/>
        <sz val="8"/>
        <rFont val="Arial"/>
        <family val="2"/>
      </rPr>
      <t>&lt;/h3&gt;
&lt;h3&gt;</t>
    </r>
    <r>
      <rPr>
        <sz val="8"/>
        <rFont val="Arial"/>
        <family val="2"/>
      </rPr>
      <t>7. Données personnelles</t>
    </r>
    <r>
      <rPr>
        <b/>
        <u/>
        <sz val="8"/>
        <rFont val="Arial"/>
        <family val="2"/>
      </rPr>
      <t>&lt;/h3&gt;
&lt;h3&gt;</t>
    </r>
    <r>
      <rPr>
        <sz val="8"/>
        <rFont val="Arial"/>
        <family val="2"/>
      </rPr>
      <t>8. Propriété intellectuelle</t>
    </r>
    <r>
      <rPr>
        <b/>
        <u/>
        <sz val="8"/>
        <rFont val="Arial"/>
        <family val="2"/>
      </rPr>
      <t>&lt;/h3&gt;
&lt;h4&gt;</t>
    </r>
    <r>
      <rPr>
        <sz val="8"/>
        <rFont val="Arial"/>
        <family val="2"/>
      </rPr>
      <t>8.1. Création de liens vers le service</t>
    </r>
    <r>
      <rPr>
        <b/>
        <u/>
        <sz val="8"/>
        <rFont val="Arial"/>
        <family val="2"/>
      </rPr>
      <t>&lt;/h4&gt;
&lt;h4&gt;</t>
    </r>
    <r>
      <rPr>
        <sz val="8"/>
        <rFont val="Arial"/>
        <family val="2"/>
      </rPr>
      <t>8.2. Propriété du site et des contenus</t>
    </r>
    <r>
      <rPr>
        <b/>
        <u/>
        <sz val="8"/>
        <rFont val="Arial"/>
        <family val="2"/>
      </rPr>
      <t>&lt;/h4&gt;
&lt;h5&gt;</t>
    </r>
    <r>
      <rPr>
        <sz val="8"/>
        <rFont val="Arial"/>
        <family val="2"/>
      </rPr>
      <t>Site Internet</t>
    </r>
    <r>
      <rPr>
        <b/>
        <u/>
        <sz val="8"/>
        <rFont val="Arial"/>
        <family val="2"/>
      </rPr>
      <t>&lt;/h5&gt;
&lt;h5&gt;</t>
    </r>
    <r>
      <rPr>
        <sz val="8"/>
        <rFont val="Arial"/>
        <family val="2"/>
      </rPr>
      <t>Contenus</t>
    </r>
    <r>
      <rPr>
        <b/>
        <u/>
        <sz val="8"/>
        <rFont val="Arial"/>
        <family val="2"/>
      </rPr>
      <t>&lt;/h5&gt;
&lt;h3&gt;</t>
    </r>
    <r>
      <rPr>
        <sz val="8"/>
        <rFont val="Arial"/>
        <family val="2"/>
      </rPr>
      <t>9. Utilisation des contenus</t>
    </r>
    <r>
      <rPr>
        <b/>
        <u/>
        <sz val="8"/>
        <rFont val="Arial"/>
        <family val="2"/>
      </rPr>
      <t>&lt;/h3&gt;
&lt;h3&gt;</t>
    </r>
    <r>
      <rPr>
        <sz val="8"/>
        <rFont val="Arial"/>
        <family val="2"/>
      </rPr>
      <t>10. Non renonciation</t>
    </r>
    <r>
      <rPr>
        <b/>
        <u/>
        <sz val="8"/>
        <rFont val="Arial"/>
        <family val="2"/>
      </rPr>
      <t>&lt;/h3&gt;
&lt;h3&gt;</t>
    </r>
    <r>
      <rPr>
        <sz val="8"/>
        <rFont val="Arial"/>
        <family val="2"/>
      </rPr>
      <t>11. Convention de preuve</t>
    </r>
    <r>
      <rPr>
        <b/>
        <u/>
        <sz val="8"/>
        <rFont val="Arial"/>
        <family val="2"/>
      </rPr>
      <t>&lt;/h3&gt;
&lt;h3&gt;</t>
    </r>
    <r>
      <rPr>
        <sz val="8"/>
        <rFont val="Arial"/>
        <family val="2"/>
      </rPr>
      <t>12. Loi applicable</t>
    </r>
    <r>
      <rPr>
        <b/>
        <u/>
        <sz val="8"/>
        <rFont val="Arial"/>
        <family val="2"/>
      </rPr>
      <t xml:space="preserve">&lt;/h3&gt;
&lt;h2 </t>
    </r>
    <r>
      <rPr>
        <sz val="8"/>
        <rFont val="Arial"/>
        <family val="2"/>
      </rPr>
      <t>id="instance-207-header" class="card-title d-inline"&gt;Politique de protection des données à caractère personnel</t>
    </r>
    <r>
      <rPr>
        <b/>
        <u/>
        <sz val="8"/>
        <rFont val="Arial"/>
        <family val="2"/>
      </rPr>
      <t>&lt;/h2&gt;
&lt;h3&gt;</t>
    </r>
    <r>
      <rPr>
        <sz val="8"/>
        <rFont val="Arial"/>
        <family val="2"/>
      </rPr>
      <t>Informations générales</t>
    </r>
    <r>
      <rPr>
        <b/>
        <u/>
        <sz val="8"/>
        <rFont val="Arial"/>
        <family val="2"/>
      </rPr>
      <t>&lt;/h3&gt;
&lt;h4&gt;</t>
    </r>
    <r>
      <rPr>
        <sz val="8"/>
        <rFont val="Arial"/>
        <family val="2"/>
      </rPr>
      <t>Coordonnées du Responsable de traitement</t>
    </r>
    <r>
      <rPr>
        <b/>
        <u/>
        <sz val="8"/>
        <rFont val="Arial"/>
        <family val="2"/>
      </rPr>
      <t>&lt;/h4&gt;
&lt;h4&gt;</t>
    </r>
    <r>
      <rPr>
        <sz val="8"/>
        <rFont val="Arial"/>
        <family val="2"/>
      </rPr>
      <t>Coordonnées du délégué à la protection des données</t>
    </r>
    <r>
      <rPr>
        <b/>
        <u/>
        <sz val="8"/>
        <rFont val="Arial"/>
        <family val="2"/>
      </rPr>
      <t>&lt;/h4&gt;
&lt;h3&gt;</t>
    </r>
    <r>
      <rPr>
        <sz val="8"/>
        <rFont val="Arial"/>
        <family val="2"/>
      </rPr>
      <t>Définitions</t>
    </r>
    <r>
      <rPr>
        <b/>
        <u/>
        <sz val="8"/>
        <rFont val="Arial"/>
        <family val="2"/>
      </rPr>
      <t>&lt;/h3&gt;
&lt;h3&gt;</t>
    </r>
    <r>
      <rPr>
        <sz val="8"/>
        <rFont val="Arial"/>
        <family val="2"/>
      </rPr>
      <t>Base légale du traitement mis en œuvre par le CNED</t>
    </r>
    <r>
      <rPr>
        <b/>
        <u/>
        <sz val="8"/>
        <rFont val="Arial"/>
        <family val="2"/>
      </rPr>
      <t>&lt;/h3&gt;
&lt;h3&gt;</t>
    </r>
    <r>
      <rPr>
        <sz val="8"/>
        <rFont val="Arial"/>
        <family val="2"/>
      </rPr>
      <t>DCP collectées et traitées par le CNED</t>
    </r>
    <r>
      <rPr>
        <b/>
        <u/>
        <sz val="8"/>
        <rFont val="Arial"/>
        <family val="2"/>
      </rPr>
      <t>&lt;/h3&gt;
&lt;h4&gt;</t>
    </r>
    <r>
      <rPr>
        <sz val="8"/>
        <rFont val="Arial"/>
        <family val="2"/>
      </rPr>
      <t>Origine des données</t>
    </r>
    <r>
      <rPr>
        <b/>
        <u/>
        <sz val="8"/>
        <rFont val="Arial"/>
        <family val="2"/>
      </rPr>
      <t>&lt;/h4&gt;
&lt;h4&gt;</t>
    </r>
    <r>
      <rPr>
        <sz val="8"/>
        <rFont val="Arial"/>
        <family val="2"/>
      </rPr>
      <t>Données traitées et finalité</t>
    </r>
    <r>
      <rPr>
        <b/>
        <u/>
        <sz val="8"/>
        <rFont val="Arial"/>
        <family val="2"/>
      </rPr>
      <t>&lt;/h4&gt;
&lt;h5&gt;</t>
    </r>
    <r>
      <rPr>
        <sz val="8"/>
        <rFont val="Arial"/>
        <family val="2"/>
      </rPr>
      <t>Données traitées</t>
    </r>
    <r>
      <rPr>
        <b/>
        <u/>
        <sz val="8"/>
        <rFont val="Arial"/>
        <family val="2"/>
      </rPr>
      <t>&lt;/h5&gt;
&lt;h5&gt;</t>
    </r>
    <r>
      <rPr>
        <sz val="8"/>
        <rFont val="Arial"/>
        <family val="2"/>
      </rPr>
      <t>Finalité</t>
    </r>
    <r>
      <rPr>
        <b/>
        <u/>
        <sz val="8"/>
        <rFont val="Arial"/>
        <family val="2"/>
      </rPr>
      <t>&lt;/h5&gt;
&lt;h3&gt;</t>
    </r>
    <r>
      <rPr>
        <sz val="8"/>
        <rFont val="Arial"/>
        <family val="2"/>
      </rPr>
      <t>Protection de vos données</t>
    </r>
    <r>
      <rPr>
        <b/>
        <u/>
        <sz val="8"/>
        <rFont val="Arial"/>
        <family val="2"/>
      </rPr>
      <t>&lt;/h3&gt;
&lt;h4&gt;</t>
    </r>
    <r>
      <rPr>
        <sz val="8"/>
        <rFont val="Arial"/>
        <family val="2"/>
      </rPr>
      <t>Qui a accès à vos données ?</t>
    </r>
    <r>
      <rPr>
        <b/>
        <u/>
        <sz val="8"/>
        <rFont val="Arial"/>
        <family val="2"/>
      </rPr>
      <t>&lt;/h4&gt;
&lt;h5&gt;</t>
    </r>
    <r>
      <rPr>
        <sz val="8"/>
        <rFont val="Arial"/>
        <family val="2"/>
      </rPr>
      <t>Les agents de l’établissement</t>
    </r>
    <r>
      <rPr>
        <b/>
        <u/>
        <sz val="8"/>
        <rFont val="Arial"/>
        <family val="2"/>
      </rPr>
      <t>&lt;/h5&gt;
&lt;h5&gt;</t>
    </r>
    <r>
      <rPr>
        <sz val="8"/>
        <rFont val="Arial"/>
        <family val="2"/>
      </rPr>
      <t>Les prestataires et sous-traitants du CNED</t>
    </r>
    <r>
      <rPr>
        <b/>
        <u/>
        <sz val="8"/>
        <rFont val="Arial"/>
        <family val="2"/>
      </rPr>
      <t>&lt;/h5&gt;
&lt;h4&gt;</t>
    </r>
    <r>
      <rPr>
        <sz val="8"/>
        <rFont val="Arial"/>
        <family val="2"/>
      </rPr>
      <t>Mesures de protection physique et techniques</t>
    </r>
    <r>
      <rPr>
        <b/>
        <u/>
        <sz val="8"/>
        <rFont val="Arial"/>
        <family val="2"/>
      </rPr>
      <t>&lt;/h4&gt;
&lt;h3&gt;</t>
    </r>
    <r>
      <rPr>
        <sz val="8"/>
        <rFont val="Arial"/>
        <family val="2"/>
      </rPr>
      <t>Utilisation des cookies par le CNED</t>
    </r>
    <r>
      <rPr>
        <b/>
        <u/>
        <sz val="8"/>
        <rFont val="Arial"/>
        <family val="2"/>
      </rPr>
      <t>&lt;/h3&gt;
&lt;h4&gt;</t>
    </r>
    <r>
      <rPr>
        <sz val="8"/>
        <rFont val="Arial"/>
        <family val="2"/>
      </rPr>
      <t>Types de cookies employés</t>
    </r>
    <r>
      <rPr>
        <b/>
        <u/>
        <sz val="8"/>
        <rFont val="Arial"/>
        <family val="2"/>
      </rPr>
      <t>&lt;/h4&gt;
&lt;h3&gt;</t>
    </r>
    <r>
      <rPr>
        <sz val="8"/>
        <rFont val="Arial"/>
        <family val="2"/>
      </rPr>
      <t>L’exercice de vos droits</t>
    </r>
    <r>
      <rPr>
        <b/>
        <u/>
        <sz val="8"/>
        <rFont val="Arial"/>
        <family val="2"/>
      </rPr>
      <t>&lt;/h3&gt;
&lt;h4&gt;</t>
    </r>
    <r>
      <rPr>
        <sz val="8"/>
        <rFont val="Arial"/>
        <family val="2"/>
      </rPr>
      <t>Accéder à vos données et les corriger</t>
    </r>
    <r>
      <rPr>
        <b/>
        <u/>
        <sz val="8"/>
        <rFont val="Arial"/>
        <family val="2"/>
      </rPr>
      <t>&lt;/h4&gt;
&lt;h4&gt;</t>
    </r>
    <r>
      <rPr>
        <sz val="8"/>
        <rFont val="Arial"/>
        <family val="2"/>
      </rPr>
      <t>Droit d’opposition et de suppression</t>
    </r>
    <r>
      <rPr>
        <b/>
        <u/>
        <sz val="8"/>
        <rFont val="Arial"/>
        <family val="2"/>
      </rPr>
      <t>&lt;/h4&gt;
&lt;h3&gt;</t>
    </r>
    <r>
      <rPr>
        <sz val="8"/>
        <rFont val="Arial"/>
        <family val="2"/>
      </rPr>
      <t>Conservation de vos données</t>
    </r>
    <r>
      <rPr>
        <b/>
        <u/>
        <sz val="8"/>
        <rFont val="Arial"/>
        <family val="2"/>
      </rPr>
      <t>&lt;/h3&gt;
&lt;h4&gt;</t>
    </r>
    <r>
      <rPr>
        <sz val="8"/>
        <rFont val="Arial"/>
        <family val="2"/>
      </rPr>
      <t>Durée de conservation de vos données</t>
    </r>
    <r>
      <rPr>
        <b/>
        <u/>
        <sz val="8"/>
        <rFont val="Arial"/>
        <family val="2"/>
      </rPr>
      <t>&lt;/h4&gt;
&lt;h4&gt;</t>
    </r>
    <r>
      <rPr>
        <sz val="8"/>
        <rFont val="Arial"/>
        <family val="2"/>
      </rPr>
      <t>Destruction, anonymisation et archivage de vos données</t>
    </r>
    <r>
      <rPr>
        <b/>
        <u/>
        <sz val="8"/>
        <rFont val="Arial"/>
        <family val="2"/>
      </rPr>
      <t>&lt;/h4&gt;</t>
    </r>
  </si>
  <si>
    <t>Recommandation : un titre de niveau 1 n'est pas obligatoire dans la page mais aiderait à donner une cohérence à celle-ci.</t>
  </si>
  <si>
    <t>Les éléments suivants devraient être implémentées dans une liste non ordonnée :
– Définitions (Conditions Générales d'Utilisation (CGU) du service et Politique de protection des données à caractère personnel)
– Coordonnées du Responsable de traitement
– Coordonnées du délégué à la protection des données
– Données traitées</t>
  </si>
  <si>
    <t>L'attribut de présentation align est présent plusieurs fois dans la page</t>
  </si>
  <si>
    <t xml:space="preserve">La balise de présentation &lt;u&gt;&lt;/ul&gt; est présente sur la page </t>
  </si>
  <si>
    <r>
      <rPr>
        <b/>
        <strike/>
        <sz val="8"/>
        <rFont val="Arial"/>
        <family val="2"/>
      </rPr>
      <t xml:space="preserve">&lt;u&gt; </t>
    </r>
    <r>
      <rPr>
        <sz val="8"/>
        <rFont val="Arial"/>
        <family val="2"/>
      </rPr>
      <t xml:space="preserve">&lt;a href="mailto:DPO@Cned.fr"&gt;DPO@Cned.fr&lt;/a&gt; </t>
    </r>
    <r>
      <rPr>
        <b/>
        <strike/>
        <sz val="8"/>
        <rFont val="Arial"/>
        <family val="2"/>
      </rPr>
      <t>&lt;/u&gt;</t>
    </r>
  </si>
  <si>
    <r>
      <t xml:space="preserve">&lt;p </t>
    </r>
    <r>
      <rPr>
        <b/>
        <strike/>
        <sz val="8"/>
        <rFont val="Arial"/>
        <family val="2"/>
      </rPr>
      <t>align="justify"</t>
    </r>
    <r>
      <rPr>
        <sz val="8"/>
        <rFont val="Arial"/>
        <family val="2"/>
      </rPr>
      <t>&gt;Le CNED est un établissement public administratif national sous tutelle du ministère de l’éducation nationale et de la jeunesse, dont il est opérateur, ainsi que de l’enseignement supérieur, de la recherche et de l’innovation.&lt;/p&gt;</t>
    </r>
  </si>
  <si>
    <t>Le contraste entre lles éléments suivants et leur couleur d'arrière-plan n'est pas suffisant :
- Bouton « Continuer » et lien « DPO@Cned.fr » (2.5:1)</t>
  </si>
  <si>
    <r>
      <rPr>
        <b/>
        <sz val="8"/>
        <rFont val="Arial"/>
        <family val="2"/>
      </rPr>
      <t>Exemple de correctif :</t>
    </r>
    <r>
      <rPr>
        <sz val="8"/>
        <rFont val="Arial"/>
        <family val="2"/>
      </rPr>
      <t xml:space="preserve">
&lt;p&gt;</t>
    </r>
    <r>
      <rPr>
        <b/>
        <u/>
        <sz val="8"/>
        <rFont val="Arial"/>
        <family val="2"/>
      </rPr>
      <t>&lt;a href="https://maspemaths.cned.fr/theme/ecl/terms.php" target="_blank" rel="noreferrer noopener"&gt;Consulter les conditions générales d'utilisation du service et la politique de protection des données à caractère personnel&lt;/a&gt;</t>
    </r>
    <r>
      <rPr>
        <sz val="8"/>
        <rFont val="Arial"/>
        <family val="2"/>
      </rPr>
      <t>&lt;/p&gt;
&lt;a href="https://maspemaths.cned.fr/admin/tool/policy/user.php?userid=22634" class="btn btn-primary"&gt;</t>
    </r>
    <r>
      <rPr>
        <b/>
        <u/>
        <sz val="8"/>
        <rFont val="Arial"/>
        <family val="2"/>
      </rPr>
      <t>Retour à la page « Politiques et accords » – Mon compte</t>
    </r>
    <r>
      <rPr>
        <sz val="8"/>
        <rFont val="Arial"/>
        <family val="2"/>
      </rPr>
      <t>&lt;/a&gt;</t>
    </r>
  </si>
  <si>
    <t>– Le bouton « Retour » devrait être un lien</t>
  </si>
  <si>
    <r>
      <rPr>
        <b/>
        <u/>
        <sz val="8"/>
        <rFont val="Arial"/>
        <family val="2"/>
      </rPr>
      <t>Exemple de correctif</t>
    </r>
    <r>
      <rPr>
        <sz val="8"/>
        <rFont val="Arial"/>
        <family val="2"/>
      </rPr>
      <t xml:space="preserve">
&lt;a </t>
    </r>
    <r>
      <rPr>
        <b/>
        <strike/>
        <sz val="8"/>
        <rFont val="Arial"/>
        <family val="2"/>
      </rPr>
      <t xml:space="preserve">role="button" </t>
    </r>
    <r>
      <rPr>
        <sz val="8"/>
        <rFont val="Arial"/>
        <family val="2"/>
      </rPr>
      <t>href="https://maspemaths.cned.fr/admin/tool/policy/user.php?userid=22634" class="btn btn-primary"&gt;Retour&lt;/a&gt;</t>
    </r>
  </si>
  <si>
    <t>– L'intitulé du lien « Retour » n'est pas explicite</t>
  </si>
  <si>
    <r>
      <rPr>
        <b/>
        <sz val="8"/>
        <rFont val="Arial"/>
        <family val="2"/>
      </rPr>
      <t xml:space="preserve">Recommandation : </t>
    </r>
    <r>
      <rPr>
        <sz val="8"/>
        <rFont val="Arial"/>
        <family val="2"/>
      </rPr>
      <t xml:space="preserve">
Ce n'est pas invalidant mais un lien « ici » n'est pas explicite.</t>
    </r>
  </si>
  <si>
    <t>– Le titre de la page (Politiques et accords) ne correspond pas à son contenu (les conditions d'utilisation)
– Ajouter le titre du site après le titre de la page</t>
  </si>
  <si>
    <t>Le lien « ici » n'est visible que par sa couleur.</t>
  </si>
  <si>
    <t xml:space="preserve">– Le validateur W3C remonte des erreurs : double id, balise &lt;div&gt; imbriquée dans la balise &lt;ul&gt; du menu principal, valeur de aria-hidden inccorecte dans le footer, image sans attribut alt avec un role="presentation"… </t>
  </si>
  <si>
    <t>Le lien « ici » n'est indiqué que par sa couleur.</t>
  </si>
  <si>
    <t>Le lien « Vous avez oublié votre nom d'utilisateur et/ou votre mot de passe ? » n'est indiqué que par sa couleur.</t>
  </si>
  <si>
    <t>Le contraste entre lles éléments suivants et leur couleur d'arrière-plan n'est pas suffisant :
- Bouton « Connexion »  (2.5:1)</t>
  </si>
  <si>
    <r>
      <rPr>
        <b/>
        <sz val="8"/>
        <rFont val="Arial"/>
        <family val="2"/>
      </rPr>
      <t xml:space="preserve">Exemple de correctif : </t>
    </r>
    <r>
      <rPr>
        <sz val="8"/>
        <rFont val="Arial"/>
        <family val="2"/>
      </rPr>
      <t xml:space="preserve">
&lt;h2 class="card-header text-center"&gt;MaSpéMaths&lt;/h2&gt;
</t>
    </r>
    <r>
      <rPr>
        <b/>
        <u/>
        <sz val="8"/>
        <rFont val="Arial"/>
        <family val="2"/>
      </rPr>
      <t>&lt;h3&gt;</t>
    </r>
    <r>
      <rPr>
        <sz val="8"/>
        <rFont val="Arial"/>
        <family val="2"/>
      </rPr>
      <t>Première visite sur ce site&amp;nbsp;?</t>
    </r>
    <r>
      <rPr>
        <b/>
        <u/>
        <sz val="8"/>
        <rFont val="Arial"/>
        <family val="2"/>
      </rPr>
      <t>&lt;/h3&gt;</t>
    </r>
  </si>
  <si>
    <t>Le titre de niveau « Première visite sur ce site ? » devrait être placé à un niveau en dessous du titre de niveau « MaSpéMaths »</t>
  </si>
  <si>
    <t>Le titre de niveau « MaSpéMaths » devrait reprendre le contenu textuel de son image d'arrière-plan.</t>
  </si>
  <si>
    <r>
      <t xml:space="preserve">Exemple de correctif : 
</t>
    </r>
    <r>
      <rPr>
        <sz val="8"/>
        <rFont val="Arial"/>
        <family val="2"/>
      </rPr>
      <t>&lt;h2 class="card-header text-center"&gt;</t>
    </r>
    <r>
      <rPr>
        <b/>
        <sz val="8"/>
        <rFont val="Arial"/>
        <family val="2"/>
      </rPr>
      <t>MaSpéMaths, un service CNED Académie Numérique</t>
    </r>
    <r>
      <rPr>
        <sz val="8"/>
        <rFont val="Arial"/>
        <family val="2"/>
      </rPr>
      <t>&lt;/h2&gt;</t>
    </r>
    <r>
      <rPr>
        <b/>
        <sz val="8"/>
        <rFont val="Arial"/>
        <family val="2"/>
      </rPr>
      <t xml:space="preserve">
</t>
    </r>
  </si>
  <si>
    <t>Le lien « ici » n'est pas suffisament contrasté ( (2.5:1)</t>
  </si>
  <si>
    <t>Le contraste entre lles éléments suivants et leur couleur à la prise de focus n'est pas suffisant :
- Bouton « Créer un compte »  (1.0:1)</t>
  </si>
  <si>
    <t>L'infobulle affichée par le bouton « Aide sur Votre navigateur doit supporter les cookies » doit pouvoir être affichée et masquée sans déplacer le focus de celle-ci.</t>
  </si>
  <si>
    <r>
      <rPr>
        <b/>
        <sz val="8"/>
        <rFont val="Arial"/>
        <family val="2"/>
      </rPr>
      <t>Exemple de correctif :</t>
    </r>
    <r>
      <rPr>
        <sz val="8"/>
        <rFont val="Arial"/>
        <family val="2"/>
      </rPr>
      <t xml:space="preserve">
&lt;label for="username" </t>
    </r>
    <r>
      <rPr>
        <b/>
        <strike/>
        <sz val="8"/>
        <rFont val="Arial"/>
        <family val="2"/>
      </rPr>
      <t>class="sr-only"</t>
    </r>
    <r>
      <rPr>
        <sz val="8"/>
        <rFont val="Arial"/>
        <family val="2"/>
      </rPr>
      <t xml:space="preserve">&gt;                                    Nom d'utilisateur/adresse de courriel
&lt;/label&gt;
 &lt;input type="text" name="username" id="username" class="form-control" value="" placeholder="Nom d'utilisateur/adresse de courriel" autocomplete="off"&gt; </t>
    </r>
  </si>
  <si>
    <t>Les champs texte du formulaire doivent être regroupés dans une balise &lt;fieldset&gt;</t>
  </si>
  <si>
    <r>
      <rPr>
        <b/>
        <sz val="8"/>
        <rFont val="Arial"/>
        <family val="2"/>
      </rPr>
      <t>Exemple de correctif :</t>
    </r>
    <r>
      <rPr>
        <sz val="8"/>
        <rFont val="Arial"/>
        <family val="2"/>
      </rPr>
      <t xml:space="preserve">
</t>
    </r>
    <r>
      <rPr>
        <b/>
        <u/>
        <sz val="8"/>
        <rFont val="Arial"/>
        <family val="2"/>
      </rPr>
      <t>&lt;fieldset&gt;</t>
    </r>
    <r>
      <rPr>
        <sz val="8"/>
        <rFont val="Arial"/>
        <family val="2"/>
      </rPr>
      <t xml:space="preserve">
&lt;div class="form-group"&gt;
&lt;label for="username" class="sr-only"&gt;
Nom d'utilisateur/adresse de courriel
&lt;/label&gt;
&lt;input type="text" name="username" id="username" class="form-control" value="" placeholder="Nom d'utilisateur/adresse de courriel" autocomplete="off"&gt;
&lt;/div&gt;
&lt;div class="form-group"&gt;
&lt;label for="password" class="sr-only"&gt;Mot de passe&lt;/label&gt;
&lt;input type="password" name="password" id="password" value="" class="form-control" placeholder="Mot de passe" autocomplete="off"&gt;
</t>
    </r>
    <r>
      <rPr>
        <b/>
        <u/>
        <sz val="8"/>
        <rFont val="Arial"/>
        <family val="2"/>
      </rPr>
      <t>&lt;/fieldset&gt;</t>
    </r>
  </si>
  <si>
    <t>Le bouton « Aide sur Votre navigateur doit supporter les cookies » n'a pas d'intitulé.</t>
  </si>
  <si>
    <r>
      <rPr>
        <b/>
        <sz val="8"/>
        <rFont val="Arial"/>
        <family val="2"/>
      </rPr>
      <t>Exemple de correctif :</t>
    </r>
    <r>
      <rPr>
        <sz val="8"/>
        <rFont val="Arial"/>
        <family val="2"/>
      </rPr>
      <t xml:space="preserve">
&lt;a class="btn btn-link p-0" role="button" data-container="body" data-toggle="popover" data-placement="right" " data-html="true" tabindex="0" data-trigger="focus" data-original-title="" title=""&gt;
</t>
    </r>
    <r>
      <rPr>
        <b/>
        <u/>
        <sz val="8"/>
        <rFont val="Arial"/>
        <family val="2"/>
      </rPr>
      <t xml:space="preserve">  &lt;span class="sr-only"&gt;Aide sur Votre navigateur doit supporter les cookies&lt;/span&gt;</t>
    </r>
    <r>
      <rPr>
        <sz val="8"/>
        <rFont val="Arial"/>
        <family val="2"/>
      </rPr>
      <t xml:space="preserve">
&lt;i class="icon fa fa-question-circle text-info fa-fw " </t>
    </r>
    <r>
      <rPr>
        <b/>
        <strike/>
        <sz val="8"/>
        <rFont val="Arial"/>
        <family val="2"/>
      </rPr>
      <t>title="Aide sur Votre navigateur doit supporter les cookies" aria-label="Aide sur Votre navigateur doit supporter les cookies"&gt;</t>
    </r>
    <r>
      <rPr>
        <sz val="8"/>
        <rFont val="Arial"/>
        <family val="2"/>
      </rPr>
      <t>&lt;/i&gt;
&lt;/a&gt;</t>
    </r>
  </si>
  <si>
    <r>
      <rPr>
        <b/>
        <sz val="8"/>
        <rFont val="Arial"/>
        <family val="2"/>
      </rPr>
      <t>Exemple de correctif :</t>
    </r>
    <r>
      <rPr>
        <sz val="8"/>
        <rFont val="Arial"/>
        <family val="2"/>
      </rPr>
      <t xml:space="preserve">
&lt;a class="btn btn-link p-0" role="button" data-container="body" data-toggle="popover" data-placement="right" " data-html="true" tabindex="0" data-trigger="focus" data-original-title="" </t>
    </r>
    <r>
      <rPr>
        <b/>
        <strike/>
        <sz val="8"/>
        <rFont val="Arial"/>
        <family val="2"/>
      </rPr>
      <t>title=""</t>
    </r>
    <r>
      <rPr>
        <sz val="8"/>
        <rFont val="Arial"/>
        <family val="2"/>
      </rPr>
      <t xml:space="preserve">&gt;
</t>
    </r>
    <r>
      <rPr>
        <b/>
        <u/>
        <sz val="8"/>
        <rFont val="Arial"/>
        <family val="2"/>
      </rPr>
      <t xml:space="preserve">  &lt;span class="sr-only"&gt;Aide sur Votre navigateur doit supporter les cookies&lt;/span&gt;</t>
    </r>
    <r>
      <rPr>
        <sz val="8"/>
        <rFont val="Arial"/>
        <family val="2"/>
      </rPr>
      <t xml:space="preserve">
&lt;i class="icon fa fa-question-circle text-info fa-fw " </t>
    </r>
    <r>
      <rPr>
        <b/>
        <strike/>
        <sz val="8"/>
        <rFont val="Arial"/>
        <family val="2"/>
      </rPr>
      <t>title="Aide sur Votre navigateur doit supporter les cookies" aria-label="Aide sur Votre navigateur doit supporter les cookies"&gt;</t>
    </r>
    <r>
      <rPr>
        <sz val="8"/>
        <rFont val="Arial"/>
        <family val="2"/>
      </rPr>
      <t>&lt;/i&gt;
&lt;/a&gt;</t>
    </r>
  </si>
  <si>
    <t>Recommandation : l'attribut title n'a pas d'utilité ici car il est vide, mieux vaut le supprimer.</t>
  </si>
  <si>
    <t>Recommandation : il pourrait être utile de compléter le label par une indication des formats de saisie, pusique l'utilisateur peut saisir son Nom d'utilisateur ou son adresse email.</t>
  </si>
  <si>
    <t>Les champs de formulaire « username » et « password » doivent posséder un attribut title  ou un passage de texte visible (lors de la prise de focus ou non) décrivant la nature du champs (ce texte visible peut être le label du champ).</t>
  </si>
  <si>
    <t>Cf. 1.8.1</t>
  </si>
  <si>
    <t>Lorsque les feuilles de style sont désactivées, le texte présent sur l'image d'arrière-plan de l'en-tête n'est plus visible.</t>
  </si>
  <si>
    <t>Cf. 1.8.2</t>
  </si>
  <si>
    <t>Le contraste entre les éléments suivants et leur couleur d'arrière-plan n'est pas suffisant :
- Bouton « Créer un compte »  (2.5:1)</t>
  </si>
  <si>
    <t>– Le lien « Calendrier » devrait être un bouton et n'a pas d'intitulé.</t>
  </si>
  <si>
    <t>Cf 7.1.1</t>
  </si>
  <si>
    <t>Le titre du tableau, « July 2020 » n'est pas pertinent.</t>
  </si>
  <si>
    <r>
      <rPr>
        <b/>
        <u/>
        <sz val="8"/>
        <rFont val="Arial"/>
        <family val="2"/>
      </rPr>
      <t>Exemple de correctif :</t>
    </r>
    <r>
      <rPr>
        <sz val="8"/>
        <rFont val="Arial"/>
        <family val="2"/>
      </rPr>
      <t xml:space="preserve">
</t>
    </r>
    <r>
      <rPr>
        <b/>
        <u/>
        <sz val="8"/>
        <rFont val="Arial"/>
        <family val="2"/>
      </rPr>
      <t>&lt;button</t>
    </r>
    <r>
      <rPr>
        <sz val="8"/>
        <rFont val="Arial"/>
        <family val="2"/>
      </rPr>
      <t xml:space="preserve"> class="visibleifjs" name="profile_field_Naissance[calendar]" href="#" id="id_profile_field_Naissance_calendar"&gt;
</t>
    </r>
    <r>
      <rPr>
        <b/>
        <sz val="8"/>
        <rFont val="Arial"/>
        <family val="2"/>
      </rPr>
      <t>&lt;span class="sr-only"&gt;Sélectionnez votre date de naissance sur le calendrier&lt;/span&gt;</t>
    </r>
    <r>
      <rPr>
        <sz val="8"/>
        <rFont val="Arial"/>
        <family val="2"/>
      </rPr>
      <t xml:space="preserve">
&lt;i class="icon fa fa-calendar fa-fw " </t>
    </r>
    <r>
      <rPr>
        <b/>
        <strike/>
        <sz val="8"/>
        <rFont val="Arial"/>
        <family val="2"/>
      </rPr>
      <t>title="Calendrier" aria-label="Calendrier"</t>
    </r>
    <r>
      <rPr>
        <sz val="8"/>
        <rFont val="Arial"/>
        <family val="2"/>
      </rPr>
      <t xml:space="preserve"> id="yui_3_17_2_1_1595406967201_317"&gt;&lt;/i&gt;</t>
    </r>
    <r>
      <rPr>
        <b/>
        <u/>
        <sz val="8"/>
        <rFont val="Arial"/>
        <family val="2"/>
      </rPr>
      <t>&lt;/button&gt;</t>
    </r>
  </si>
  <si>
    <r>
      <rPr>
        <b/>
        <sz val="8"/>
        <rFont val="Arial"/>
        <family val="2"/>
      </rPr>
      <t>Exemple de correctif :</t>
    </r>
    <r>
      <rPr>
        <sz val="8"/>
        <rFont val="Arial"/>
        <family val="2"/>
      </rPr>
      <t xml:space="preserve">
&lt;table class="yui3-calendar-grid" id="calendaryui_3_17_2_1_1595406967201_142_pane_0" role="grid" aria-readonly="true" aria-label="</t>
    </r>
    <r>
      <rPr>
        <b/>
        <u/>
        <sz val="8"/>
        <rFont val="Arial"/>
        <family val="2"/>
      </rPr>
      <t>Juillet 2020 – Sélectionner une date de naissance sur le calendrier</t>
    </r>
    <r>
      <rPr>
        <sz val="8"/>
        <rFont val="Arial"/>
        <family val="2"/>
      </rPr>
      <t>" tabindex="1" style="visibility: inherit;"&gt;</t>
    </r>
  </si>
  <si>
    <t>Recommandation : puisque le site est en français, ses contenus devraient être également en Français, sauf cas particulier.</t>
  </si>
  <si>
    <t>– Le titre de niveau « MaSpéMaths » devrait reprendre le contenu textuel de son image d'arrière-plan.
– Le bouton « Créer un compte » devrait être placé dans un titre de niveau 4
– Il manque un attribut aria-level au titre de niveau placé  au dessus du tableau Calendrier.</t>
  </si>
  <si>
    <r>
      <rPr>
        <b/>
        <sz val="8"/>
        <rFont val="Arial"/>
        <family val="2"/>
      </rPr>
      <t xml:space="preserve">Exemple de correctif : </t>
    </r>
    <r>
      <rPr>
        <sz val="8"/>
        <rFont val="Arial"/>
        <family val="2"/>
      </rPr>
      <t xml:space="preserve">
&lt;h2 class="card-header text-center"&gt;</t>
    </r>
    <r>
      <rPr>
        <b/>
        <u/>
        <sz val="8"/>
        <rFont val="Arial"/>
        <family val="2"/>
      </rPr>
      <t>MaSpéMaths, un service CNED Académie Numérique</t>
    </r>
    <r>
      <rPr>
        <sz val="8"/>
        <rFont val="Arial"/>
        <family val="2"/>
      </rPr>
      <t xml:space="preserve">&lt;/h2&gt;
&lt;h3&gt;Nouveau compte&lt;/h3&gt;
</t>
    </r>
    <r>
      <rPr>
        <b/>
        <u/>
        <sz val="8"/>
        <rFont val="Arial"/>
        <family val="2"/>
      </rPr>
      <t>&lt;h4&gt;</t>
    </r>
    <r>
      <rPr>
        <sz val="8"/>
        <rFont val="Arial"/>
        <family val="2"/>
      </rPr>
      <t>&lt;a href="#" class="fheader" role="button" aria-controls="id_createuserandpass" aria-expanded="true" id="yui_3_17_2_1_1595406967201_196"&gt;Créer un compte&lt;/a&gt;</t>
    </r>
    <r>
      <rPr>
        <b/>
        <u/>
        <sz val="8"/>
        <rFont val="Arial"/>
        <family val="2"/>
      </rPr>
      <t xml:space="preserve">&lt;/h4&gt;
</t>
    </r>
    <r>
      <rPr>
        <sz val="8"/>
        <rFont val="Arial"/>
        <family val="2"/>
      </rPr>
      <t xml:space="preserve">&lt;div class="yui3-u yui3-calendar-header-label" id="calendaryui_3_17_2_1_1595422507685_153_header" aria-role="heading" </t>
    </r>
    <r>
      <rPr>
        <b/>
        <u/>
        <sz val="8"/>
        <rFont val="Arial"/>
        <family val="2"/>
      </rPr>
      <t>aria-level="5"</t>
    </r>
    <r>
      <rPr>
        <sz val="8"/>
        <rFont val="Arial"/>
        <family val="2"/>
      </rPr>
      <t>&gt;July 2020&lt;/div&gt;</t>
    </r>
  </si>
  <si>
    <t>Cf 9.1.1</t>
  </si>
  <si>
    <t>Cf 9.1.2</t>
  </si>
  <si>
    <t>Le label «Courriel (confirmation) » devrait correspondre au label « Adresse de courriel  »</t>
  </si>
  <si>
    <r>
      <t xml:space="preserve">Exemple de correctif :
&lt;label class="col-form-label d-inline " for="id_email2"&gt;
            </t>
    </r>
    <r>
      <rPr>
        <b/>
        <u/>
        <sz val="8"/>
        <rFont val="Arial"/>
        <family val="2"/>
      </rPr>
      <t>Adresse de courriel</t>
    </r>
    <r>
      <rPr>
        <sz val="8"/>
        <rFont val="Arial"/>
        <family val="2"/>
      </rPr>
      <t xml:space="preserve"> (confirmation)
&lt;/label&gt;</t>
    </r>
  </si>
  <si>
    <t>– Le fieldset doit englober uniquement les champs de même nature .</t>
  </si>
  <si>
    <r>
      <rPr>
        <b/>
        <u/>
        <sz val="8"/>
        <rFont val="Arial"/>
        <family val="2"/>
      </rPr>
      <t>Exemple de correctif :</t>
    </r>
    <r>
      <rPr>
        <sz val="8"/>
        <rFont val="Arial"/>
        <family val="2"/>
      </rPr>
      <t xml:space="preserve">
</t>
    </r>
    <r>
      <rPr>
        <b/>
        <strike/>
        <sz val="8"/>
        <rFont val="Arial"/>
        <family val="2"/>
      </rPr>
      <t>&lt;fieldset class="clearfix collapsible" id="id_createuserandpass"&gt;</t>
    </r>
    <r>
      <rPr>
        <sz val="8"/>
        <rFont val="Arial"/>
        <family val="2"/>
      </rPr>
      <t xml:space="preserve">
</t>
    </r>
    <r>
      <rPr>
        <b/>
        <strike/>
        <sz val="8"/>
        <rFont val="Arial"/>
        <family val="2"/>
      </rPr>
      <t>&lt;legend class="ftoggler"&gt;</t>
    </r>
    <r>
      <rPr>
        <sz val="8"/>
        <rFont val="Arial"/>
        <family val="2"/>
      </rPr>
      <t>&lt;a href="#" class="fheader" role="button" aria-controls="id_createuserandpass" aria-expanded="true"&gt;Créer un compte&lt;/a&gt;</t>
    </r>
    <r>
      <rPr>
        <b/>
        <strike/>
        <sz val="8"/>
        <rFont val="Arial"/>
        <family val="2"/>
      </rPr>
      <t>&lt;/legend&gt;</t>
    </r>
    <r>
      <rPr>
        <sz val="8"/>
        <rFont val="Arial"/>
        <family val="2"/>
      </rPr>
      <t xml:space="preserve">
</t>
    </r>
    <r>
      <rPr>
        <i/>
        <sz val="8"/>
        <rFont val="Arial"/>
        <family val="2"/>
      </rPr>
      <t>(…)</t>
    </r>
    <r>
      <rPr>
        <sz val="8"/>
        <rFont val="Arial"/>
        <family val="2"/>
      </rPr>
      <t xml:space="preserve">
</t>
    </r>
    <r>
      <rPr>
        <b/>
        <u/>
        <sz val="8"/>
        <rFont val="Arial"/>
        <family val="2"/>
      </rPr>
      <t>&lt;fieldset&gt;
&lt;legend&gt;Nom d'utilisateur et mot de passe&lt;/legend&gt;</t>
    </r>
    <r>
      <rPr>
        <sz val="8"/>
        <rFont val="Arial"/>
        <family val="2"/>
      </rPr>
      <t xml:space="preserve">
&lt;label class="col-form-label d-inline " for="id_username"&gt;
Nom d'utilisateur
 &lt;/label&gt;
&lt;input type="text" class="form-control is-invalid" name="username" id="id_username" value="Mylèn" size="12" autofocus="" aria-describedby="id_error_username" maxlength="100" autocapitalize="none" style="cursor: auto;"&gt;
&lt;div class="form-control-feedback invalid-feedback" id="id_error_username" style="display: block;"&gt;
Seules les minuscules sont autorisées
&lt;/div&gt;
</t>
    </r>
    <r>
      <rPr>
        <b/>
        <u/>
        <sz val="8"/>
        <rFont val="Arial"/>
        <family val="2"/>
      </rPr>
      <t>&lt;/fieldset&gt;</t>
    </r>
  </si>
  <si>
    <t>– Supprimer la légende placée autour du bouton « Créer un compte »</t>
  </si>
  <si>
    <t>cf. 11.5.1</t>
  </si>
  <si>
    <r>
      <rPr>
        <b/>
        <sz val="8"/>
        <rFont val="Arial"/>
        <family val="2"/>
      </rPr>
      <t>Exemple de correctif :</t>
    </r>
    <r>
      <rPr>
        <sz val="8"/>
        <rFont val="Arial"/>
        <family val="2"/>
      </rPr>
      <t xml:space="preserve">
&lt;div class="col-md-3"&gt;
</t>
    </r>
    <r>
      <rPr>
        <b/>
        <strike/>
        <sz val="8"/>
        <rFont val="Arial"/>
        <family val="2"/>
      </rPr>
      <t>&lt;span class="float-sm-right text-nowrap"&gt;
&lt;abbr class="initialism text-danger" title="Requis"&gt;&lt;i class="icon fa fa-exclamation-circle text-danger fa-fw " title="Requis" aria-label="Requis"&gt;&lt;/i&gt;&lt;/abbr&gt;
&lt;/span&gt;</t>
    </r>
    <r>
      <rPr>
        <sz val="8"/>
        <rFont val="Arial"/>
        <family val="2"/>
      </rPr>
      <t xml:space="preserve">
&lt;label class="col-form-label d-inline " for="id_password"&gt;
Mot de passe </t>
    </r>
    <r>
      <rPr>
        <b/>
        <u/>
        <sz val="8"/>
        <rFont val="Arial"/>
        <family val="2"/>
      </rPr>
      <t>&lt;span class="float-sm-right text-nowrap" aria-label="Requis"&gt;&lt;i class="icon fa fa-exclamation-circle text-danger fa-fw " &gt;&lt;/i&gt;&lt;/span&gt;</t>
    </r>
    <r>
      <rPr>
        <sz val="8"/>
        <rFont val="Arial"/>
        <family val="2"/>
      </rPr>
      <t xml:space="preserve">
 &lt;/label&gt;
&lt;/div&gt;
&lt;div class="col-md-9 form-inline felement" data-fieldtype="password" id="yui_3_17_2_1_1595423378316_169"&gt;
&lt;input type="password" class="form-control is-invalid" name="password" id="id_password" value="mylene" size="12" autofocus="" aria-describedby="id_error_password" maxlength="32" autocomplete="off" style="cursor: auto;" </t>
    </r>
    <r>
      <rPr>
        <b/>
        <u/>
        <sz val="8"/>
        <rFont val="Arial"/>
        <family val="2"/>
      </rPr>
      <t>required</t>
    </r>
    <r>
      <rPr>
        <sz val="8"/>
        <rFont val="Arial"/>
        <family val="2"/>
      </rPr>
      <t>&gt;</t>
    </r>
  </si>
  <si>
    <r>
      <rPr>
        <b/>
        <sz val="8"/>
        <rFont val="Arial"/>
        <family val="2"/>
      </rPr>
      <t>Exemple de correctif :</t>
    </r>
    <r>
      <rPr>
        <sz val="8"/>
        <rFont val="Arial"/>
        <family val="2"/>
      </rPr>
      <t xml:space="preserve">
&lt;select class="custom-select" name="profile_field_Naissance[month]" id="id_profile_field_Naissance_month" </t>
    </r>
    <r>
      <rPr>
        <b/>
        <u/>
        <sz val="8"/>
        <rFont val="Arial"/>
        <family val="2"/>
      </rPr>
      <t>aria-labelledBy="id_error_profile_field_Naissance"</t>
    </r>
    <r>
      <rPr>
        <sz val="8"/>
        <rFont val="Arial"/>
        <family val="2"/>
      </rPr>
      <t>&gt;
                    &lt;option value="1"&gt;janvier&lt;/option&gt;
                    &lt;option value="2"&gt;février&lt;/option&gt;
                    &lt;option value="3"&gt;mars&lt;/option&gt;
                    &lt;option value="4"&gt;avril&lt;/option&gt;
                    &lt;option value="5"&gt;mai&lt;/option&gt;
                    &lt;option value="6"&gt;juin&lt;/option&gt;
                    &lt;option value="7"&gt;juillet&lt;/option&gt;
                    &lt;option value="8"&gt;août&lt;/option&gt;
                    &lt;option value="9"&gt;septembre&lt;/option&gt;
                    &lt;option value="10" selected=""&gt;octobre&lt;/option&gt;
                    &lt;option value="11"&gt;novembre&lt;/option&gt;
                    &lt;option value="12"&gt;décembre&lt;/option&gt;
                &lt;/select&gt;
&lt;p class="form-control-feedback invalid-feedback" id="id_error_profile_field_Naissance" style="display: block;"&gt;
Renseigne ta date de naissance&lt;br&gt;Dans le cas où tu as moins de 15 ans, merci de renseigner la date de naissance et les informations de tes parents pour des raisons légales.
&lt;/p&gt;</t>
    </r>
  </si>
  <si>
    <t>Le message d'erreur des balises &lt;select&gt; « Date de naissance » ne sont pas reliées aux balises, il n'est donc pas restitué si le formulaire remonte une erreur sur cette partie.</t>
  </si>
  <si>
    <t>– Les instructions concernant le champ « Mot de passe » ne sont pas reliées au champ correspondant.</t>
  </si>
  <si>
    <r>
      <rPr>
        <b/>
        <sz val="8"/>
        <rFont val="Arial"/>
        <family val="2"/>
      </rPr>
      <t>Exemple de correctif :</t>
    </r>
    <r>
      <rPr>
        <sz val="8"/>
        <rFont val="Arial"/>
        <family val="2"/>
      </rPr>
      <t xml:space="preserve">
&lt;div id="fitem_id_passwordpolicyinfo" class="form-group row  fitem femptylabel  "&gt;
    &lt;div class="col-md-9 form-inline felement" data-fieldtype="static"&gt;
        &lt;p class="form-control-static"&gt;
Le mot de passe doit comporter au moins 8 caractère(s), au moins 1 chiffre(s), au moins 1 minuscule(s), au moins 1 majuscule(s), au moins 1 caractère(s) non-alphanumérique(s) tels que *, - ou #
        &lt;/p&gt;
    &lt;/div&gt;
&lt;/div&gt;
</t>
    </r>
    <r>
      <rPr>
        <i/>
        <sz val="8"/>
        <rFont val="Arial"/>
        <family val="2"/>
      </rPr>
      <t>(…)</t>
    </r>
    <r>
      <rPr>
        <sz val="8"/>
        <rFont val="Arial"/>
        <family val="2"/>
      </rPr>
      <t xml:space="preserve">
&lt;input type="password" class="form-control is-invalid" name="password" id="id_password" value="mylene" size="12" autofocus="" </t>
    </r>
    <r>
      <rPr>
        <b/>
        <u/>
        <sz val="8"/>
        <rFont val="Arial"/>
        <family val="2"/>
      </rPr>
      <t xml:space="preserve">aria-labelledBy="fitem_id_passwordpolicyinfo" </t>
    </r>
    <r>
      <rPr>
        <sz val="8"/>
        <rFont val="Arial"/>
        <family val="2"/>
      </rPr>
      <t>aria-describedby="id_error_password" maxlength="32" autocomplete="off" style="cursor: pointer;"&gt;</t>
    </r>
  </si>
  <si>
    <t>cf. 11.10.5</t>
  </si>
  <si>
    <t>– Le message d'erreur de saisie concernant les champs « Adresse de courriel  » et « Courriel (confirmation) » devraient suggérer un exemple de valeurs attendues.</t>
  </si>
  <si>
    <r>
      <rPr>
        <b/>
        <sz val="8"/>
        <rFont val="Arial"/>
        <family val="2"/>
      </rPr>
      <t>Exemple de correctif :</t>
    </r>
    <r>
      <rPr>
        <sz val="8"/>
        <rFont val="Arial"/>
        <family val="2"/>
      </rPr>
      <t xml:space="preserve">
&lt;div id="fitem_id_email" class="form-group row has-danger fitem   "&gt;
    &lt;div class="col-md-3" id="yui_3_17_2_1_1595427074246_190"&gt;
        &lt;label class="col-form-label d-inline " for="id_email" id="yui_3_17_2_1_1595427074246_189" &lt;span class="float-sm-right text-nowrap" aria-label="Requis"&gt;Adresse de courriel &lt;i class="icon fa fa-exclamation-circle text-danger fa-fw " &gt;&lt;/i&gt;&lt;/span&gt;
        &lt;/label&gt;
    &lt;/div&gt;
    &lt;div class="col-md-9 form-inline felement" data-fieldtype="text" id="yui_3_17_2_1_1595427074246_197"&gt;
        &lt;input type="text" class="form-control is-invalid" name="email" id="id_email" value="" size="25" autofocus="" aria-describedby="id_error_email" maxlength="100"&gt;
        &lt;div class="form-control-feedback invalid-feedback" id="id_error_email" style="display: block;"&gt;
            Adresse de courriel incorrecte. </t>
    </r>
    <r>
      <rPr>
        <b/>
        <u/>
        <sz val="8"/>
        <rFont val="Arial"/>
        <family val="2"/>
      </rPr>
      <t>Exemple de donnée attendue : nomprenom@hotmail.com</t>
    </r>
    <r>
      <rPr>
        <sz val="8"/>
        <rFont val="Arial"/>
        <family val="2"/>
      </rPr>
      <t xml:space="preserve">
        &lt;/div&gt;
    &lt;/div&gt;
&lt;/div&gt;</t>
    </r>
  </si>
  <si>
    <r>
      <rPr>
        <b/>
        <u/>
        <sz val="8"/>
        <rFont val="Arial"/>
        <family val="2"/>
      </rPr>
      <t>Exemple de correctif :</t>
    </r>
    <r>
      <rPr>
        <sz val="8"/>
        <rFont val="Arial"/>
        <family val="2"/>
      </rPr>
      <t xml:space="preserve">
&lt;select class="custom-select" name="profile_field_Naissance[month]" id="id_profile_field_Naissance_month" </t>
    </r>
    <r>
      <rPr>
        <b/>
        <u/>
        <sz val="8"/>
        <rFont val="Arial"/>
        <family val="2"/>
      </rPr>
      <t>autocomplete="bday-month"</t>
    </r>
    <r>
      <rPr>
        <sz val="8"/>
        <rFont val="Arial"/>
        <family val="2"/>
      </rPr>
      <t>&gt;
         &lt;option value="1"&gt;janvier&lt;/option&gt;
         &lt;option value="2"&gt;février&lt;/option&gt;
          &lt;option value="3"&gt;mars&lt;/option&gt;
          &lt;option value="4"&gt;avril&lt;/option&gt;
           &lt;option value="5"&gt;mai&lt;/option&gt;
           &lt;option value="6"&gt;juin&lt;/option&gt;
           &lt;option value="7" selected=""&gt;juillet&lt;/option&gt;
           &lt;option value="8"&gt;août&lt;/option&gt;
           &lt;option value="9"&gt;septembre&lt;/option&gt;
            &lt;option value="10"&gt;octobre&lt;/option&gt;
            &lt;option value="11"&gt;novembre&lt;/option&gt;
            &lt;option value="12"&gt;décembre&lt;/option&gt;
&lt;/select&gt;</t>
    </r>
  </si>
  <si>
    <t>– Aucun des champs dont l'objet se rapporte à une information concernant l"utilisateur ne possède d'attribut autocomplete : Nom d'utilisateur, Mot de passe, Profil utilisateur, Date de naissance, Adresse de courriel, Courriel (confirmation), Nom, Prénom.</t>
  </si>
  <si>
    <t>Une partie du contenu du composant « Calendrier » est en anglais mais le changement de langue n'est pas indiqué.</t>
  </si>
  <si>
    <r>
      <rPr>
        <b/>
        <sz val="8"/>
        <rFont val="Arial"/>
        <family val="2"/>
      </rPr>
      <t xml:space="preserve">Exemple de correctif : </t>
    </r>
    <r>
      <rPr>
        <sz val="8"/>
        <rFont val="Arial"/>
        <family val="2"/>
      </rPr>
      <t xml:space="preserve">
&lt;th class="yui3-calendar-weekday" role="columnheader" </t>
    </r>
    <r>
      <rPr>
        <b/>
        <strike/>
        <sz val="8"/>
        <rFont val="Arial"/>
        <family val="2"/>
      </rPr>
      <t>aria-label="Monday"</t>
    </r>
    <r>
      <rPr>
        <b/>
        <sz val="8"/>
        <rFont val="Arial"/>
        <family val="2"/>
      </rPr>
      <t xml:space="preserve"> </t>
    </r>
    <r>
      <rPr>
        <b/>
        <u/>
        <sz val="8"/>
        <rFont val="Arial"/>
        <family val="2"/>
      </rPr>
      <t>aria-labbelledBy="day"</t>
    </r>
    <r>
      <rPr>
        <sz val="8"/>
        <rFont val="Arial"/>
        <family val="2"/>
      </rPr>
      <t>&gt;lun.</t>
    </r>
    <r>
      <rPr>
        <b/>
        <u/>
        <sz val="8"/>
        <rFont val="Arial"/>
        <family val="2"/>
      </rPr>
      <t>&lt;span id="day" class="sr-only" lang="en"&gt;Monday&lt;/span&gt;</t>
    </r>
    <r>
      <rPr>
        <sz val="8"/>
        <rFont val="Arial"/>
        <family val="2"/>
      </rPr>
      <t xml:space="preserve">&lt;/th&gt;
</t>
    </r>
  </si>
  <si>
    <r>
      <rPr>
        <b/>
        <sz val="8"/>
        <rFont val="Arial"/>
        <family val="2"/>
      </rPr>
      <t>Recommandation :</t>
    </r>
    <r>
      <rPr>
        <sz val="8"/>
        <rFont val="Arial"/>
        <family val="2"/>
      </rPr>
      <t xml:space="preserve"> puisque le site est en français, ses contenus devraient être également en Français, sauf cas particulier. L'implémentation serait par ailleurs moins complexe.</t>
    </r>
  </si>
  <si>
    <t>Pictogrammes indiquant le caractère obligatoire : 
– Ne sont pas reliées au champ correspondant 
– Leur  nom accessible d'indique pas de quel champ il s'agit.
– Sont placés dans des balises &lt;i&gt; qui n'ont aucune valeur sémantique, leur nom accessible n'est donc pas restitué</t>
  </si>
  <si>
    <t xml:space="preserve">– Les messages d'indication de saisie et d'erreur doivent être placés dans des balises &lt;p&gt;.
– Les pictogrammes indiquant le caractère obligatoire sont placés dans des balises &lt;abbr&gt;, cette balise indiquant la présence d'une abréviation ou d'un accronyme (pour l'exemple de correctif, CF 11.10). </t>
  </si>
  <si>
    <r>
      <rPr>
        <b/>
        <sz val="8"/>
        <rFont val="Arial"/>
        <family val="2"/>
      </rPr>
      <t>Exemple de correctif :</t>
    </r>
    <r>
      <rPr>
        <sz val="8"/>
        <rFont val="Arial"/>
        <family val="2"/>
      </rPr>
      <t xml:space="preserve">
&lt;div class="form-control-feedback invalid-feedback" id="id_error_password" style="display: block;"&gt;
        &lt;p&gt;Les mots de passe doivent comporter au moins 8 caractères.&lt;/p&gt;
        &lt;p&gt;Les mots de passe doivent comporter au moins 1 chiffre(s).&lt;/p&gt;
        &lt;p&gt;Les mots de passe doivent comporter au moins 1 lettre(s) majuscule(s).&lt;/p&gt;
        &lt;p&gt;Les mots de passe doivent comporter au moins 1 caractère(s) non alphanumériques, tels que *, - ou #.&lt;/p&gt;
    &lt;/div&gt;</t>
    </r>
  </si>
  <si>
    <t>Le contraste entre lles éléments suivants et leur couleur d'arrière-plan n'est pas suffisant :
- Bouton « Retour » (2.5:1)</t>
  </si>
  <si>
    <t xml:space="preserve">Le contraste entre les éléments suivants et leur couleur d'arrière-plan n'est pas suffisant :
- liens du fil d'Ariane (2.5:1)
</t>
  </si>
  <si>
    <t>Les liens du fil d'Ariane ne sont indiqué que par leur couleur.</t>
  </si>
  <si>
    <t>– Le texte « Pour recevoir un nouveau mot de passe, veuillez indiquer ci-dessous votre adresse de courriel ou votre nom d'utilisateur. Si les données correspondantes se trouvent dans la base de données, un message vous sera envoyé par courriel, avec des instructions vous permettant de vous connecter. »doit être placé dans une balise &lt;p&gt;.</t>
  </si>
  <si>
    <r>
      <rPr>
        <b/>
        <sz val="8"/>
        <rFont val="Arial"/>
        <family val="2"/>
      </rPr>
      <t>Exemple de correctif :</t>
    </r>
    <r>
      <rPr>
        <sz val="8"/>
        <rFont val="Arial"/>
        <family val="2"/>
      </rPr>
      <t xml:space="preserve">
</t>
    </r>
    <r>
      <rPr>
        <b/>
        <u/>
        <sz val="8"/>
        <rFont val="Arial"/>
        <family val="2"/>
      </rPr>
      <t>&lt;p</t>
    </r>
    <r>
      <rPr>
        <sz val="8"/>
        <rFont val="Arial"/>
        <family val="2"/>
      </rPr>
      <t xml:space="preserve"> class="box py-3 generalbox boxwidthnormal boxaligncenter"&gt;Pour recevoir un nouveau mot de passe, veuillez indiquer ci-dessous votre adresse de courriel ou votre nom d'utilisateur. Si les données correspondantes se trouvent dans la base de données, un message vous sera envoyé par courriel, avec des instructions vous permettant de vous connecter.</t>
    </r>
    <r>
      <rPr>
        <b/>
        <u/>
        <sz val="8"/>
        <rFont val="Arial"/>
        <family val="2"/>
      </rPr>
      <t>&lt;/p&gt;</t>
    </r>
  </si>
  <si>
    <r>
      <rPr>
        <b/>
        <sz val="8"/>
        <rFont val="Arial"/>
        <family val="2"/>
      </rPr>
      <t xml:space="preserve">Exemple de correctif : </t>
    </r>
    <r>
      <rPr>
        <sz val="8"/>
        <rFont val="Arial"/>
        <family val="2"/>
      </rPr>
      <t xml:space="preserve">
&lt;h1&gt;</t>
    </r>
    <r>
      <rPr>
        <b/>
        <u/>
        <sz val="8"/>
        <rFont val="Arial"/>
        <family val="2"/>
      </rPr>
      <t>Mot de passe oublié ?</t>
    </r>
    <r>
      <rPr>
        <sz val="8"/>
        <rFont val="Arial"/>
        <family val="2"/>
      </rPr>
      <t xml:space="preserve">&lt;/h1&gt;
&lt;form autocomplete="off" action="https://maspemaths.cned.fr/login/forgot_password.php" method="post" accept-charset="utf-8" id="mform1_sNMSsl2ADERJIyf" class="mform"&gt;
    &lt;div style="display: none;"&gt;&lt;input name="sesskey" type="hidden" value="X1RfdEo98t"&gt;
        &lt;input name="_qf__login_forgot_password_form" type="hidden" value="1"&gt;
    &lt;/div&gt;
</t>
    </r>
    <r>
      <rPr>
        <b/>
        <u/>
        <sz val="8"/>
        <rFont val="Arial"/>
        <family val="2"/>
      </rPr>
      <t>&lt;h2&gt;Récupération par nom d'utilisateur&lt;/h2&gt;</t>
    </r>
    <r>
      <rPr>
        <sz val="8"/>
        <rFont val="Arial"/>
        <family val="2"/>
      </rPr>
      <t xml:space="preserve">
</t>
    </r>
    <r>
      <rPr>
        <b/>
        <strike/>
        <sz val="8"/>
        <rFont val="Arial"/>
        <family val="2"/>
      </rPr>
      <t>&lt;fieldset class="clearfix" id="id_searchbyusername"&gt;</t>
    </r>
    <r>
      <rPr>
        <sz val="8"/>
        <rFont val="Arial"/>
        <family val="2"/>
      </rPr>
      <t xml:space="preserve">
  </t>
    </r>
    <r>
      <rPr>
        <b/>
        <strike/>
        <sz val="8"/>
        <rFont val="Arial"/>
        <family val="2"/>
      </rPr>
      <t xml:space="preserve">  &lt;legend class="ftoggler"&gt;Récupération par nom d'utilisateur&lt;/legend&gt;</t>
    </r>
  </si>
  <si>
    <t>– Les liens du fil d'Ariane ne sont pas suffisament contrastés (2.5:1)</t>
  </si>
  <si>
    <t>Sous Desktop : les labels ne sont pas suffisamment accolés à leurs champs.</t>
  </si>
  <si>
    <r>
      <rPr>
        <b/>
        <u/>
        <sz val="8"/>
        <rFont val="Arial"/>
        <family val="2"/>
      </rPr>
      <t>Exemple de correctif :
&lt;h2&gt;Récupération par nom d'utilisateur&lt;/h2&gt;</t>
    </r>
    <r>
      <rPr>
        <sz val="8"/>
        <rFont val="Arial"/>
        <family val="2"/>
      </rPr>
      <t xml:space="preserve">
</t>
    </r>
    <r>
      <rPr>
        <b/>
        <strike/>
        <sz val="8"/>
        <rFont val="Arial"/>
        <family val="2"/>
      </rPr>
      <t xml:space="preserve">    &lt;fieldset class="clearfix" id="id_searchbyusername"&gt;
        &lt;legend class="ftoggler"&gt;Récupération par nom d'utilisateur&lt;/legend&gt;
</t>
    </r>
    <r>
      <rPr>
        <sz val="8"/>
        <rFont val="Arial"/>
        <family val="2"/>
      </rPr>
      <t xml:space="preserve">        &lt;div class="fcontainer clearfix"&gt;
            &lt;div id="fitem_id_username" class="form-group row  fitem   "&gt;
                &lt;div class="col-md-3"&gt;
                    &lt;span class="float-sm-right text-nowrap"&gt;
                    &lt;/span&gt;
                    &lt;label class="col-form-label d-inline " for="id_username"&gt;
                        Nom d'utilisateur
                    &lt;/label&gt;
                &lt;/div&gt;
                &lt;div class="col-md-9 form-inline felement" data-fieldtype="text"&gt;
                    &lt;input type="text" class="form-control " name="username" id="id_username" value="" size="20" autocomplete="username"&gt;
                    &lt;div class="form-control-feedback invalid-feedback" id="id_error_username"&gt;
                    &lt;/div&gt;
                &lt;/div&gt;
            &lt;/div&gt;
            &lt;div id="fitem_id_submitbuttonusername" class="form-group row  fitem femptylabel  "&gt;
                &lt;div class="col-md-3"&gt;
                    &lt;span class="float-sm-right text-nowrap"&gt;
                    &lt;/span&gt;
                    &lt;label class="col-form-label d-inline " for="id_submitbuttonusername"&gt;
                    &lt;/label&gt;
                &lt;/div&gt;
                &lt;div class="col-md-9 form-inline felement" data-fieldtype="submit"&gt;
                    &lt;input type="submit" class="btn
                        btn-primary " name="submitbuttonusername" id="id_submitbuttonusername" value="Rechercher"&gt;
                    &lt;div class="form-control-feedback invalid-feedback" id="id_error_submitbuttonusername"&gt;
                    &lt;/div&gt;
                &lt;/div&gt;
            &lt;/div&gt;
        &lt;/div&gt;
</t>
    </r>
    <r>
      <rPr>
        <b/>
        <strike/>
        <sz val="8"/>
        <rFont val="Arial"/>
        <family val="2"/>
      </rPr>
      <t xml:space="preserve">    &lt;/fieldset&gt;</t>
    </r>
  </si>
  <si>
    <t>– Le fieldset doit englober uniquement les champs de même nature. Il ne sont pas nécessaires sur cette page.</t>
  </si>
  <si>
    <t>– Le titre de niveau « MaSpéMaths » devrait reprendre le titre de la page.
– Les textes « Récupération par nom d'utilisateur » et « Récupération par adresse de courriel » devraient être placés dans des titres de niveau 2 : sortir ces textes des balises fieldset et les placer dans les balises appropriées. (Pour l'utilisation des fieldset et legend, cf. 11.5)</t>
  </si>
  <si>
    <t>Cf. 9.1</t>
  </si>
  <si>
    <t>– La balise &lt;label&gt; vide reliée au bouton « Rechercher » (id_submitbuttonemail) n'a pas d'utilité.</t>
  </si>
  <si>
    <r>
      <rPr>
        <b/>
        <sz val="8"/>
        <rFont val="Arial"/>
        <family val="2"/>
      </rPr>
      <t>Exemple de correctif :</t>
    </r>
    <r>
      <rPr>
        <sz val="8"/>
        <rFont val="Arial"/>
        <family val="2"/>
      </rPr>
      <t xml:space="preserve">
</t>
    </r>
    <r>
      <rPr>
        <b/>
        <strike/>
        <sz val="8"/>
        <rFont val="Arial"/>
        <family val="2"/>
      </rPr>
      <t xml:space="preserve">&lt;label class="col-form-label d-inline " for="id_submitbuttonusername"&gt;
&lt;/label&gt;          </t>
    </r>
    <r>
      <rPr>
        <sz val="8"/>
        <rFont val="Arial"/>
        <family val="2"/>
      </rPr>
      <t xml:space="preserve"> </t>
    </r>
  </si>
  <si>
    <t>– Les intitulés des boutons « Rechercher » ne sont pas pertinents car ils ne décrivent pas l'action déclenchée.</t>
  </si>
  <si>
    <r>
      <rPr>
        <b/>
        <sz val="8"/>
        <rFont val="Arial"/>
        <family val="2"/>
      </rPr>
      <t>Exemple de correctif :</t>
    </r>
    <r>
      <rPr>
        <sz val="8"/>
        <rFont val="Arial"/>
        <family val="2"/>
      </rPr>
      <t xml:space="preserve">
&lt;input type="submit" class="btn btn-primary " name="submitbuttonusername" id="id_submitbuttonusername" value="</t>
    </r>
    <r>
      <rPr>
        <b/>
        <u/>
        <sz val="8"/>
        <rFont val="Arial"/>
        <family val="2"/>
      </rPr>
      <t>Réinialiser mon mot de passe</t>
    </r>
    <r>
      <rPr>
        <sz val="8"/>
        <rFont val="Arial"/>
        <family val="2"/>
      </rPr>
      <t xml:space="preserve">"&gt;           </t>
    </r>
  </si>
  <si>
    <t>Recommandation : Les textes indiquant l'erreur de saisie son identique pour les deux champs. Afin de rendre ces suggestions plus compréhensibles et pertinentes, modifier les textes comme suit : 
– Récupération par nom d'utilisateur :  « Veuillez indiquer votre nom d'utilisateur »
– Récupération par adresse de courriel : « Veuillez indiquer votre adresse de courriel »</t>
  </si>
  <si>
    <t>Même page que « Les conditions d'utilisation »</t>
  </si>
  <si>
    <t>– La fiche synthèse au format PDF n'est pas accessible (il n'y a pas de titre, manque de texte de remplacement sur une image…)</t>
  </si>
  <si>
    <t>La séance de travail en cours n'est indiquée que par la couleur d'arrière-plan du numéro.</t>
  </si>
  <si>
    <r>
      <rPr>
        <b/>
        <sz val="8"/>
        <rFont val="Arial"/>
        <family val="2"/>
      </rPr>
      <t xml:space="preserve">Exemple de correctif : </t>
    </r>
    <r>
      <rPr>
        <sz val="8"/>
        <rFont val="Arial"/>
        <family val="2"/>
      </rPr>
      <t xml:space="preserve">
&lt;button type="button" id="buttonsection-2" class="buttonsection sectionvisible" </t>
    </r>
    <r>
      <rPr>
        <b/>
        <strike/>
        <sz val="8"/>
        <rFont val="Arial"/>
        <family val="2"/>
      </rPr>
      <t xml:space="preserve">title="Activité" </t>
    </r>
    <r>
      <rPr>
        <b/>
        <u/>
        <sz val="8"/>
        <rFont val="Arial"/>
        <family val="2"/>
      </rPr>
      <t>aria-label="Séance (actuellement affiché après cette liste)"</t>
    </r>
    <r>
      <rPr>
        <sz val="8"/>
        <rFont val="Arial"/>
        <family val="2"/>
      </rPr>
      <t xml:space="preserve"> onclick="M.format_buttons.show(2,3)" style="0"&gt;1&lt;/button&gt;</t>
    </r>
  </si>
  <si>
    <t>Les liens du fil d'Ariane et des séances de travail (.instancename) ne sont indiqués que par leur couleur.</t>
  </si>
  <si>
    <t xml:space="preserve">Le contraste entre les éléments suivants et leur couleur d'arrière-plan n'est pas suffisant :
– Boutons indiquant les numéros de séance (2.5:1)
</t>
  </si>
  <si>
    <t xml:space="preserve">Le contraste entre les éléments suivants et leur couleur d'arrière-plan n'est pas suffisant :
– Texte « Connaissances abordées » (1.8:1)
</t>
  </si>
  <si>
    <t xml:space="preserve">Le contraste entre les éléments suivants et leur couleur d'arrière-plan n'est pas suffisant :
– liens du fil d'Ariane (2.5:1)
– liens des séances de travail .instancename (2.5:1)
– Lien « Synthèse de la séquence 1 » (2.5:1)
</t>
  </si>
  <si>
    <t>– Le tableau présents dans la présentation du cours est un tableau de présentation. Il doit posseder un attribut role="presentation".</t>
  </si>
  <si>
    <r>
      <rPr>
        <b/>
        <u/>
        <sz val="8"/>
        <rFont val="Arial"/>
        <family val="2"/>
      </rPr>
      <t xml:space="preserve">Exemple de correctif : </t>
    </r>
    <r>
      <rPr>
        <sz val="8"/>
        <rFont val="Arial"/>
        <family val="2"/>
      </rPr>
      <t xml:space="preserve">
&lt;table width="100%" </t>
    </r>
    <r>
      <rPr>
        <b/>
        <u/>
        <sz val="8"/>
        <rFont val="Arial"/>
        <family val="2"/>
      </rPr>
      <t>role="presentation"</t>
    </r>
    <r>
      <rPr>
        <sz val="8"/>
        <rFont val="Arial"/>
        <family val="2"/>
      </rPr>
      <t>&gt;</t>
    </r>
  </si>
  <si>
    <t>Le tableau présents dans la présentation du cours est un tableau de présentation : 
– Il ne doit pas pas contenir de balises &lt;caption&gt; et &lt;th&gt;.
– Les cellues doivent être des balises &lt;td&gt; et ne doivent pas posséder d'attributs scope.</t>
  </si>
  <si>
    <r>
      <rPr>
        <b/>
        <sz val="8"/>
        <rFont val="Arial"/>
        <family val="2"/>
      </rPr>
      <t xml:space="preserve">Exemple de correctif : </t>
    </r>
    <r>
      <rPr>
        <sz val="8"/>
        <rFont val="Arial"/>
        <family val="2"/>
      </rPr>
      <t xml:space="preserve">
&lt;table width="100%" </t>
    </r>
    <r>
      <rPr>
        <b/>
        <u/>
        <sz val="8"/>
        <rFont val="Arial"/>
        <family val="2"/>
      </rPr>
      <t>role="presentation"</t>
    </r>
    <r>
      <rPr>
        <sz val="8"/>
        <rFont val="Arial"/>
        <family val="2"/>
      </rPr>
      <t xml:space="preserve">&gt;
</t>
    </r>
    <r>
      <rPr>
        <b/>
        <strike/>
        <sz val="8"/>
        <rFont val="Arial"/>
        <family val="2"/>
      </rPr>
      <t xml:space="preserve">    &lt;caption&gt;&lt;/caption&gt;</t>
    </r>
    <r>
      <rPr>
        <sz val="8"/>
        <rFont val="Arial"/>
        <family val="2"/>
      </rPr>
      <t xml:space="preserve">
    &lt;tbody&gt;
        &lt;tr&gt;
</t>
    </r>
    <r>
      <rPr>
        <b/>
        <u/>
        <sz val="8"/>
        <rFont val="Arial"/>
        <family val="2"/>
      </rPr>
      <t xml:space="preserve">            &lt;td </t>
    </r>
    <r>
      <rPr>
        <sz val="8"/>
        <rFont val="Arial"/>
        <family val="2"/>
      </rPr>
      <t xml:space="preserve">style="vertical-align:top;" </t>
    </r>
    <r>
      <rPr>
        <b/>
        <strike/>
        <sz val="8"/>
        <rFont val="Arial"/>
        <family val="2"/>
      </rPr>
      <t>scope="row"</t>
    </r>
    <r>
      <rPr>
        <sz val="8"/>
        <rFont val="Arial"/>
        <family val="2"/>
      </rPr>
      <t xml:space="preserve"> width="90px"&gt;&lt;img src="https://maspemaths.cned.fr/pluginfile.php/143/mod_label/intro/ordi.png" alt="" role="presentation" width="100" height="100"&gt;
</t>
    </r>
    <r>
      <rPr>
        <b/>
        <u/>
        <sz val="8"/>
        <rFont val="Arial"/>
        <family val="2"/>
      </rPr>
      <t xml:space="preserve">            &lt;/td&gt;</t>
    </r>
    <r>
      <rPr>
        <sz val="8"/>
        <rFont val="Arial"/>
        <family val="2"/>
      </rPr>
      <t xml:space="preserve">
</t>
    </r>
    <r>
      <rPr>
        <b/>
        <strike/>
        <sz val="8"/>
        <rFont val="Arial"/>
        <family val="2"/>
      </rPr>
      <t xml:space="preserve">            &lt;th&gt;
                &lt;p align="left"&gt;&amp;nbsp;&amp;nbsp;&amp;nbsp;&amp;nbsp;&amp;nbsp;&amp;nbsp;&lt;/p&gt;
            &lt;/th&gt;
</t>
    </r>
    <r>
      <rPr>
        <sz val="8"/>
        <rFont val="Arial"/>
        <family val="2"/>
      </rPr>
      <t xml:space="preserve">
</t>
    </r>
    <r>
      <rPr>
        <b/>
        <u/>
        <sz val="8"/>
        <rFont val="Arial"/>
        <family val="2"/>
      </rPr>
      <t xml:space="preserve">            &lt;td&gt;</t>
    </r>
    <r>
      <rPr>
        <sz val="8"/>
        <rFont val="Arial"/>
        <family val="2"/>
      </rPr>
      <t xml:space="preserve">
                &lt;p </t>
    </r>
    <r>
      <rPr>
        <b/>
        <strike/>
        <sz val="8"/>
        <rFont val="Arial"/>
        <family val="2"/>
      </rPr>
      <t>align="justify"</t>
    </r>
    <r>
      <rPr>
        <sz val="8"/>
        <rFont val="Arial"/>
        <family val="2"/>
      </rPr>
      <t xml:space="preserve">&gt;C’est aux environs du deuxième millénaire avant notre ère que l’étude des fonctions polynômes du second degré apparait. Ce sont les fonctions les plus simples après les fonctions affines, mais elles trouvent leur application dans des domaines extrêmement variés, comme l’étude des chutes libres en physique, l’optique, les télécommunications etc. Leur résolution est au cœur de la création de l’algèbre.&lt;/p&gt;
                &lt;p </t>
    </r>
    <r>
      <rPr>
        <b/>
        <strike/>
        <sz val="8"/>
        <rFont val="Arial"/>
        <family val="2"/>
      </rPr>
      <t>align="justify"</t>
    </r>
    <r>
      <rPr>
        <sz val="8"/>
        <rFont val="Arial"/>
        <family val="2"/>
      </rPr>
      <t xml:space="preserve">&gt;Leur représentation graphique est une parabole, dont l’axe de symétrie est parallèle à celui des ordonnées. Ce type de courbe algébrique (l’intersection d’un plan et d’un cône de révolution) et ses propriétés ont également intéressé les mathématiciens depuis l’Antiquité. &lt;/p&gt;
</t>
    </r>
    <r>
      <rPr>
        <b/>
        <u/>
        <sz val="8"/>
        <rFont val="Arial"/>
        <family val="2"/>
      </rPr>
      <t xml:space="preserve">            &lt;/td&gt;</t>
    </r>
    <r>
      <rPr>
        <sz val="8"/>
        <rFont val="Arial"/>
        <family val="2"/>
      </rPr>
      <t xml:space="preserve">
        &lt;/tr&gt;
    &lt;/tbody&gt;
</t>
    </r>
    <r>
      <rPr>
        <b/>
        <strike/>
        <sz val="8"/>
        <rFont val="Arial"/>
        <family val="2"/>
      </rPr>
      <t xml:space="preserve">    &lt;tbody&gt;&lt;/tbody&gt;</t>
    </r>
    <r>
      <rPr>
        <sz val="8"/>
        <rFont val="Arial"/>
        <family val="2"/>
      </rPr>
      <t xml:space="preserve">
&lt;/table&gt;</t>
    </r>
  </si>
  <si>
    <r>
      <rPr>
        <b/>
        <sz val="8"/>
        <rFont val="Arial"/>
        <family val="2"/>
      </rPr>
      <t xml:space="preserve">Exemple de correctif : </t>
    </r>
    <r>
      <rPr>
        <sz val="8"/>
        <rFont val="Arial"/>
        <family val="2"/>
      </rPr>
      <t xml:space="preserve">
&lt;div id="completionprogressid" class="completionprogress"&gt;</t>
    </r>
    <r>
      <rPr>
        <b/>
        <u/>
        <sz val="8"/>
        <rFont val="Arial"/>
        <family val="2"/>
      </rPr>
      <t>&lt;p&gt;</t>
    </r>
    <r>
      <rPr>
        <sz val="8"/>
        <rFont val="Arial"/>
        <family val="2"/>
      </rPr>
      <t>Votre progression &lt;a class="btn btn-link p-0" role="button" data-container="body" data-toggle="popover" data-placement="right" data-content="(…) " data-html="true" tabindex="0" data-trigger="focus" data-original-title="" title="" id="yui_3_17_2_1_1595515663529_31"&gt;
  &lt;i class="icon fa fa-question-circle text-info fa-fw " title="Aide sur Coches d'achèvement" aria-label="Aide sur Coches d'achèvement" id="yui_3_17_2_1_1595515663529_30"&gt;&lt;/i&gt;
&lt;/a&gt;&lt;</t>
    </r>
    <r>
      <rPr>
        <b/>
        <u/>
        <sz val="8"/>
        <rFont val="Arial"/>
        <family val="2"/>
      </rPr>
      <t>/p&gt;</t>
    </r>
    <r>
      <rPr>
        <sz val="8"/>
        <rFont val="Arial"/>
        <family val="2"/>
      </rPr>
      <t>&lt;/div&gt;</t>
    </r>
  </si>
  <si>
    <t>– Le texte « Connaissances abordées » devrait être placé dans un titre de niveau 4</t>
  </si>
  <si>
    <r>
      <rPr>
        <b/>
        <sz val="8"/>
        <rFont val="Arial"/>
        <family val="2"/>
      </rPr>
      <t xml:space="preserve">Exemple de correctif : </t>
    </r>
    <r>
      <rPr>
        <sz val="8"/>
        <rFont val="Arial"/>
        <family val="2"/>
      </rPr>
      <t xml:space="preserve">
&lt;h4Connaissances abordées&lt;/h4&gt;</t>
    </r>
  </si>
  <si>
    <t>– Le contenu du titre de niveau 2 « Aperçu des sections » n'est pas suffisament explicite..</t>
  </si>
  <si>
    <r>
      <rPr>
        <b/>
        <sz val="8"/>
        <rFont val="Arial"/>
        <family val="2"/>
      </rPr>
      <t xml:space="preserve">Exemple de correctif : </t>
    </r>
    <r>
      <rPr>
        <sz val="8"/>
        <rFont val="Arial"/>
        <family val="2"/>
      </rPr>
      <t xml:space="preserve">
&lt;h2 class="accesshide"&gt;</t>
    </r>
    <r>
      <rPr>
        <b/>
        <u/>
        <sz val="8"/>
        <rFont val="Arial"/>
        <family val="2"/>
      </rPr>
      <t>Aperçu des sections du cours</t>
    </r>
    <r>
      <rPr>
        <sz val="8"/>
        <rFont val="Arial"/>
        <family val="2"/>
      </rPr>
      <t>&lt;/h2&gt;</t>
    </r>
  </si>
  <si>
    <r>
      <rPr>
        <b/>
        <sz val="8"/>
        <rFont val="Arial"/>
        <family val="2"/>
      </rPr>
      <t xml:space="preserve">Exemple de correctif : 
</t>
    </r>
    <r>
      <rPr>
        <sz val="8"/>
        <rFont val="Arial"/>
        <family val="2"/>
      </rPr>
      <t>&lt;h1&gt;01 - Fonctions polynômes du second degré&lt;/h1&gt;
&lt;h2&gt;</t>
    </r>
    <r>
      <rPr>
        <b/>
        <sz val="8"/>
        <rFont val="Arial"/>
        <family val="2"/>
      </rPr>
      <t>Aperçu des sections du cours</t>
    </r>
    <r>
      <rPr>
        <sz val="8"/>
        <rFont val="Arial"/>
        <family val="2"/>
      </rPr>
      <t>&lt;/h2&gt;</t>
    </r>
    <r>
      <rPr>
        <b/>
        <sz val="8"/>
        <rFont val="Arial"/>
        <family val="2"/>
      </rPr>
      <t xml:space="preserve">
</t>
    </r>
    <r>
      <rPr>
        <b/>
        <u/>
        <sz val="8"/>
        <rFont val="Arial"/>
        <family val="2"/>
      </rPr>
      <t>&lt;h3&gt;Présentation du cours&lt;/h3&gt;</t>
    </r>
    <r>
      <rPr>
        <b/>
        <sz val="8"/>
        <rFont val="Arial"/>
        <family val="2"/>
      </rPr>
      <t xml:space="preserve">
</t>
    </r>
    <r>
      <rPr>
        <b/>
        <u/>
        <sz val="8"/>
        <rFont val="Arial"/>
        <family val="2"/>
      </rPr>
      <t>&lt;h4&gt;</t>
    </r>
    <r>
      <rPr>
        <sz val="8"/>
        <rFont val="Arial"/>
        <family val="2"/>
      </rPr>
      <t>Connaissances abordées</t>
    </r>
    <r>
      <rPr>
        <b/>
        <u/>
        <sz val="8"/>
        <rFont val="Arial"/>
        <family val="2"/>
      </rPr>
      <t>&lt;/h4&gt;</t>
    </r>
    <r>
      <rPr>
        <b/>
        <sz val="8"/>
        <rFont val="Arial"/>
        <family val="2"/>
      </rPr>
      <t xml:space="preserve">
</t>
    </r>
    <r>
      <rPr>
        <b/>
        <u/>
        <sz val="8"/>
        <rFont val="Arial"/>
        <family val="2"/>
      </rPr>
      <t>&lt;h3&gt;Séance de travail 1 - Développer et factoriser une expression littérale du second degré&lt;/h3&gt;</t>
    </r>
    <r>
      <rPr>
        <b/>
        <sz val="8"/>
        <rFont val="Arial"/>
        <family val="2"/>
      </rPr>
      <t xml:space="preserve">
</t>
    </r>
    <r>
      <rPr>
        <sz val="8"/>
        <rFont val="Arial"/>
        <family val="2"/>
      </rPr>
      <t xml:space="preserve">&lt;h4&gt;Résumé&lt;/h4&gt;
&lt;h4&gt;Objectifs de la séance&lt;/h4&gt;
</t>
    </r>
    <r>
      <rPr>
        <b/>
        <sz val="8"/>
        <rFont val="Arial"/>
        <family val="2"/>
      </rPr>
      <t xml:space="preserve">
</t>
    </r>
    <r>
      <rPr>
        <b/>
        <u/>
        <sz val="8"/>
        <rFont val="Arial"/>
        <family val="2"/>
      </rPr>
      <t>&lt;h3&gt;Séance de travail 2 – Polynômes de la forme ax²+bx+c&lt;/h3&gt;</t>
    </r>
    <r>
      <rPr>
        <b/>
        <sz val="8"/>
        <rFont val="Arial"/>
        <family val="2"/>
      </rPr>
      <t xml:space="preserve">
</t>
    </r>
    <r>
      <rPr>
        <sz val="8"/>
        <rFont val="Arial"/>
        <family val="2"/>
      </rPr>
      <t xml:space="preserve">&lt;h4&gt;Résumé&lt;/h4&gt;
&lt;h4&gt;Objectifs de la séance&lt;/h4&gt;
</t>
    </r>
    <r>
      <rPr>
        <b/>
        <sz val="8"/>
        <rFont val="Arial"/>
        <family val="2"/>
      </rPr>
      <t xml:space="preserve">
</t>
    </r>
    <r>
      <rPr>
        <sz val="8"/>
        <rFont val="Arial"/>
        <family val="2"/>
      </rPr>
      <t>(…)</t>
    </r>
    <r>
      <rPr>
        <b/>
        <sz val="8"/>
        <rFont val="Arial"/>
        <family val="2"/>
      </rPr>
      <t xml:space="preserve">
</t>
    </r>
    <r>
      <rPr>
        <b/>
        <u/>
        <sz val="8"/>
        <rFont val="Arial"/>
        <family val="2"/>
      </rPr>
      <t>&lt;h3&gt;Synthèse du cours&lt;/h3&gt;</t>
    </r>
  </si>
  <si>
    <t>– Chaque section du cours devrait commencer par un titre de niveau reprenant son intitulé.
– La hiérarchie des titre spasse du niveau 2 au niveau 4</t>
  </si>
  <si>
    <r>
      <rPr>
        <b/>
        <sz val="8"/>
        <rFont val="Arial"/>
        <family val="2"/>
      </rPr>
      <t>Exemple de correctif :</t>
    </r>
    <r>
      <rPr>
        <sz val="8"/>
        <rFont val="Arial"/>
        <family val="2"/>
      </rPr>
      <t xml:space="preserve">
&lt;table</t>
    </r>
    <r>
      <rPr>
        <strike/>
        <sz val="8"/>
        <rFont val="Arial"/>
        <family val="2"/>
      </rPr>
      <t xml:space="preserve"> </t>
    </r>
    <r>
      <rPr>
        <b/>
        <strike/>
        <sz val="8"/>
        <rFont val="Arial"/>
        <family val="2"/>
      </rPr>
      <t>width="100%"</t>
    </r>
    <r>
      <rPr>
        <sz val="8"/>
        <rFont val="Arial"/>
        <family val="2"/>
      </rPr>
      <t xml:space="preserve">&gt; 
(…)
&lt;p </t>
    </r>
    <r>
      <rPr>
        <b/>
        <strike/>
        <sz val="8"/>
        <rFont val="Arial"/>
        <family val="2"/>
      </rPr>
      <t>align="justify"</t>
    </r>
    <r>
      <rPr>
        <sz val="8"/>
        <rFont val="Arial"/>
        <family val="2"/>
      </rPr>
      <t>&gt;C’est aux environs du deuxième millénaire avant notre ère que l’étude des fonctions polynômes du second degré apparait. Ce sont les fonctions les plus simples après les fonctions affines, mais elles trouvent leur application dans des domaines extrêmement variés, comme l’étude des chutes libres en physique, l’optique, les télécommunications etc. Leur résolution est au cœur de la création de l’algèbre.&lt;/p&gt;</t>
    </r>
  </si>
  <si>
    <r>
      <rPr>
        <b/>
        <sz val="8"/>
        <rFont val="Arial"/>
        <family val="2"/>
      </rPr>
      <t xml:space="preserve">Tableau de présentation: </t>
    </r>
    <r>
      <rPr>
        <sz val="8"/>
        <rFont val="Arial"/>
        <family val="2"/>
      </rPr>
      <t xml:space="preserve">
– L'attribut de présentation width est présent dans le tableau de présentation.
– L'attribut de présentation align est présent sur plusieurs balises &lt;p&gt;.</t>
    </r>
  </si>
  <si>
    <t>Le bouton « Votre progression » prend le focus avant les boutons de navigation de section en section du cours, alors qu'il est placé sur leur droite visuellement. Cela rend l'ordre de tabulation incohérent.</t>
  </si>
  <si>
    <r>
      <rPr>
        <b/>
        <sz val="8"/>
        <rFont val="Arial"/>
        <family val="2"/>
      </rPr>
      <t>Exemple de correctif :</t>
    </r>
    <r>
      <rPr>
        <sz val="8"/>
        <rFont val="Arial"/>
        <family val="2"/>
      </rPr>
      <t xml:space="preserve">
</t>
    </r>
    <r>
      <rPr>
        <b/>
        <u/>
        <sz val="8"/>
        <rFont val="Arial"/>
        <family val="2"/>
      </rPr>
      <t>&lt;ul&gt;
    &lt;li&gt;</t>
    </r>
    <r>
      <rPr>
        <sz val="8"/>
        <rFont val="Arial"/>
        <family val="2"/>
      </rPr>
      <t>Présentation &lt;button type="button" id="buttonsection-1" class="buttonsection sectionvisible" title="Présentation" onclick="M.format_buttons.show(1,3)"&gt;&lt;span class="sr-only"&gt;&lt;/span&gt;&lt;span aria-hidden="true"&gt;⟩&lt;/span&gt;&lt;/button&gt;</t>
    </r>
    <r>
      <rPr>
        <b/>
        <u/>
        <sz val="8"/>
        <rFont val="Arial"/>
        <family val="2"/>
      </rPr>
      <t>&lt;/li&gt;
    &lt;li&gt;</t>
    </r>
    <r>
      <rPr>
        <sz val="8"/>
        <rFont val="Arial"/>
        <family val="2"/>
      </rPr>
      <t xml:space="preserve">Séances de travail
</t>
    </r>
    <r>
      <rPr>
        <b/>
        <u/>
        <sz val="8"/>
        <rFont val="Arial"/>
        <family val="2"/>
      </rPr>
      <t xml:space="preserve">        &lt;ul&gt;
            &lt;li&gt;
</t>
    </r>
    <r>
      <rPr>
        <sz val="8"/>
        <rFont val="Arial"/>
        <family val="2"/>
      </rPr>
      <t xml:space="preserve">                &lt;button type="button" class="buttonsection" title="Activité" onclick="M.format_buttons.show(2,3)"&gt;
                    &lt;span class="sr-only"&gt;Séance&lt;/span&gt; 1
                &lt;/button&gt;
 </t>
    </r>
    <r>
      <rPr>
        <b/>
        <u/>
        <sz val="8"/>
        <rFont val="Arial"/>
        <family val="2"/>
      </rPr>
      <t xml:space="preserve">           &lt;/li&gt;
            &lt;li&gt;
</t>
    </r>
    <r>
      <rPr>
        <sz val="8"/>
        <rFont val="Arial"/>
        <family val="2"/>
      </rPr>
      <t xml:space="preserve">                &lt;button type="button" class="buttonsection" title="Activité" onclick="M.format_buttons.show(2,3)"&gt;
                    &lt;span class="sr-only"&gt;Séance&lt;/span&gt; 2
                &lt;/button&gt;
</t>
    </r>
    <r>
      <rPr>
        <b/>
        <u/>
        <sz val="8"/>
        <rFont val="Arial"/>
        <family val="2"/>
      </rPr>
      <t xml:space="preserve">            &lt;/li&gt;
            &lt;li&gt;
</t>
    </r>
    <r>
      <rPr>
        <sz val="8"/>
        <rFont val="Arial"/>
        <family val="2"/>
      </rPr>
      <t xml:space="preserve">                &lt;button type="button" class="buttonsection" title="Activité" onclick="M.format_buttons.show(2,3)"&gt;
                    &lt;span class="sr-only"&gt;Séance&lt;/span&gt; 3
                &lt;/button&gt;
</t>
    </r>
    <r>
      <rPr>
        <b/>
        <u/>
        <sz val="8"/>
        <rFont val="Arial"/>
        <family val="2"/>
      </rPr>
      <t xml:space="preserve">            &lt;/li&gt;
            &lt;li&gt;
</t>
    </r>
    <r>
      <rPr>
        <sz val="8"/>
        <rFont val="Arial"/>
        <family val="2"/>
      </rPr>
      <t xml:space="preserve">                &lt;button type="button" class="buttonsection" title="Activité" onclick="M.format_buttons.show(2,3)"&gt;
                    &lt;span class="sr-only"&gt;Séance&lt;/span&gt; 4
                &lt;/button&gt;
</t>
    </r>
    <r>
      <rPr>
        <b/>
        <u/>
        <sz val="8"/>
        <rFont val="Arial"/>
        <family val="2"/>
      </rPr>
      <t xml:space="preserve">            &lt;/li&gt;
            &lt;li&gt;
</t>
    </r>
    <r>
      <rPr>
        <sz val="8"/>
        <rFont val="Arial"/>
        <family val="2"/>
      </rPr>
      <t xml:space="preserve">                &lt;button type="button" class="buttonsection" title="Activité" onclick="M.format_buttons.show(2,3)"&gt;
                    &lt;span class="sr-only"&gt;Séance&lt;/span&gt; 5
                &lt;/button&gt;
            &lt;/li&gt;
            &lt;li&gt;
                &lt;button type="button" class="buttonsection" title="Activité" onclick="M.format_buttons.show(2,3)"&gt;
                    &lt;span class="sr-only"&gt;Séance&lt;/span&gt; 6
                &lt;/button&gt;
</t>
    </r>
    <r>
      <rPr>
        <b/>
        <u/>
        <sz val="8"/>
        <rFont val="Arial"/>
        <family val="2"/>
      </rPr>
      <t xml:space="preserve">            &lt;/li&gt;
            &lt;li&gt;
</t>
    </r>
    <r>
      <rPr>
        <sz val="8"/>
        <rFont val="Arial"/>
        <family val="2"/>
      </rPr>
      <t xml:space="preserve">                &lt;button type="button" class="buttonsection" title="Activité" onclick="M.format_buttons.show(2,3)"&gt;
                    &lt;span class="sr-only"&gt;Séance&lt;/span&gt; 7
                &lt;/button&gt;
</t>
    </r>
    <r>
      <rPr>
        <b/>
        <u/>
        <sz val="8"/>
        <rFont val="Arial"/>
        <family val="2"/>
      </rPr>
      <t xml:space="preserve">            &lt;/li&gt;
            &lt;li&gt;
</t>
    </r>
    <r>
      <rPr>
        <sz val="8"/>
        <rFont val="Arial"/>
        <family val="2"/>
      </rPr>
      <t xml:space="preserve">                &lt;button type="button" class="buttonsection" title="Activité" onclick="M.format_buttons.show(2,3)"&gt;
                    &lt;span class="sr-only"&gt;Séance&lt;/span&gt; 8
                &lt;/button&gt;
</t>
    </r>
    <r>
      <rPr>
        <b/>
        <u/>
        <sz val="8"/>
        <rFont val="Arial"/>
        <family val="2"/>
      </rPr>
      <t xml:space="preserve">            &lt;/li&gt;
            &lt;li&gt;
</t>
    </r>
    <r>
      <rPr>
        <sz val="8"/>
        <rFont val="Arial"/>
        <family val="2"/>
      </rPr>
      <t xml:space="preserve">                &lt;button type="button" class="buttonsection" title="Activité" onclick="M.format_buttons.show(2,3)"&gt;
                    &lt;span class="sr-only"&gt;Séance&lt;/span&gt; 9
                &lt;/button&gt;
</t>
    </r>
    <r>
      <rPr>
        <b/>
        <u/>
        <sz val="8"/>
        <rFont val="Arial"/>
        <family val="2"/>
      </rPr>
      <t xml:space="preserve">            &lt;/li&gt;
            &lt;li&gt;
</t>
    </r>
    <r>
      <rPr>
        <sz val="8"/>
        <rFont val="Arial"/>
        <family val="2"/>
      </rPr>
      <t xml:space="preserve">                &lt;button type="button" class="buttonsection" title="Activité" onclick="M.format_buttons.show(2,3)"&gt;
                    &lt;span class="sr-only"&gt;Séance&lt;/span&gt; 10
                &lt;/button&gt;
</t>
    </r>
    <r>
      <rPr>
        <b/>
        <u/>
        <sz val="8"/>
        <rFont val="Arial"/>
        <family val="2"/>
      </rPr>
      <t xml:space="preserve">            &lt;/li&gt;
        &lt;/ul&gt;
    &lt;/li&gt;
    &lt;li&gt;</t>
    </r>
    <r>
      <rPr>
        <sz val="8"/>
        <rFont val="Arial"/>
        <family val="2"/>
      </rPr>
      <t>Synthèse &lt;button type="button" id="buttonsection-12" class="buttonsection" title="Section 12" onclick="M.format_buttons.show(12,3)" href="#" style="0"&gt;&lt;span class="sr-only"&gt;&lt;/span&gt;&lt;span aria-hidden="true"&gt;⟩&lt;/span&gt;&lt;/button&gt;</t>
    </r>
    <r>
      <rPr>
        <b/>
        <u/>
        <sz val="8"/>
        <rFont val="Arial"/>
        <family val="2"/>
      </rPr>
      <t>&lt;/li&gt;
&lt;/ul&gt;</t>
    </r>
  </si>
  <si>
    <r>
      <rPr>
        <b/>
        <sz val="8"/>
        <rFont val="Arial"/>
        <family val="2"/>
      </rPr>
      <t xml:space="preserve">Menu secondaire : </t>
    </r>
    <r>
      <rPr>
        <sz val="8"/>
        <rFont val="Arial"/>
        <family val="2"/>
      </rPr>
      <t xml:space="preserve">
– Les boutons permettant de se déplacer de section en section dans le cours doivent être regroupés sous forme de listes non ordonnée : le second niveau (boutons listant les séances de travail) doit être placé dans une liste non ordonnée impriquée dans la liste contenant le premier niveau (Présentation, Séance de traail, Synthèse).</t>
    </r>
  </si>
  <si>
    <t>Cf. 7.1.1</t>
  </si>
  <si>
    <r>
      <rPr>
        <b/>
        <sz val="8"/>
        <rFont val="Arial"/>
        <family val="2"/>
      </rPr>
      <t>Exemple de correctif :</t>
    </r>
    <r>
      <rPr>
        <sz val="8"/>
        <rFont val="Arial"/>
        <family val="2"/>
      </rPr>
      <t xml:space="preserve">
&lt;ul&gt;
    &lt;li&gt;Présentation </t>
    </r>
    <r>
      <rPr>
        <b/>
        <u/>
        <sz val="8"/>
        <rFont val="Arial"/>
        <family val="2"/>
      </rPr>
      <t>&lt;button type="button"</t>
    </r>
    <r>
      <rPr>
        <sz val="8"/>
        <rFont val="Arial"/>
        <family val="2"/>
      </rPr>
      <t xml:space="preserve"> id="buttonsection-1" class="buttonsection sectionvisible" </t>
    </r>
    <r>
      <rPr>
        <b/>
        <strike/>
        <sz val="8"/>
        <rFont val="Arial"/>
        <family val="2"/>
      </rPr>
      <t>title="Présentation"</t>
    </r>
    <r>
      <rPr>
        <b/>
        <sz val="8"/>
        <rFont val="Arial"/>
        <family val="2"/>
      </rPr>
      <t xml:space="preserve"> </t>
    </r>
    <r>
      <rPr>
        <sz val="8"/>
        <rFont val="Arial"/>
        <family val="2"/>
      </rPr>
      <t xml:space="preserve">onclick="M.format_buttons.show(1,3)" </t>
    </r>
    <r>
      <rPr>
        <b/>
        <strike/>
        <sz val="8"/>
        <rFont val="Arial"/>
        <family val="2"/>
      </rPr>
      <t>href="#" style="0"</t>
    </r>
    <r>
      <rPr>
        <sz val="8"/>
        <rFont val="Arial"/>
        <family val="2"/>
      </rPr>
      <t>&gt;</t>
    </r>
    <r>
      <rPr>
        <b/>
        <u/>
        <sz val="8"/>
        <rFont val="Arial"/>
        <family val="2"/>
      </rPr>
      <t>&lt;span class="sr-only"&gt;Lire la présentation du cours&lt;/span&gt;&lt;span aria-hidden="true"&gt;</t>
    </r>
    <r>
      <rPr>
        <sz val="8"/>
        <rFont val="Arial"/>
        <family val="2"/>
      </rPr>
      <t>⟩</t>
    </r>
    <r>
      <rPr>
        <b/>
        <u/>
        <sz val="8"/>
        <rFont val="Arial"/>
        <family val="2"/>
      </rPr>
      <t>&lt;/span&gt;&lt;/button&gt;</t>
    </r>
    <r>
      <rPr>
        <sz val="8"/>
        <rFont val="Arial"/>
        <family val="2"/>
      </rPr>
      <t xml:space="preserve">&lt;/li&gt;
    &lt;li&gt;Séances de travail
        &lt;ul&gt;
            &lt;li&gt;
                </t>
    </r>
    <r>
      <rPr>
        <b/>
        <u/>
        <sz val="8"/>
        <rFont val="Arial"/>
        <family val="2"/>
      </rPr>
      <t>&lt;button type="button"</t>
    </r>
    <r>
      <rPr>
        <sz val="8"/>
        <rFont val="Arial"/>
        <family val="2"/>
      </rPr>
      <t xml:space="preserve"> class="buttonsection" </t>
    </r>
    <r>
      <rPr>
        <b/>
        <strike/>
        <sz val="8"/>
        <rFont val="Arial"/>
        <family val="2"/>
      </rPr>
      <t>title="Activité"</t>
    </r>
    <r>
      <rPr>
        <sz val="8"/>
        <rFont val="Arial"/>
        <family val="2"/>
      </rPr>
      <t xml:space="preserve"> onclick="M.format_buttons.show(2,3)" </t>
    </r>
    <r>
      <rPr>
        <b/>
        <strike/>
        <sz val="8"/>
        <rFont val="Arial"/>
        <family val="2"/>
      </rPr>
      <t>href="#" style="0"</t>
    </r>
    <r>
      <rPr>
        <sz val="8"/>
        <rFont val="Arial"/>
        <family val="2"/>
      </rPr>
      <t xml:space="preserve">&gt;
                    </t>
    </r>
    <r>
      <rPr>
        <b/>
        <u/>
        <sz val="8"/>
        <rFont val="Arial"/>
        <family val="2"/>
      </rPr>
      <t>&lt;span class="sr-only"&gt;Séance&lt;/span&gt;</t>
    </r>
    <r>
      <rPr>
        <sz val="8"/>
        <rFont val="Arial"/>
        <family val="2"/>
      </rPr>
      <t xml:space="preserve"> 1
</t>
    </r>
    <r>
      <rPr>
        <b/>
        <sz val="8"/>
        <rFont val="Arial"/>
        <family val="2"/>
      </rPr>
      <t xml:space="preserve">                </t>
    </r>
    <r>
      <rPr>
        <b/>
        <u/>
        <sz val="8"/>
        <rFont val="Arial"/>
        <family val="2"/>
      </rPr>
      <t>&lt;/button&gt;</t>
    </r>
    <r>
      <rPr>
        <sz val="8"/>
        <rFont val="Arial"/>
        <family val="2"/>
      </rPr>
      <t xml:space="preserve">
            &lt;/li&gt;
          </t>
    </r>
    <r>
      <rPr>
        <i/>
        <sz val="8"/>
        <rFont val="Arial"/>
        <family val="2"/>
      </rPr>
      <t xml:space="preserve">  (…)</t>
    </r>
    <r>
      <rPr>
        <sz val="8"/>
        <rFont val="Arial"/>
        <family val="2"/>
      </rPr>
      <t xml:space="preserve">
    &lt;/li&gt;
    &lt;li&gt;Synthèse </t>
    </r>
    <r>
      <rPr>
        <b/>
        <u/>
        <sz val="8"/>
        <rFont val="Arial"/>
        <family val="2"/>
      </rPr>
      <t>&lt;button type="button"</t>
    </r>
    <r>
      <rPr>
        <sz val="8"/>
        <rFont val="Arial"/>
        <family val="2"/>
      </rPr>
      <t xml:space="preserve"> id="buttonsection-12" class="buttonsection" </t>
    </r>
    <r>
      <rPr>
        <b/>
        <strike/>
        <sz val="8"/>
        <rFont val="Arial"/>
        <family val="2"/>
      </rPr>
      <t>title="Section 12"</t>
    </r>
    <r>
      <rPr>
        <strike/>
        <sz val="8"/>
        <rFont val="Arial"/>
        <family val="2"/>
      </rPr>
      <t xml:space="preserve"> </t>
    </r>
    <r>
      <rPr>
        <sz val="8"/>
        <rFont val="Arial"/>
        <family val="2"/>
      </rPr>
      <t xml:space="preserve">onclick="M.format_buttons.show(12,3)" </t>
    </r>
    <r>
      <rPr>
        <b/>
        <strike/>
        <sz val="8"/>
        <rFont val="Arial"/>
        <family val="2"/>
      </rPr>
      <t>href="#" style="0"</t>
    </r>
    <r>
      <rPr>
        <sz val="8"/>
        <rFont val="Arial"/>
        <family val="2"/>
      </rPr>
      <t>&gt;</t>
    </r>
    <r>
      <rPr>
        <b/>
        <u/>
        <sz val="8"/>
        <rFont val="Arial"/>
        <family val="2"/>
      </rPr>
      <t>&lt;span class="sr-only"&gt;Lire la synthèse du cours&lt;/span&gt;&lt;span aria-hidden="true"&gt;</t>
    </r>
    <r>
      <rPr>
        <sz val="8"/>
        <rFont val="Arial"/>
        <family val="2"/>
      </rPr>
      <t>⟩</t>
    </r>
    <r>
      <rPr>
        <b/>
        <u/>
        <sz val="8"/>
        <rFont val="Arial"/>
        <family val="2"/>
      </rPr>
      <t>&lt;/span&gt;&lt;/button&gt;</t>
    </r>
    <r>
      <rPr>
        <sz val="8"/>
        <rFont val="Arial"/>
        <family val="2"/>
      </rPr>
      <t>&lt;/li&gt;
&lt;/ul&gt;</t>
    </r>
  </si>
  <si>
    <r>
      <rPr>
        <b/>
        <sz val="8"/>
        <rFont val="Arial"/>
        <family val="2"/>
      </rPr>
      <t>Menu secondaire</t>
    </r>
    <r>
      <rPr>
        <sz val="8"/>
        <rFont val="Arial"/>
        <family val="2"/>
      </rPr>
      <t xml:space="preserve">
– Les liens du menu doivent être des boutons.
– Les intitulés des boutons ne sont pas pertinents et ne permettent pas de savoir où l'on se situe/l'action déclenchée par le bouton : 
     – ajouter du texte masqué pour préciser l'intitulé des boutons et leur donner un nom accessible pertinent
     – supprimer l'attribut title des boutons dont le contenu n'est pas pertinent ou est en doublon
     – masquer le texte « ⟩ » aux technologies d'assistance
</t>
    </r>
  </si>
  <si>
    <t>– Les liens du fil d'Ariane, les liens dirigeant vers la page de la séance de travail correspondante (exemple : Séance de travail 6 – Résolution, dans ℝ, d’une équation du second degré), et le lien vers la synthèse ne sont pas suffisament contrastés (2.5:1)</t>
  </si>
  <si>
    <r>
      <rPr>
        <b/>
        <sz val="8"/>
        <rFont val="Arial"/>
        <family val="2"/>
      </rPr>
      <t>Menu secondaire</t>
    </r>
    <r>
      <rPr>
        <sz val="8"/>
        <rFont val="Arial"/>
        <family val="2"/>
      </rPr>
      <t xml:space="preserve">
– Le focus défini pour le bouton actif est invisible, car il est de la même couleur que la couleur de fond du bouton.</t>
    </r>
  </si>
  <si>
    <t>– Le texte « Votre progression » devrait être placé dans une balise &lt;p&gt;&lt;/p&gt;
– Le tableau présents dans la présentation contient des balises &lt;p&gt;&lt;/p&gt; utilisées à des fins de présentation (Cf correctif de code au critère 5.8).</t>
  </si>
  <si>
    <t>– Lorsque le texte est zoomé à 200%, le contenu des boutons permettant de se déplacer de section en section est tronqué.</t>
  </si>
  <si>
    <r>
      <rPr>
        <b/>
        <sz val="8"/>
        <rFont val="Arial"/>
        <family val="2"/>
      </rPr>
      <t>Accordéon</t>
    </r>
    <r>
      <rPr>
        <sz val="8"/>
        <rFont val="Arial"/>
        <family val="2"/>
      </rPr>
      <t xml:space="preserve">
</t>
    </r>
    <r>
      <rPr>
        <u/>
        <sz val="8"/>
        <rFont val="Arial"/>
        <family val="2"/>
      </rPr>
      <t>En-têtes :</t>
    </r>
    <r>
      <rPr>
        <sz val="8"/>
        <rFont val="Arial"/>
        <family val="2"/>
      </rPr>
      <t xml:space="preserve">
- doivent être placés dans les titres de niveau (Cf. 9.1)
- doivent être des boutons et avoir pour attribut aria-expanded (true lorsque l'accordéon est ouvert, false lorsqu'il est fermé) et aria-controls
</t>
    </r>
    <r>
      <rPr>
        <u/>
        <sz val="8"/>
        <rFont val="Arial"/>
        <family val="2"/>
      </rPr>
      <t xml:space="preserve">Contenus : </t>
    </r>
    <r>
      <rPr>
        <sz val="8"/>
        <rFont val="Arial"/>
        <family val="2"/>
      </rPr>
      <t xml:space="preserve">
– la balise contenant le contenu de l'accordéon doit avoir les attributs role="region" et aria-labbelledBy faisant référence au bouton qui en contrôle l'ouverture
</t>
    </r>
  </si>
  <si>
    <r>
      <rPr>
        <b/>
        <sz val="8"/>
        <rFont val="Arial"/>
        <family val="2"/>
      </rPr>
      <t>Accordéon, Exemple de correctif :</t>
    </r>
    <r>
      <rPr>
        <sz val="8"/>
        <rFont val="Arial"/>
        <family val="2"/>
      </rPr>
      <t xml:space="preserve">
&lt;div class="Accordeon-Block" id="yui_3_17_2_1_1594973589870_34"&gt;
        </t>
    </r>
    <r>
      <rPr>
        <b/>
        <u/>
        <sz val="8"/>
        <rFont val="Arial"/>
        <family val="2"/>
      </rPr>
      <t>&lt;h2</t>
    </r>
    <r>
      <rPr>
        <sz val="8"/>
        <rFont val="Arial"/>
        <family val="2"/>
      </rPr>
      <t xml:space="preserve"> class="Accordeon-Entete"&gt;</t>
    </r>
    <r>
      <rPr>
        <b/>
        <u/>
        <sz val="8"/>
        <rFont val="Arial"/>
        <family val="2"/>
      </rPr>
      <t>&lt;button id="accordeon1" type="button"</t>
    </r>
    <r>
      <rPr>
        <sz val="8"/>
        <rFont val="Arial"/>
        <family val="2"/>
      </rPr>
      <t xml:space="preserve"> data-toggle="collapse" data-parent="#Accordeon"</t>
    </r>
    <r>
      <rPr>
        <b/>
        <u/>
        <sz val="8"/>
        <rFont val="Arial"/>
        <family val="2"/>
      </rPr>
      <t xml:space="preserve"> aria-controls="Block1"</t>
    </r>
    <r>
      <rPr>
        <sz val="8"/>
        <rFont val="Arial"/>
        <family val="2"/>
      </rPr>
      <t xml:space="preserve"> aria-expanded="true" class=""&gt;Objectifs</t>
    </r>
    <r>
      <rPr>
        <b/>
        <u/>
        <sz val="8"/>
        <rFont val="Arial"/>
        <family val="2"/>
      </rPr>
      <t>&lt;/button&gt;&lt;/h2&gt;</t>
    </r>
    <r>
      <rPr>
        <sz val="8"/>
        <rFont val="Arial"/>
        <family val="2"/>
      </rPr>
      <t xml:space="preserve">
        &lt;div </t>
    </r>
    <r>
      <rPr>
        <b/>
        <u/>
        <sz val="8"/>
        <rFont val="Arial"/>
        <family val="2"/>
      </rPr>
      <t>role="region" aria-labbelledBy="accordeon1"</t>
    </r>
    <r>
      <rPr>
        <sz val="8"/>
        <rFont val="Arial"/>
        <family val="2"/>
      </rPr>
      <t xml:space="preserve"> id="Block1" class="collapse show" style=""&gt;
            </t>
    </r>
    <r>
      <rPr>
        <i/>
        <sz val="8"/>
        <rFont val="Arial"/>
        <family val="2"/>
      </rPr>
      <t>(contenu de l'accordéon)</t>
    </r>
    <r>
      <rPr>
        <sz val="8"/>
        <rFont val="Arial"/>
        <family val="2"/>
      </rPr>
      <t xml:space="preserve">
    &lt;/div&gt;
</t>
    </r>
    <r>
      <rPr>
        <b/>
        <sz val="8"/>
        <rFont val="Arial"/>
        <family val="2"/>
      </rPr>
      <t xml:space="preserve">Système de filtres, exemple de correctif : </t>
    </r>
    <r>
      <rPr>
        <sz val="8"/>
        <rFont val="Arial"/>
        <family val="2"/>
      </rPr>
      <t xml:space="preserve">
&lt;div class="dropdown" id="yui_3_17_2_1_1594973589870_50"&gt;
    &lt;button id="sortingdropdown" type="button" class="btn btn-outline-secondary dropdown-toggle" data-toggle="dropdown" </t>
    </r>
    <r>
      <rPr>
        <b/>
        <strike/>
        <sz val="8"/>
        <rFont val="Arial"/>
        <family val="2"/>
      </rPr>
      <t>aria-haspopup="true"</t>
    </r>
    <r>
      <rPr>
        <sz val="8"/>
        <rFont val="Arial"/>
        <family val="2"/>
      </rPr>
      <t xml:space="preserve"> aria-expanded="false" aria-label="Menu déroulant de tri"&gt;
        &lt;i class="icon fa fa-sort-amount-asc fa-fw " aria-hidden="true"&gt;&lt;/i&gt;
        &lt;span class="d-sm-inline-block" data-active-item-text=""&gt;
            Nom
        &lt;/span&gt;
    &lt;/button&gt;
    &lt;ul class="dropdown-menu" data-show-active-item="" </t>
    </r>
    <r>
      <rPr>
        <b/>
        <strike/>
        <sz val="8"/>
        <rFont val="Arial"/>
        <family val="2"/>
      </rPr>
      <t>aria-labelledby="sortingdropdown"</t>
    </r>
    <r>
      <rPr>
        <sz val="8"/>
        <rFont val="Arial"/>
        <family val="2"/>
      </rPr>
      <t xml:space="preserve"> x-placement="bottom-start" style="position: absolute; transform: translate3d(0px, 36px, 0px); top: 0px; left: 0px; will-change: transform;"&gt;
        &lt;li&gt;
            </t>
    </r>
    <r>
      <rPr>
        <b/>
        <u/>
        <sz val="8"/>
        <rFont val="Arial"/>
        <family val="2"/>
      </rPr>
      <t xml:space="preserve">&lt;button type="button" </t>
    </r>
    <r>
      <rPr>
        <sz val="8"/>
        <rFont val="Arial"/>
        <family val="2"/>
      </rPr>
      <t xml:space="preserve">class="dropdown-item active" href="#" data-filter="sort" data-pref="title" data-value="fullname" aria-label="Trier les cours par nom </t>
    </r>
    <r>
      <rPr>
        <b/>
        <u/>
        <sz val="8"/>
        <rFont val="Arial"/>
        <family val="2"/>
      </rPr>
      <t>(système de tri actif)</t>
    </r>
    <r>
      <rPr>
        <sz val="8"/>
        <rFont val="Arial"/>
        <family val="2"/>
      </rPr>
      <t xml:space="preserve">" aria-controls="courses-view-5f115d956b4cf5f115d956b4d11"&gt;
                Nom
            </t>
    </r>
    <r>
      <rPr>
        <b/>
        <u/>
        <sz val="8"/>
        <rFont val="Arial"/>
        <family val="2"/>
      </rPr>
      <t>&lt;/button&gt;</t>
    </r>
    <r>
      <rPr>
        <sz val="8"/>
        <rFont val="Arial"/>
        <family val="2"/>
      </rPr>
      <t xml:space="preserve">
        &lt;/li&gt;
        &lt;li&gt;
            </t>
    </r>
    <r>
      <rPr>
        <b/>
        <u/>
        <sz val="8"/>
        <rFont val="Arial"/>
        <family val="2"/>
      </rPr>
      <t>&lt;button type="button"</t>
    </r>
    <r>
      <rPr>
        <sz val="8"/>
        <rFont val="Arial"/>
        <family val="2"/>
      </rPr>
      <t xml:space="preserve">  class="dropdown-item " href="#" data-filter="sort" data-pref="lastaccessed" data-value="ul.timeaccess desc" aria-label="Trier les cours par date de dernier accès" aria-controls="courses-view-5f115d956b4cf5f115d956b4d11"&gt;
                Dernier accès
            </t>
    </r>
    <r>
      <rPr>
        <b/>
        <u/>
        <sz val="8"/>
        <rFont val="Arial"/>
        <family val="2"/>
      </rPr>
      <t>&lt;/button&gt;</t>
    </r>
    <r>
      <rPr>
        <sz val="8"/>
        <rFont val="Arial"/>
        <family val="2"/>
      </rPr>
      <t xml:space="preserve">
        &lt;/li&gt;
    &lt;/ul&gt;
&lt;/div&gt;</t>
    </r>
  </si>
  <si>
    <t>– La hiérarchie des titres passe du niveau 2 au niveau 4
– Le texte « En commençant à utiliser la plateforme MaSpéMaths du CNED et en répondant aux questions ci-dessous, vous obtenez votre badge : retrouvez-le dans votre fiche profil (en haut à droite) » ne doit pas être placé dans un titre de niveau.
– Les en-têtes de l'acordéondoivent être placés dans les titres de niveau</t>
  </si>
  <si>
    <r>
      <rPr>
        <b/>
        <sz val="8"/>
        <rFont val="Arial"/>
        <family val="2"/>
      </rPr>
      <t xml:space="preserve">Exemple de correctif : 
</t>
    </r>
    <r>
      <rPr>
        <sz val="8"/>
        <rFont val="Arial"/>
        <family val="2"/>
      </rPr>
      <t xml:space="preserve">&lt;h1&gt;00 - J'obtiens mon badge&lt;/h1&gt;
&lt;h2&gt;Obtenir le badge&lt;/h2&gt;
</t>
    </r>
    <r>
      <rPr>
        <b/>
        <u/>
        <sz val="8"/>
        <rFont val="Arial"/>
        <family val="2"/>
      </rPr>
      <t>&lt;p&gt;</t>
    </r>
    <r>
      <rPr>
        <sz val="8"/>
        <rFont val="Arial"/>
        <family val="2"/>
      </rPr>
      <t>En commençant à utiliser la plateforme MaSpéMaths du CNED et en répondant aux questions ci-dessous, vous obtenez votre badge : retrouvez-le dans votre fiche profil (en haut à droite)</t>
    </r>
    <r>
      <rPr>
        <b/>
        <u/>
        <sz val="8"/>
        <rFont val="Arial"/>
        <family val="2"/>
      </rPr>
      <t>&lt;/p&gt;
&lt;h3&gt;</t>
    </r>
    <r>
      <rPr>
        <sz val="8"/>
        <rFont val="Arial"/>
        <family val="2"/>
      </rPr>
      <t>Pourquoi ce badge ?</t>
    </r>
    <r>
      <rPr>
        <b/>
        <u/>
        <sz val="8"/>
        <rFont val="Arial"/>
        <family val="2"/>
      </rPr>
      <t>&lt;/h3&gt;
&lt;h3&gt;</t>
    </r>
    <r>
      <rPr>
        <sz val="8"/>
        <rFont val="Arial"/>
        <family val="2"/>
      </rPr>
      <t>Votre progression avec les badges</t>
    </r>
    <r>
      <rPr>
        <b/>
        <u/>
        <sz val="8"/>
        <rFont val="Arial"/>
        <family val="2"/>
      </rPr>
      <t>&lt;/h3&gt;
&lt;h3&gt;</t>
    </r>
    <r>
      <rPr>
        <sz val="8"/>
        <rFont val="Arial"/>
        <family val="2"/>
      </rPr>
      <t>Créer votre compte Open Badge Passeport</t>
    </r>
    <r>
      <rPr>
        <b/>
        <u/>
        <sz val="8"/>
        <rFont val="Arial"/>
        <family val="2"/>
      </rPr>
      <t>&lt;/h3&gt;</t>
    </r>
    <r>
      <rPr>
        <sz val="8"/>
        <rFont val="Arial"/>
        <family val="2"/>
      </rPr>
      <t xml:space="preserve">
</t>
    </r>
  </si>
  <si>
    <t>–Les images de badge ne propose pas d'alternative permettant d'afficher du texte stylé.</t>
  </si>
  <si>
    <r>
      <rPr>
        <b/>
        <sz val="8"/>
        <rFont val="Arial"/>
        <family val="2"/>
      </rPr>
      <t xml:space="preserve">Exemple de correctif : </t>
    </r>
    <r>
      <rPr>
        <sz val="8"/>
        <rFont val="Arial"/>
        <family val="2"/>
      </rPr>
      <t xml:space="preserve">
&lt;img src="https://maspemaths.cned.fr/pluginfile.php/21531/mod_feedback/intro/badge.png" alt="</t>
    </r>
    <r>
      <rPr>
        <b/>
        <u/>
        <sz val="8"/>
        <rFont val="Arial"/>
        <family val="2"/>
      </rPr>
      <t xml:space="preserve">CNED MaSpé Maths - </t>
    </r>
    <r>
      <rPr>
        <sz val="8"/>
        <rFont val="Arial"/>
        <family val="2"/>
      </rPr>
      <t xml:space="preserve">Obtenez votre premier badge numérique." role="presentation" class="img-responsive atto_image_button_right" width="100" height="100"&gt; </t>
    </r>
  </si>
  <si>
    <t xml:space="preserve">– L'alternative du badge doit reprendre le texte qu'il comprend.
</t>
  </si>
  <si>
    <t xml:space="preserve">– L'image représentant la collection de badge doit proposer une description détaillée.
</t>
  </si>
  <si>
    <r>
      <rPr>
        <b/>
        <sz val="8"/>
        <rFont val="Arial"/>
        <family val="2"/>
      </rPr>
      <t xml:space="preserve">Exemple de correctif :
</t>
    </r>
    <r>
      <rPr>
        <sz val="8"/>
        <rFont val="Arial"/>
        <family val="2"/>
      </rPr>
      <t xml:space="preserve">&lt;img src="https://maspemaths.cned.fr/pluginfile.php/21531/mod_feedback/intro/badgesMSM.png" alt="Collection des badges de progression pour MaSpéMaths" class="img-responsive atto_image_button_middle" id="yui_3_17_2_1_1595581840586_41" width="900" height="622" </t>
    </r>
    <r>
      <rPr>
        <b/>
        <u/>
        <sz val="8"/>
        <rFont val="Arial"/>
        <family val="2"/>
      </rPr>
      <t>longdesc="#description-badges"&gt;</t>
    </r>
    <r>
      <rPr>
        <sz val="8"/>
        <rFont val="Arial"/>
        <family val="2"/>
      </rPr>
      <t xml:space="preserve">
</t>
    </r>
    <r>
      <rPr>
        <b/>
        <u/>
        <sz val="8"/>
        <rFont val="Arial"/>
        <family val="2"/>
      </rPr>
      <t xml:space="preserve">&lt;div id="description-badges"&gt;
    &lt;h4&gt;MaSpéMaths – Collection de badges &lt;/h4&gt;
    &lt;ul&gt;
        &lt;li&gt;Communauté : …&lt;/li&gt;
        &lt;li&gt;Spécifique : compétences
        &lt;ul&gt;
            &lt;li&gt;Badge séance 1 : …&lt;/li&gt;
            &lt;li&gt;Badge séance 2 : …&lt;/li&gt;
</t>
    </r>
    <r>
      <rPr>
        <i/>
        <sz val="8"/>
        <rFont val="Arial"/>
        <family val="2"/>
      </rPr>
      <t xml:space="preserve">            (…)</t>
    </r>
    <r>
      <rPr>
        <b/>
        <u/>
        <sz val="8"/>
        <rFont val="Arial"/>
        <family val="2"/>
      </rPr>
      <t xml:space="preserve">
        &lt;/ul&gt;
        &lt;/li&gt;
        &lt;li&gt;Méga Badge : …&lt;/li&gt;
    &lt;/ul&gt;
    &lt;p&gt;Pour obtenir votre mégabadge, entraînez-vous sur tous les cours.&lt;/p&gt;
&lt;/div&gt;</t>
    </r>
  </si>
  <si>
    <t>– Les liens « Je créé mon compte Open Badge Passport (nouvelle fenêtre) » et « Voici un tutoriel vidéo pour vous aider (nouvelle fenêtre) » doivent être regroupé sous forme de liste non ordonnée.</t>
  </si>
  <si>
    <r>
      <rPr>
        <b/>
        <sz val="8"/>
        <rFont val="Arial"/>
        <family val="2"/>
      </rPr>
      <t xml:space="preserve">Exemple de correctif : </t>
    </r>
    <r>
      <rPr>
        <sz val="8"/>
        <rFont val="Arial"/>
        <family val="2"/>
      </rPr>
      <t xml:space="preserve">
</t>
    </r>
    <r>
      <rPr>
        <b/>
        <u/>
        <sz val="8"/>
        <rFont val="Arial"/>
        <family val="2"/>
      </rPr>
      <t>&lt;ul&gt;
&lt;li&gt;</t>
    </r>
    <r>
      <rPr>
        <sz val="8"/>
        <rFont val="Arial"/>
        <family val="2"/>
      </rPr>
      <t>&lt;a href="https://openbadgepassport.com/1accueil/" target="_blank"&gt;Je créé mon compte Open Badge Passport (nouvelle fenêtre)&lt;/a&gt;</t>
    </r>
    <r>
      <rPr>
        <b/>
        <u/>
        <sz val="8"/>
        <rFont val="Arial"/>
        <family val="2"/>
      </rPr>
      <t>&lt;/li&gt;
&lt;li&gt;</t>
    </r>
    <r>
      <rPr>
        <sz val="8"/>
        <rFont val="Arial"/>
        <family val="2"/>
      </rPr>
      <t>&lt;a href="https://tutopresto.educagri.fr/fiche/voir/se-creer-un-compte-sur-openbadgepassport-com" target="_blank"&gt;Voici un tutoriel vidéo pour vous aider (nouvelle fenêtre)&lt;/a&gt;</t>
    </r>
    <r>
      <rPr>
        <b/>
        <u/>
        <sz val="8"/>
        <rFont val="Arial"/>
        <family val="2"/>
      </rPr>
      <t>&lt;/li&gt;
&lt;/ul&gt;</t>
    </r>
  </si>
  <si>
    <t>– Les liens du fil d'Ariane et les liens présents dans le contenu de l'accordéon « Créer votre compte Open Badge Passeport »  ne sont pas suffisament contrastés (2.5:1)</t>
  </si>
  <si>
    <t>Les liens du fil d'Ariane et de l'accordéon « Créer mon compte… » ne sont indiqués que par leur couleur.</t>
  </si>
  <si>
    <t xml:space="preserve">Le contraste entre les éléments suivants et leur couleur d'arrière-plan n'est pas suffisant :
– liens du fil d'Ariane (2.5:1)
– liens de l'accordéon « Créer mon compte… » (2.5:1)
</t>
  </si>
  <si>
    <t>– Le pictogramme « loupe » placé à côté du texte « Obtenir un badge » n'est pas suffisament contrasté par rapport à l'arrière-plan (2.5:1)</t>
  </si>
  <si>
    <t>– Le lien « Aperçu » n'a pas d'intitulé : la présence d'attributs title et aria-label sur une balise &lt;i&gt; n'est pas restituée. Le contenu de ces deux attributs n'est par ailleurs pas explicite.</t>
  </si>
  <si>
    <r>
      <rPr>
        <b/>
        <sz val="8"/>
        <rFont val="Arial"/>
        <family val="2"/>
      </rPr>
      <t xml:space="preserve">Recommandation : </t>
    </r>
    <r>
      <rPr>
        <sz val="8"/>
        <rFont val="Arial"/>
        <family val="2"/>
      </rPr>
      <t xml:space="preserve">
– Ce lien ouvre une nouvelle fenêtre : il serait pertinent de l'indiquer dans son nom accessible.</t>
    </r>
  </si>
  <si>
    <r>
      <rPr>
        <b/>
        <sz val="8"/>
        <rFont val="Arial"/>
        <family val="2"/>
      </rPr>
      <t>Exemple de correctif :</t>
    </r>
    <r>
      <rPr>
        <sz val="8"/>
        <rFont val="Arial"/>
        <family val="2"/>
      </rPr>
      <t xml:space="preserve">
&lt;a href="https://maspemaths.cned.fr/mod/feedback/print.php?id=517"&gt;</t>
    </r>
    <r>
      <rPr>
        <b/>
        <u/>
        <sz val="8"/>
        <rFont val="Arial"/>
        <family val="2"/>
      </rPr>
      <t>&lt;span class="sr-only"&gt;Remplir le formulaire d'obtention du badge (nouvelle fenêtre)&lt;/span&gt;</t>
    </r>
    <r>
      <rPr>
        <sz val="8"/>
        <rFont val="Arial"/>
        <family val="2"/>
      </rPr>
      <t>&lt;i class="icon fa fa-search-plus fa-fw "</t>
    </r>
    <r>
      <rPr>
        <b/>
        <strike/>
        <sz val="8"/>
        <rFont val="Arial"/>
        <family val="2"/>
      </rPr>
      <t xml:space="preserve"> title="Aperçu" aria-label="Aperçu"</t>
    </r>
    <r>
      <rPr>
        <sz val="8"/>
        <rFont val="Arial"/>
        <family val="2"/>
      </rPr>
      <t>&gt;&lt;/i&gt;&lt;/a&gt;</t>
    </r>
  </si>
  <si>
    <t>– Le lien « Obtenir son badge » du Fil d'ariane ne reprend pas l'intitulé visible dans le nom accessible.</t>
  </si>
  <si>
    <r>
      <rPr>
        <b/>
        <sz val="8"/>
        <rFont val="Arial"/>
        <family val="2"/>
      </rPr>
      <t>Exemple de correctif :</t>
    </r>
    <r>
      <rPr>
        <sz val="8"/>
        <rFont val="Arial"/>
        <family val="2"/>
      </rPr>
      <t xml:space="preserve">
&lt;a href="https://maspemaths.cned.fr/mod/feedback/view.php?id=517" aria-current="page" title="</t>
    </r>
    <r>
      <rPr>
        <b/>
        <u/>
        <sz val="8"/>
        <rFont val="Arial"/>
        <family val="2"/>
      </rPr>
      <t>Obtenir mon badge</t>
    </r>
    <r>
      <rPr>
        <sz val="8"/>
        <rFont val="Arial"/>
        <family val="2"/>
      </rPr>
      <t>"&gt;Obtenir son badge&lt;div&gt;&lt;/div&gt;&lt;/a&gt;</t>
    </r>
  </si>
  <si>
    <r>
      <rPr>
        <b/>
        <sz val="8"/>
        <rFont val="Arial"/>
        <family val="2"/>
      </rPr>
      <t xml:space="preserve">Recommandation : </t>
    </r>
    <r>
      <rPr>
        <sz val="8"/>
        <rFont val="Arial"/>
        <family val="2"/>
      </rPr>
      <t xml:space="preserve">
– Lattribut title n'est pas necessaire ici, il serait pertinent de le retirer.</t>
    </r>
  </si>
  <si>
    <r>
      <rPr>
        <b/>
        <sz val="8"/>
        <rFont val="Arial"/>
        <family val="2"/>
      </rPr>
      <t>En-tête :</t>
    </r>
    <r>
      <rPr>
        <sz val="8"/>
        <rFont val="Arial"/>
        <family val="2"/>
      </rPr>
      <t xml:space="preserve">
– La balise &lt;header&gt; est vide et n'est pas placée autour des éléments d'en-tête de la page
– La balise &lt;nav&gt; comprend la totalité de l'en-tête et non pas uniquement la navigation principale.
– La zone de contenu principal doit être structurée via une balise &lt;main&gt;. </t>
    </r>
  </si>
  <si>
    <r>
      <rPr>
        <b/>
        <u/>
        <sz val="8"/>
        <rFont val="Arial"/>
        <family val="2"/>
      </rPr>
      <t>&lt;header id="page-header" class="row" role="banner"&gt;</t>
    </r>
    <r>
      <rPr>
        <sz val="8"/>
        <rFont val="Arial"/>
        <family val="2"/>
      </rPr>
      <t xml:space="preserve">
&lt;a href="https://maspemaths.cned.fr" class="navbar-brand d-none d-sm-inline"&gt;
 &lt;span class="site-name d-none d-md-inline"&gt;</t>
    </r>
    <r>
      <rPr>
        <b/>
        <u/>
        <sz val="8"/>
        <rFont val="Arial"/>
        <family val="2"/>
      </rPr>
      <t>MaSpé Maths, un service CNED Académie Numérique</t>
    </r>
    <r>
      <rPr>
        <sz val="8"/>
        <rFont val="Arial"/>
        <family val="2"/>
      </rPr>
      <t>&lt;/span&gt;
&lt;/a&gt;
&lt;nav class="navbar navbar-light bg-white navbar-expand moodle-has-zindex" aria-label="Navigation du site"&gt;</t>
    </r>
    <r>
      <rPr>
        <b/>
        <i/>
        <u/>
        <sz val="8"/>
        <rFont val="Arial"/>
        <family val="2"/>
      </rPr>
      <t>…</t>
    </r>
    <r>
      <rPr>
        <sz val="8"/>
        <rFont val="Arial"/>
        <family val="2"/>
      </rPr>
      <t xml:space="preserve">&lt;/nav&gt;
</t>
    </r>
    <r>
      <rPr>
        <b/>
        <u/>
        <sz val="8"/>
        <rFont val="Arial"/>
        <family val="2"/>
      </rPr>
      <t>&lt;/header&gt;</t>
    </r>
    <r>
      <rPr>
        <sz val="8"/>
        <rFont val="Arial"/>
        <family val="2"/>
      </rPr>
      <t xml:space="preserve">
</t>
    </r>
    <r>
      <rPr>
        <b/>
        <u/>
        <sz val="8"/>
        <rFont val="Arial"/>
        <family val="2"/>
      </rPr>
      <t>&lt;main role="main"&gt;</t>
    </r>
    <r>
      <rPr>
        <sz val="8"/>
        <rFont val="Arial"/>
        <family val="2"/>
      </rPr>
      <t xml:space="preserve">
</t>
    </r>
    <r>
      <rPr>
        <i/>
        <sz val="8"/>
        <rFont val="Arial"/>
        <family val="2"/>
      </rPr>
      <t>(contenu principal de la page)</t>
    </r>
    <r>
      <rPr>
        <sz val="8"/>
        <rFont val="Arial"/>
        <family val="2"/>
      </rPr>
      <t xml:space="preserve">
</t>
    </r>
    <r>
      <rPr>
        <u/>
        <sz val="8"/>
        <rFont val="Arial"/>
        <family val="2"/>
      </rPr>
      <t>&lt;/main&gt;</t>
    </r>
  </si>
  <si>
    <t>– La hiérarchie des titres passe du niveau 1 au niveau 3
– Les textes en gras, dans chaque section doivent être placés dans les titres de niveau.</t>
  </si>
  <si>
    <r>
      <rPr>
        <b/>
        <sz val="8"/>
        <rFont val="Arial"/>
        <family val="2"/>
      </rPr>
      <t xml:space="preserve">Exemple de correctif : 
</t>
    </r>
    <r>
      <rPr>
        <sz val="8"/>
        <rFont val="Arial"/>
        <family val="2"/>
      </rPr>
      <t xml:space="preserve">&lt;h1&gt;Nom de l'utilisateur&lt;/h1&gt;
&lt;h2&gt;Informations détaillées&lt;/h2&gt;
</t>
    </r>
    <r>
      <rPr>
        <b/>
        <u/>
        <sz val="8"/>
        <rFont val="Arial"/>
        <family val="2"/>
      </rPr>
      <t>&lt;h3&gt;</t>
    </r>
    <r>
      <rPr>
        <sz val="8"/>
        <rFont val="Arial"/>
        <family val="2"/>
      </rPr>
      <t>Adresse de courriel</t>
    </r>
    <r>
      <rPr>
        <b/>
        <u/>
        <sz val="8"/>
        <rFont val="Arial"/>
        <family val="2"/>
      </rPr>
      <t>&lt;/h3&gt;
&lt;h3&gt;</t>
    </r>
    <r>
      <rPr>
        <sz val="8"/>
        <rFont val="Arial"/>
        <family val="2"/>
      </rPr>
      <t>Profil utilisateur</t>
    </r>
    <r>
      <rPr>
        <b/>
        <u/>
        <sz val="8"/>
        <rFont val="Arial"/>
        <family val="2"/>
      </rPr>
      <t>&lt;/h3&gt;
&lt;h3&gt;</t>
    </r>
    <r>
      <rPr>
        <sz val="8"/>
        <rFont val="Arial"/>
        <family val="2"/>
      </rPr>
      <t>Date de naissance</t>
    </r>
    <r>
      <rPr>
        <b/>
        <u/>
        <sz val="8"/>
        <rFont val="Arial"/>
        <family val="2"/>
      </rPr>
      <t>&lt;/h3&gt;
&lt;h2&gt;Protection des données et politiques&lt;/h2&gt;
&lt;h2&gt;</t>
    </r>
    <r>
      <rPr>
        <sz val="8"/>
        <rFont val="Arial"/>
        <family val="2"/>
      </rPr>
      <t>Informations détaillées du cours</t>
    </r>
    <r>
      <rPr>
        <b/>
        <u/>
        <sz val="8"/>
        <rFont val="Arial"/>
        <family val="2"/>
      </rPr>
      <t>&lt;/h2&gt;
&lt;h3&gt;</t>
    </r>
    <r>
      <rPr>
        <sz val="8"/>
        <rFont val="Arial"/>
        <family val="2"/>
      </rPr>
      <t>Profils de cours</t>
    </r>
    <r>
      <rPr>
        <b/>
        <u/>
        <sz val="8"/>
        <rFont val="Arial"/>
        <family val="2"/>
      </rPr>
      <t>&lt;/h3&gt;</t>
    </r>
    <r>
      <rPr>
        <sz val="8"/>
        <rFont val="Arial"/>
        <family val="2"/>
      </rPr>
      <t xml:space="preserve">
</t>
    </r>
  </si>
  <si>
    <t>CF. 9.3.1</t>
  </si>
  <si>
    <t>– Les liens « Modifier le profil » et « Voir plus » ne doivent pas être des items de liste, mais placés dans des balises &lt;p&gt;.
– Les balises dl, dd, et dt ne sont pas pertinentes ici.</t>
  </si>
  <si>
    <r>
      <rPr>
        <b/>
        <sz val="8"/>
        <rFont val="Arial"/>
        <family val="2"/>
      </rPr>
      <t xml:space="preserve">Exemple de correctif : </t>
    </r>
    <r>
      <rPr>
        <sz val="8"/>
        <rFont val="Arial"/>
        <family val="2"/>
      </rPr>
      <t xml:space="preserve">
&lt;section class="node_category"&gt;
        &lt;h2&gt;Informations détaillées&lt;/h2&gt;
       </t>
    </r>
    <r>
      <rPr>
        <b/>
        <u/>
        <sz val="8"/>
        <rFont val="Arial"/>
        <family val="2"/>
      </rPr>
      <t xml:space="preserve"> &lt;p&gt;&lt;a href="https://maspemaths.cned.fr/user/edit.php?id=22634&amp;amp;returnto=profile"&gt;Modifier le profil&lt;/a&gt;&lt;/p&gt;</t>
    </r>
    <r>
      <rPr>
        <sz val="8"/>
        <rFont val="Arial"/>
        <family val="2"/>
      </rPr>
      <t xml:space="preserve">
        &lt;ul&gt;
</t>
    </r>
    <r>
      <rPr>
        <b/>
        <strike/>
        <sz val="8"/>
        <rFont val="Arial"/>
        <family val="2"/>
      </rPr>
      <t xml:space="preserve">            &lt;li class="editprofile"&gt;&lt;span&gt;&lt;a href="https://maspemaths.cned.fr/user/edit.php?id=22634&amp;amp;returnto=profile"&gt;Modifier le profil&lt;/a&gt;&lt;/span&gt;&lt;/li&gt;
</t>
    </r>
    <r>
      <rPr>
        <sz val="8"/>
        <rFont val="Arial"/>
        <family val="2"/>
      </rPr>
      <t xml:space="preserve">            &lt;li class="contentnode"&gt;
                </t>
    </r>
    <r>
      <rPr>
        <b/>
        <strike/>
        <sz val="8"/>
        <rFont val="Arial"/>
        <family val="2"/>
      </rPr>
      <t>&lt;dl&gt;
                    &lt;dt&gt;</t>
    </r>
    <r>
      <rPr>
        <sz val="8"/>
        <rFont val="Arial"/>
        <family val="2"/>
      </rPr>
      <t>Adresse de courriel</t>
    </r>
    <r>
      <rPr>
        <b/>
        <strike/>
        <sz val="8"/>
        <rFont val="Arial"/>
        <family val="2"/>
      </rPr>
      <t>&lt;/dt&gt;
                    &lt;dd&gt;</t>
    </r>
    <r>
      <rPr>
        <sz val="8"/>
        <rFont val="Arial"/>
        <family val="2"/>
      </rPr>
      <t>&lt;a href="mailto:%6e%6d%61%64%65%75%66@%67%6d%61%69l%2ec%6fm"&gt;nmadeuf@gmail.com&lt;/a&gt;</t>
    </r>
    <r>
      <rPr>
        <b/>
        <strike/>
        <sz val="8"/>
        <rFont val="Arial"/>
        <family val="2"/>
      </rPr>
      <t>&lt;/dd&gt;
                &lt;/dl&gt;</t>
    </r>
    <r>
      <rPr>
        <sz val="8"/>
        <rFont val="Arial"/>
        <family val="2"/>
      </rPr>
      <t xml:space="preserve">
            &lt;/li&gt;
</t>
    </r>
    <r>
      <rPr>
        <i/>
        <sz val="8"/>
        <rFont val="Arial"/>
        <family val="2"/>
      </rPr>
      <t xml:space="preserve">            (…)</t>
    </r>
    <r>
      <rPr>
        <sz val="8"/>
        <rFont val="Arial"/>
        <family val="2"/>
      </rPr>
      <t xml:space="preserve">
        &lt;/ul&gt;
    &lt;/section&gt;</t>
    </r>
  </si>
  <si>
    <t>Les liens du fil d'Ariane et des différentes sections de la pagene sont indiqués que par leur couleur.</t>
  </si>
  <si>
    <t>– Les pictogrammes du « Menu d'actions »ne sont  pas suffisament contrasté par rapport à l'arrière-plan (2.5:1)</t>
  </si>
  <si>
    <t>Cf. 3.3.2</t>
  </si>
  <si>
    <t>34/07/2020</t>
  </si>
  <si>
    <t>– L'intitulé et l'attribut title du lien « Voir plus » ne sont pas pertinents.</t>
  </si>
  <si>
    <r>
      <t xml:space="preserve">Exemple de correctif :
&lt;a </t>
    </r>
    <r>
      <rPr>
        <b/>
        <strike/>
        <sz val="8"/>
        <rFont val="Arial"/>
        <family val="2"/>
      </rPr>
      <t>title="Voir plus"</t>
    </r>
    <r>
      <rPr>
        <sz val="8"/>
        <rFont val="Arial"/>
        <family val="2"/>
      </rPr>
      <t xml:space="preserve"> href="https://maspemaths.cned.fr/user/profile.php?id=22634&amp;amp;showallcourses=1"&gt;</t>
    </r>
    <r>
      <rPr>
        <b/>
        <u/>
        <sz val="8"/>
        <rFont val="Arial"/>
        <family val="2"/>
      </rPr>
      <t>Voir plus de cours</t>
    </r>
    <r>
      <rPr>
        <sz val="8"/>
        <rFont val="Arial"/>
        <family val="2"/>
      </rPr>
      <t>&lt;/a&gt;</t>
    </r>
  </si>
  <si>
    <r>
      <rPr>
        <b/>
        <sz val="8"/>
        <rFont val="Arial"/>
        <family val="2"/>
      </rPr>
      <t xml:space="preserve">Sous-menu « Actions pour le cours actuel »
</t>
    </r>
    <r>
      <rPr>
        <sz val="8"/>
        <rFont val="Arial"/>
        <family val="2"/>
      </rPr>
      <t>&lt;div class="ml-auto dropdown" id="yui_3_17_2_1_1594973589870_46"&gt;
    &lt;button class="btn btn-link btn-icon icon-size-3 coursemenubtn" type="button" data-toggle="dropdown"</t>
    </r>
    <r>
      <rPr>
        <b/>
        <strike/>
        <sz val="8"/>
        <rFont val="Arial"/>
        <family val="2"/>
      </rPr>
      <t xml:space="preserve"> aria-haspopup="true"</t>
    </r>
    <r>
      <rPr>
        <sz val="8"/>
        <rFont val="Arial"/>
        <family val="2"/>
      </rPr>
      <t xml:space="preserve"> aria-expanded="false" id="yui_3_17_2_1_1594973589870_45"&gt;
        &lt;i class="icon fa fa-ellipsis-h fa-fw " aria-hidden="true" id="yui_3_17_2_1_1594973589870_44"&gt;&lt;/i&gt;
        &lt;span class="sr-only"&gt;
            Actions pour le cours actuel 00 - J'obtiens mon badge
        &lt;/span&gt;
    &lt;/button&gt;
 </t>
    </r>
    <r>
      <rPr>
        <b/>
        <u/>
        <sz val="8"/>
        <rFont val="Arial"/>
        <family val="2"/>
      </rPr>
      <t xml:space="preserve">   &lt;ul</t>
    </r>
    <r>
      <rPr>
        <sz val="8"/>
        <rFont val="Arial"/>
        <family val="2"/>
      </rPr>
      <t xml:space="preserve"> class="dropdown-menu dropdown-menu-right" x-placement="bottom-end" style="position: absolute; transform: translate3d(36px, 28px, 0px); top: 0px; left: 0px; will-change: transform;" id="yui_3_17_2_1_1594973589870_65"&gt;
       </t>
    </r>
    <r>
      <rPr>
        <b/>
        <u/>
        <sz val="8"/>
        <rFont val="Arial"/>
        <family val="2"/>
      </rPr>
      <t xml:space="preserve"> &lt;li&gt;</t>
    </r>
    <r>
      <rPr>
        <b/>
        <sz val="8"/>
        <rFont val="Arial"/>
        <family val="2"/>
      </rPr>
      <t>&lt;button type="button"</t>
    </r>
    <r>
      <rPr>
        <sz val="8"/>
        <rFont val="Arial"/>
        <family val="2"/>
      </rPr>
      <t xml:space="preserve"> class="dropdown-item" href="#" data-action="add-favourite" data-course-id="15" aria-controls="favorite-icon-15-2" id="yui_3_17_2_1_1594973589870_64"&gt;
            Marquer comme favori
            </t>
    </r>
    <r>
      <rPr>
        <b/>
        <u/>
        <sz val="8"/>
        <rFont val="Arial"/>
        <family val="2"/>
      </rPr>
      <t>&lt;span</t>
    </r>
    <r>
      <rPr>
        <sz val="8"/>
        <rFont val="Arial"/>
        <family val="2"/>
      </rPr>
      <t xml:space="preserve"> class="sr-only"&gt;
                Marquer comme favori 00 - J'obtiens mon badge
          </t>
    </r>
    <r>
      <rPr>
        <b/>
        <u/>
        <sz val="8"/>
        <rFont val="Arial"/>
        <family val="2"/>
      </rPr>
      <t xml:space="preserve">  &lt;/span&gt;</t>
    </r>
    <r>
      <rPr>
        <sz val="8"/>
        <rFont val="Arial"/>
        <family val="2"/>
      </rPr>
      <t xml:space="preserve">
        </t>
    </r>
    <r>
      <rPr>
        <b/>
        <u/>
        <sz val="8"/>
        <rFont val="Arial"/>
        <family val="2"/>
      </rPr>
      <t>&lt;/button&gt;&lt;/li&gt;
        &lt;li&gt;</t>
    </r>
    <r>
      <rPr>
        <b/>
        <sz val="8"/>
        <rFont val="Arial"/>
        <family val="2"/>
      </rPr>
      <t xml:space="preserve">&lt;button type="button" </t>
    </r>
    <r>
      <rPr>
        <sz val="8"/>
        <rFont val="Arial"/>
        <family val="2"/>
      </rPr>
      <t xml:space="preserve">class="dropdown-item hidden" href="#" data-action="remove-favourite" data-course-id="15" aria-controls="favorite-icon-15-2" id="yui_3_17_2_1_1594973589870_66"&gt;
            Retirer ce cours des favoris
            &lt;div class="sr-only"&gt;
                Retirer des favoris 00 - J'obtiens mon badge
            &lt;/div&gt;
        &lt;/a&gt;
        &lt;a class="dropdown-item hidden" href="#" data-action="show-course" data-course-id="15" aria-controls="favorite-icon-15-2"&gt;
            Montrer dans l'affichage
            </t>
    </r>
    <r>
      <rPr>
        <b/>
        <u/>
        <sz val="8"/>
        <rFont val="Arial"/>
        <family val="2"/>
      </rPr>
      <t>&lt;span</t>
    </r>
    <r>
      <rPr>
        <sz val="8"/>
        <rFont val="Arial"/>
        <family val="2"/>
      </rPr>
      <t xml:space="preserve"> class="sr-only"&gt;
                Montrer 00 - J'obtiens mon badge dans l'affichage
           </t>
    </r>
    <r>
      <rPr>
        <b/>
        <u/>
        <sz val="8"/>
        <rFont val="Arial"/>
        <family val="2"/>
      </rPr>
      <t xml:space="preserve"> &lt;/span&gt;
        &lt;/button&gt;&lt;/li&gt;
</t>
    </r>
    <r>
      <rPr>
        <sz val="8"/>
        <rFont val="Arial"/>
        <family val="2"/>
      </rPr>
      <t xml:space="preserve">       </t>
    </r>
    <r>
      <rPr>
        <b/>
        <u/>
        <sz val="8"/>
        <rFont val="Arial"/>
        <family val="2"/>
      </rPr>
      <t>&lt;li&gt;</t>
    </r>
    <r>
      <rPr>
        <b/>
        <sz val="8"/>
        <rFont val="Arial"/>
        <family val="2"/>
      </rPr>
      <t xml:space="preserve">&lt;button type="button" </t>
    </r>
    <r>
      <rPr>
        <sz val="8"/>
        <rFont val="Arial"/>
        <family val="2"/>
      </rPr>
      <t xml:space="preserve">class="dropdown-item " href="#" data-action="hide-course" data-course-id="15" aria-controls="favorite-icon-15-2"&gt;
            Retirer de l'affichage
          </t>
    </r>
    <r>
      <rPr>
        <b/>
        <u/>
        <sz val="8"/>
        <rFont val="Arial"/>
        <family val="2"/>
      </rPr>
      <t xml:space="preserve">  &lt;span</t>
    </r>
    <r>
      <rPr>
        <sz val="8"/>
        <rFont val="Arial"/>
        <family val="2"/>
      </rPr>
      <t xml:space="preserve"> class="sr-only"&gt;
                Retirer 00 - J'obtiens mon badge de l'affichage
           </t>
    </r>
    <r>
      <rPr>
        <b/>
        <u/>
        <sz val="8"/>
        <rFont val="Arial"/>
        <family val="2"/>
      </rPr>
      <t xml:space="preserve">&lt;/span&gt;
        &lt;/button&gt;&lt;/li&gt;
</t>
    </r>
    <r>
      <rPr>
        <sz val="8"/>
        <rFont val="Arial"/>
        <family val="2"/>
      </rPr>
      <t xml:space="preserve">  </t>
    </r>
    <r>
      <rPr>
        <b/>
        <u/>
        <sz val="8"/>
        <rFont val="Arial"/>
        <family val="2"/>
      </rPr>
      <t xml:space="preserve">  &lt;/ul&gt;</t>
    </r>
    <r>
      <rPr>
        <sz val="8"/>
        <rFont val="Arial"/>
        <family val="2"/>
      </rPr>
      <t xml:space="preserve">
&lt;/div&gt;</t>
    </r>
  </si>
  <si>
    <r>
      <rPr>
        <b/>
        <sz val="8"/>
        <rFont val="Arial"/>
        <family val="2"/>
      </rPr>
      <t xml:space="preserve">Sous-menu « Menu d'actions »
</t>
    </r>
    <r>
      <rPr>
        <sz val="8"/>
        <rFont val="Arial"/>
        <family val="2"/>
      </rPr>
      <t xml:space="preserve">– Supprimer l'attribut aria-haspopup="true" du bouton d'ouverture du menu
– Les éléments du menu doivent être structurés dans une liste non ordonnée
– Les éléments du menu doivent être des boutons, et non des liens
</t>
    </r>
  </si>
  <si>
    <r>
      <rPr>
        <b/>
        <sz val="8"/>
        <rFont val="Arial"/>
        <family val="2"/>
      </rPr>
      <t>Menu d'actions :</t>
    </r>
    <r>
      <rPr>
        <sz val="8"/>
        <rFont val="Arial"/>
        <family val="2"/>
      </rPr>
      <t xml:space="preserve">
– Le bouton d'ouverture du menu d'action n'a pas d'intitulé :  : la présence d'attributs title et aria-label sur une balise &lt;i&gt; n'est pas restituée. </t>
    </r>
  </si>
  <si>
    <r>
      <rPr>
        <b/>
        <sz val="8"/>
        <rFont val="Arial"/>
        <family val="2"/>
      </rPr>
      <t>Exemple de correctif :</t>
    </r>
    <r>
      <rPr>
        <sz val="8"/>
        <rFont val="Arial"/>
        <family val="2"/>
      </rPr>
      <t xml:space="preserve">
&lt;a href="#" tabindex="0" class=" dropdown-toggle icon-no-margin" id="dropdown-2" aria-label="Menu d'actions" data-toggle="dropdown" role="button" aria-expanded="true" aria-controls="action-menu-2-menu"&gt;
</t>
    </r>
    <r>
      <rPr>
        <b/>
        <sz val="8"/>
        <rFont val="Arial"/>
        <family val="2"/>
      </rPr>
      <t xml:space="preserve">        </t>
    </r>
    <r>
      <rPr>
        <b/>
        <u/>
        <sz val="8"/>
        <rFont val="Arial"/>
        <family val="2"/>
      </rPr>
      <t>&lt;span class="sr-only"&gt;Menu d'actions&lt;/span&gt;</t>
    </r>
    <r>
      <rPr>
        <sz val="8"/>
        <rFont val="Arial"/>
        <family val="2"/>
      </rPr>
      <t xml:space="preserve">
        &lt;i class="icon fa fa-cog fa-fw " </t>
    </r>
    <r>
      <rPr>
        <b/>
        <strike/>
        <sz val="8"/>
        <rFont val="Arial"/>
        <family val="2"/>
      </rPr>
      <t>title="Menu d'actions" aria-label="Menu d'actions"</t>
    </r>
    <r>
      <rPr>
        <sz val="8"/>
        <rFont val="Arial"/>
        <family val="2"/>
      </rPr>
      <t>&gt;&lt;/i&gt;
    &lt;/a&gt;</t>
    </r>
  </si>
  <si>
    <t>– Les liens du fil d'Ariane et les liens présents dans les sections de la page  ne sont pas suffisament contrastés (2.5:1)</t>
  </si>
  <si>
    <t>– L'image de profil est une image de décoration, son attribut alt doit donc être vide.</t>
  </si>
  <si>
    <r>
      <rPr>
        <b/>
        <sz val="8"/>
        <rFont val="Arial"/>
        <family val="2"/>
      </rPr>
      <t>Exemple de correctif :</t>
    </r>
    <r>
      <rPr>
        <sz val="8"/>
        <rFont val="Arial"/>
        <family val="2"/>
      </rPr>
      <t xml:space="preserve">
&lt;img src="https://maspemaths.cned.fr/theme/image.php/ecl/core/1589878119/u/f1" class="userpicture defaultuserpic" </t>
    </r>
    <r>
      <rPr>
        <b/>
        <strike/>
        <sz val="8"/>
        <rFont val="Arial"/>
        <family val="2"/>
      </rPr>
      <t>alt="Avatar Natacha Madeuf"</t>
    </r>
    <r>
      <rPr>
        <sz val="8"/>
        <rFont val="Arial"/>
        <family val="2"/>
      </rPr>
      <t xml:space="preserve"> title="Avatar Natacha Madeuf" width="100" height="100"&gt;</t>
    </r>
  </si>
  <si>
    <t>Les liens du fil d'Ariane  ne sont indiqués que par leur couleur.</t>
  </si>
  <si>
    <t xml:space="preserve">Le contraste entre les éléments suivants et leur couleur d'arrière-plan n'est pas suffisant :
– liens du fil d'Ariane (2.5:1)
</t>
  </si>
  <si>
    <t>– Les liens du fil d'Ariane  ne sont pas suffisament contrastés (2.5:1)</t>
  </si>
  <si>
    <t>– Les labels ne sont pas correctement reliés aux boutons radio.</t>
  </si>
  <si>
    <t>– Les questions posées devraient être placées dans des balises legend plutôt que des labels reliés à des champs masqués.</t>
  </si>
  <si>
    <t>Cf. 11.6</t>
  </si>
  <si>
    <r>
      <rPr>
        <b/>
        <sz val="8"/>
        <rFont val="Arial"/>
        <family val="2"/>
      </rPr>
      <t>Exemple de correctif :</t>
    </r>
    <r>
      <rPr>
        <sz val="8"/>
        <rFont val="Arial"/>
        <family val="2"/>
      </rPr>
      <t xml:space="preserve">
&lt;input type="radio" class="form-check-input " name="multichoice_3" id="id_multichoice_3_3" value="3"&gt;
</t>
    </r>
    <r>
      <rPr>
        <b/>
        <u/>
        <sz val="8"/>
        <rFont val="Arial"/>
        <family val="2"/>
      </rPr>
      <t xml:space="preserve"> &lt;label class="form-check-inline form-check-label  fitem  " id="yui_3_17_2_1_1595600117019_63" for=id_multichoice_3_3"&gt;Vous entraîner
 &lt;/label&gt;
</t>
    </r>
    <r>
      <rPr>
        <sz val="8"/>
        <rFont val="Arial"/>
        <family val="2"/>
      </rPr>
      <t xml:space="preserve">                </t>
    </r>
  </si>
  <si>
    <t>Cf. 11.1.2 et 11.4.1</t>
  </si>
  <si>
    <t>– Les listes de boutons radio doivent être regroupées dans une balise &lt;fieldset&gt; .</t>
  </si>
  <si>
    <r>
      <rPr>
        <b/>
        <u/>
        <sz val="8"/>
        <rFont val="Arial"/>
        <family val="2"/>
      </rPr>
      <t>Exemple de correctif :</t>
    </r>
    <r>
      <rPr>
        <sz val="8"/>
        <rFont val="Arial"/>
        <family val="2"/>
      </rPr>
      <t xml:space="preserve">
</t>
    </r>
    <r>
      <rPr>
        <b/>
        <u/>
        <sz val="8"/>
        <rFont val="Arial"/>
        <family val="2"/>
      </rPr>
      <t>&lt;fieldset&gt;
    &lt;legend&gt;</t>
    </r>
    <r>
      <rPr>
        <sz val="8"/>
        <rFont val="Arial"/>
        <family val="2"/>
      </rPr>
      <t>Comment avez-vous découvert MaSpéMaths ?&lt;i class="icon fa fa-exclamation-circle text-danger fa-fw"&gt;&lt;/i&gt;</t>
    </r>
    <r>
      <rPr>
        <b/>
        <u/>
        <sz val="8"/>
        <rFont val="Arial"/>
        <family val="2"/>
      </rPr>
      <t xml:space="preserve">&lt;/legend&gt;
</t>
    </r>
    <r>
      <rPr>
        <sz val="8"/>
        <rFont val="Arial"/>
        <family val="2"/>
      </rPr>
      <t xml:space="preserve">
    &lt;input type="radio" id="id_multichoice_2_1" class="form-check-input " name="multichoice_2" id="id_multichoice_2_1" value="   Dans mon Établissement scolaire"&gt;
    &lt;label for="id_multichoice_2_1"&gt;Pas du tout satisfaisant&lt;/label&gt;
    &lt;input type="radio" id="id_multichoice_2_1" class="form-check-input " name="multichoice_2" id="id_multichoice_2_1" value="   Dans mon Établissement scolaire"&gt;
    &lt;label for="id_multichoice_2_1"&gt;Par un(e) ami(e) &lt;/label&gt;
    &lt;input type="radio" id="id_multichoice_2_1" class="form-check-input " name="multichoice_2" id="id_multichoice_2_1" value="   Dans mon Établissement scolaire"&gt;
    &lt;label for="id_multichoice_2_1"&gt;Sur le web&lt;/label&gt;
</t>
    </r>
    <r>
      <rPr>
        <b/>
        <u/>
        <sz val="8"/>
        <rFont val="Arial"/>
        <family val="2"/>
      </rPr>
      <t>&lt;/fieldset&gt;</t>
    </r>
  </si>
  <si>
    <r>
      <rPr>
        <b/>
        <u/>
        <sz val="8"/>
        <rFont val="Arial"/>
        <family val="2"/>
      </rPr>
      <t>Exemple de correctif :</t>
    </r>
    <r>
      <rPr>
        <sz val="8"/>
        <rFont val="Arial"/>
        <family val="2"/>
      </rPr>
      <t xml:space="preserve">
&lt;fieldset&gt;
    &lt;legend&gt;Comment avez-vous découvert MaSpéMaths ?</t>
    </r>
    <r>
      <rPr>
        <b/>
        <u/>
        <sz val="8"/>
        <rFont val="Arial"/>
        <family val="2"/>
      </rPr>
      <t>&lt;span class="float-sm-right text-nowrap" aria-label="Requis"&gt;&lt;i class="icon fa fa-exclamation-circle text-danger fa-fw " &gt;&lt;/i&gt;&lt;/span&gt;</t>
    </r>
    <r>
      <rPr>
        <sz val="8"/>
        <rFont val="Arial"/>
        <family val="2"/>
      </rPr>
      <t>&lt;/legend&gt;</t>
    </r>
    <r>
      <rPr>
        <b/>
        <u/>
        <sz val="8"/>
        <rFont val="Arial"/>
        <family val="2"/>
      </rPr>
      <t xml:space="preserve">
</t>
    </r>
    <r>
      <rPr>
        <sz val="8"/>
        <rFont val="Arial"/>
        <family val="2"/>
      </rPr>
      <t xml:space="preserve">
    &lt;input type="radio" id="id_multichoice_2_1" class="form-check-input " name="multichoice_2" id="id_multichoice_2_1" value=" Dans mon Établissement scolaire" </t>
    </r>
    <r>
      <rPr>
        <b/>
        <u/>
        <sz val="8"/>
        <rFont val="Arial"/>
        <family val="2"/>
      </rPr>
      <t>required&gt;</t>
    </r>
    <r>
      <rPr>
        <sz val="8"/>
        <rFont val="Arial"/>
        <family val="2"/>
      </rPr>
      <t xml:space="preserve">
    &lt;label for="id_multichoice_2_1"&gt;Pas du tout satisfaisant&lt;/label&gt;
    &lt;input type="radio" id="id_multichoice_2_1" class="form-check-input " name="multichoice_2" id="id_multichoice_2_1" value="   Dans mon Établissement scolaire" </t>
    </r>
    <r>
      <rPr>
        <b/>
        <u/>
        <sz val="8"/>
        <rFont val="Arial"/>
        <family val="2"/>
      </rPr>
      <t>required&gt;</t>
    </r>
    <r>
      <rPr>
        <sz val="8"/>
        <rFont val="Arial"/>
        <family val="2"/>
      </rPr>
      <t xml:space="preserve">
    &lt;label for="id_multichoice_2_1"&gt;Par un(e) ami(e) &lt;/label&gt;
    &lt;input type="radio" id="id_multichoice_2_1" class="form-check-input " name="multichoice_2" id="id_multichoice_2_1" value="   Dans mon Établissement scolaire" </t>
    </r>
    <r>
      <rPr>
        <b/>
        <u/>
        <sz val="8"/>
        <rFont val="Arial"/>
        <family val="2"/>
      </rPr>
      <t>required&gt;</t>
    </r>
    <r>
      <rPr>
        <sz val="8"/>
        <rFont val="Arial"/>
        <family val="2"/>
      </rPr>
      <t xml:space="preserve">
    &lt;label for="id_multichoice_2_1"&gt;Sur le web&lt;/label&gt;
&lt;/fieldset&gt;</t>
    </r>
  </si>
  <si>
    <t>Les messages d'erreur ne sont pas reliées aux balises, il n'est donc pas restitué si le formulaire remonte une erreur sur cette partie.</t>
  </si>
  <si>
    <r>
      <rPr>
        <b/>
        <u/>
        <sz val="8"/>
        <rFont val="Arial"/>
        <family val="2"/>
      </rPr>
      <t>Exemple de correctif :</t>
    </r>
    <r>
      <rPr>
        <sz val="8"/>
        <rFont val="Arial"/>
        <family val="2"/>
      </rPr>
      <t xml:space="preserve">
&lt;fieldset&gt;
    &lt;legend </t>
    </r>
    <r>
      <rPr>
        <b/>
        <u/>
        <sz val="8"/>
        <rFont val="Arial"/>
        <family val="2"/>
      </rPr>
      <t>aria-labelledBy="fgroup_id_group_multichoice_2"</t>
    </r>
    <r>
      <rPr>
        <sz val="8"/>
        <rFont val="Arial"/>
        <family val="2"/>
      </rPr>
      <t>&gt;Comment avez-vous découvert MaSpéMaths ?&lt;span class="float-sm-right text-nowrap" aria-label="Requis"&gt;&lt;i class="icon fa fa-exclamation-circle text-danger fa-fw " &gt;&lt;/i&gt;&lt;/span&gt;&lt;/legend&gt;
    &lt;input type="radio" id="id_multichoice_2_1" class="form-check-input " name="multichoice_2" id="id_multichoice_2_1" value=" Dans mon Établissement scolaire" required&gt;
    &lt;label for="id_multichoice_2_1"&gt;Pas du tout satisfaisant&lt;/label&gt;
    &lt;input type="radio" id="id_multichoice_2_1" class="form-check-input " name="multichoice_2" id="id_multichoice_2_1" value="   Dans mon Établissement scolaire" required&gt;
    &lt;label for="id_multichoice_2_1"&gt;Par un(e) ami(e) &lt;/label&gt;
    &lt;input type="radio" id="id_multichoice_2_1" class="form-check-input " name="multichoice_2" id="id_multichoice_2_1" value="   Dans mon Établissement scolaire" required&gt;
    &lt;label for="id_multichoice_2_1"&gt;Sur le web&lt;/label&gt;
&lt;/fieldset&gt;
&lt;p class="form-control-feedback invalid-feedback" id="fgroup_id_group_multichoice_2" style="display: block;"&gt;
Requis
&lt;p&gt;</t>
    </r>
  </si>
  <si>
    <t>Les textes « Mode : anonyme »,« Ce formulaire comprend des champs requis, marqués  » et « Requis » dovient être placés dans des balises &lt;p&gt;.</t>
  </si>
  <si>
    <r>
      <t xml:space="preserve">Pictogrammes indiquant le caractère obligatoire : 
– Ne sont pas reliées au champ correspondant 
– Leur nom accessible d'indique pas de quel champ il s'agit.
– Sont placés dans des balises &lt;i&gt; qui n'ont aucune valeur sémantique, leur nom accessible n'est donc pas restitué </t>
    </r>
    <r>
      <rPr>
        <b/>
        <u/>
        <sz val="8"/>
        <rFont val="Arial"/>
        <family val="2"/>
      </rPr>
      <t>(attention à corriger également ce problème sur le texte « Ce formulaire comprend des champs requis, marqués… »)</t>
    </r>
  </si>
  <si>
    <t>https://maspemaths.cned.fr/mod/feedback/complete.php</t>
  </si>
  <si>
    <t>Les liens du fil d'Ariane ne sont indiqués que par leur couleur.</t>
  </si>
  <si>
    <r>
      <rPr>
        <b/>
        <sz val="8"/>
        <rFont val="Arial"/>
        <family val="2"/>
      </rPr>
      <t>Exemple de correctif :</t>
    </r>
    <r>
      <rPr>
        <sz val="8"/>
        <rFont val="Arial"/>
        <family val="2"/>
      </rPr>
      <t xml:space="preserve">
</t>
    </r>
    <r>
      <rPr>
        <b/>
        <strike/>
        <sz val="8"/>
        <rFont val="Arial"/>
        <family val="2"/>
      </rPr>
      <t xml:space="preserve">&lt;form method="get" action="https://maspemaths.cned.fr/course/view.php"&gt;
&lt;input type="hidden" name="id" value="15"&gt;
</t>
    </r>
    <r>
      <rPr>
        <b/>
        <u/>
        <sz val="8"/>
        <rFont val="Arial"/>
        <family val="2"/>
      </rPr>
      <t>&lt;a href="https://maspemaths.cned.fr/course/view.php"</t>
    </r>
    <r>
      <rPr>
        <sz val="8"/>
        <rFont val="Arial"/>
        <family val="2"/>
      </rPr>
      <t xml:space="preserve"> </t>
    </r>
    <r>
      <rPr>
        <b/>
        <strike/>
        <sz val="8"/>
        <rFont val="Arial"/>
        <family val="2"/>
      </rPr>
      <t>type="submit"</t>
    </r>
    <r>
      <rPr>
        <sz val="8"/>
        <rFont val="Arial"/>
        <family val="2"/>
      </rPr>
      <t xml:space="preserve"> class="btn btn-primary" id="single_button5f1e85b2d1b938" </t>
    </r>
    <r>
      <rPr>
        <b/>
        <strike/>
        <sz val="8"/>
        <rFont val="Arial"/>
        <family val="2"/>
      </rPr>
      <t>title=""</t>
    </r>
    <r>
      <rPr>
        <sz val="8"/>
        <rFont val="Arial"/>
        <family val="2"/>
      </rPr>
      <t>&gt;</t>
    </r>
    <r>
      <rPr>
        <b/>
        <u/>
        <sz val="8"/>
        <rFont val="Arial"/>
        <family val="2"/>
      </rPr>
      <t>Continuer vers le cours&lt;/a&gt;</t>
    </r>
    <r>
      <rPr>
        <sz val="8"/>
        <rFont val="Arial"/>
        <family val="2"/>
      </rPr>
      <t xml:space="preserve">
</t>
    </r>
    <r>
      <rPr>
        <b/>
        <strike/>
        <sz val="8"/>
        <rFont val="Arial"/>
        <family val="2"/>
      </rPr>
      <t>&lt;/form&gt;</t>
    </r>
  </si>
  <si>
    <t>– Le lien « Obtenir son badge » du Fil d'ariane ne reprend pas l'intitulé visible dans le nom accessible.
– L'attribut title du lien « Continuer » est vide</t>
  </si>
  <si>
    <t>– Le bouton « Continuer » devrait être un lien
– L'intitulé du lien n'est pas suffisament explicite</t>
  </si>
  <si>
    <r>
      <rPr>
        <b/>
        <sz val="8"/>
        <rFont val="Arial"/>
        <family val="2"/>
      </rPr>
      <t xml:space="preserve">Recommandation : </t>
    </r>
    <r>
      <rPr>
        <sz val="8"/>
        <rFont val="Arial"/>
        <family val="2"/>
      </rPr>
      <t xml:space="preserve">
– L'attribut title n'est pas necessaire ici, il serait pertinent de le retirer.</t>
    </r>
  </si>
  <si>
    <r>
      <rPr>
        <b/>
        <sz val="8"/>
        <rFont val="Arial"/>
        <family val="2"/>
      </rPr>
      <t>Exemple de correctif, « Obtenir son badge » :</t>
    </r>
    <r>
      <rPr>
        <sz val="8"/>
        <rFont val="Arial"/>
        <family val="2"/>
      </rPr>
      <t xml:space="preserve">
&lt;a href="https://maspemaths.cned.fr/mod/feedback/view.php?id=517" aria-current="page" title="</t>
    </r>
    <r>
      <rPr>
        <b/>
        <u/>
        <sz val="8"/>
        <rFont val="Arial"/>
        <family val="2"/>
      </rPr>
      <t>Obtenir mon badge</t>
    </r>
    <r>
      <rPr>
        <sz val="8"/>
        <rFont val="Arial"/>
        <family val="2"/>
      </rPr>
      <t xml:space="preserve">"&gt;Obtenir son badge&lt;div&gt;&lt;/div&gt;&lt;/a&gt;
</t>
    </r>
    <r>
      <rPr>
        <b/>
        <sz val="8"/>
        <rFont val="Arial"/>
        <family val="2"/>
      </rPr>
      <t>Correctif « Continuer » :</t>
    </r>
    <r>
      <rPr>
        <sz val="8"/>
        <rFont val="Arial"/>
        <family val="2"/>
      </rPr>
      <t xml:space="preserve"> cf. 6.1</t>
    </r>
  </si>
  <si>
    <t>Les liens du fil d'Ariane et des différentes sections de la page ne sont indiqués que par leur couleur.</t>
  </si>
  <si>
    <t>Cf. 7.1.2</t>
  </si>
  <si>
    <r>
      <rPr>
        <b/>
        <sz val="8"/>
        <rFont val="Arial"/>
        <family val="2"/>
      </rPr>
      <t xml:space="preserve">Exemple de correctif : 
</t>
    </r>
    <r>
      <rPr>
        <sz val="8"/>
        <rFont val="Arial"/>
        <family val="2"/>
      </rPr>
      <t>&lt;h1&gt;</t>
    </r>
    <r>
      <rPr>
        <b/>
        <u/>
        <sz val="8"/>
        <rFont val="Arial"/>
        <family val="2"/>
      </rPr>
      <t>Modifier le profil</t>
    </r>
    <r>
      <rPr>
        <sz val="8"/>
        <rFont val="Arial"/>
        <family val="2"/>
      </rPr>
      <t>&lt;/h1&gt;
&lt;h2&gt;</t>
    </r>
    <r>
      <rPr>
        <b/>
        <u/>
        <sz val="8"/>
        <rFont val="Arial"/>
        <family val="2"/>
      </rPr>
      <t>Modifier mes informations&lt;</t>
    </r>
    <r>
      <rPr>
        <sz val="8"/>
        <rFont val="Arial"/>
        <family val="2"/>
      </rPr>
      <t xml:space="preserve">/h2&gt;
</t>
    </r>
    <r>
      <rPr>
        <b/>
        <u/>
        <sz val="8"/>
        <rFont val="Arial"/>
        <family val="2"/>
      </rPr>
      <t>&lt;h3&gt;</t>
    </r>
    <r>
      <rPr>
        <sz val="8"/>
        <rFont val="Arial"/>
        <family val="2"/>
      </rPr>
      <t>Général</t>
    </r>
    <r>
      <rPr>
        <b/>
        <u/>
        <sz val="8"/>
        <rFont val="Arial"/>
        <family val="2"/>
      </rPr>
      <t>&lt;/h3&gt;
&lt;h3&gt;</t>
    </r>
    <r>
      <rPr>
        <sz val="8"/>
        <rFont val="Arial"/>
        <family val="2"/>
      </rPr>
      <t>Avatar utilisateur</t>
    </r>
    <r>
      <rPr>
        <b/>
        <u/>
        <sz val="8"/>
        <rFont val="Arial"/>
        <family val="2"/>
      </rPr>
      <t>&lt;/h3&gt;
&lt;h3&gt;</t>
    </r>
    <r>
      <rPr>
        <sz val="8"/>
        <rFont val="Arial"/>
        <family val="2"/>
      </rPr>
      <t>Noms supplémentaires</t>
    </r>
    <r>
      <rPr>
        <b/>
        <u/>
        <sz val="8"/>
        <rFont val="Arial"/>
        <family val="2"/>
      </rPr>
      <t>&lt;/h3&gt;
&lt;h3&gt;</t>
    </r>
    <r>
      <rPr>
        <sz val="8"/>
        <rFont val="Arial"/>
        <family val="2"/>
      </rPr>
      <t>Facultatif</t>
    </r>
    <r>
      <rPr>
        <b/>
        <u/>
        <sz val="8"/>
        <rFont val="Arial"/>
        <family val="2"/>
      </rPr>
      <t>&lt;/h3&gt;
&lt;h3&gt;</t>
    </r>
    <r>
      <rPr>
        <sz val="8"/>
        <rFont val="Arial"/>
        <family val="2"/>
      </rPr>
      <t>Autres champs</t>
    </r>
    <r>
      <rPr>
        <b/>
        <u/>
        <sz val="8"/>
        <rFont val="Arial"/>
        <family val="2"/>
      </rPr>
      <t>&lt;/h3&gt;</t>
    </r>
    <r>
      <rPr>
        <sz val="8"/>
        <rFont val="Arial"/>
        <family val="2"/>
      </rPr>
      <t xml:space="preserve">
</t>
    </r>
  </si>
  <si>
    <r>
      <rPr>
        <b/>
        <sz val="8"/>
        <rFont val="Arial"/>
        <family val="2"/>
      </rPr>
      <t>Recommandation :</t>
    </r>
    <r>
      <rPr>
        <sz val="8"/>
        <rFont val="Arial"/>
        <family val="2"/>
      </rPr>
      <t xml:space="preserve"> le calendrier n'est pas accessible aux technologies d'assitance car, lorsque l'utilisateur appuie sur les boutons « Go to previous month » et « Go to previous month », il n'est pas informé du changement de mois. Ajouter un message caché indiquant que l'opération a été effectuée.</t>
    </r>
  </si>
  <si>
    <t>Recommandation : le calendrier n'est pas accessible aux technologies d'assitance car, lorsque l'utilisateur appuie sur les boutons « Go to previous month » et « Go to previous month », il n'est pas informé du changement de mois. Ajouter un message caché indiquant que l'opération a été effectuée.</t>
  </si>
  <si>
    <t>Lorsque les feuilles de style sont désactivées, la zone de texte id_description_editor n'est plus visible.</t>
  </si>
  <si>
    <t>Lorsque la fenêtre est réduite à 320px de largeur, le contenu des accordéon s'affiche avec une basse de défilement horizontale.</t>
  </si>
  <si>
    <t>Le style de focus est tronqué sur l'image de profil</t>
  </si>
  <si>
    <t>– Les balises label rattachées aux champs fgroup_id_buttonar, id_submitbutton et id_cancel sont vides.</t>
  </si>
  <si>
    <t>– La balise fieldset doit englober uniquement les champs de même nature. Supprimer les fieldset id_moodle et id_moodle_picture.</t>
  </si>
  <si>
    <t>– Supprimer les légendes des fieldsets englobant des champs de nature différente (id_moodle et id_moodle_picture).</t>
  </si>
  <si>
    <t>Pictogrammes indiquant le caractère obligatoire des champs : 
– Ne sont pas reliées au champ correspondant 
– Leur  nom accessible d'indique pas de quel champ il s'agit.
– Sont placés dans des balises &lt;i&gt; qui n'ont aucune valeur sémantique, leur nom accessible n'est donc pas restitué</t>
  </si>
  <si>
    <t>Cf. 11.10.1</t>
  </si>
  <si>
    <t>Cf. 11.10.3</t>
  </si>
  <si>
    <t>Cf 11.11.2</t>
  </si>
  <si>
    <t>– Certains dont l'objet se rapporte à une information concernant lutilisateur ne possède d'attribut autocomplete : champs de la catégorie Facultatif et Autres champs..</t>
  </si>
  <si>
    <r>
      <rPr>
        <b/>
        <sz val="8"/>
        <rFont val="Arial"/>
        <family val="2"/>
      </rPr>
      <t xml:space="preserve">Exemple de correctif : </t>
    </r>
    <r>
      <rPr>
        <sz val="8"/>
        <rFont val="Arial"/>
        <family val="2"/>
      </rPr>
      <t xml:space="preserve">
</t>
    </r>
    <r>
      <rPr>
        <b/>
        <u/>
        <sz val="8"/>
        <rFont val="Arial"/>
        <family val="2"/>
      </rPr>
      <t xml:space="preserve">&lt;h1 </t>
    </r>
    <r>
      <rPr>
        <sz val="8"/>
        <rFont val="Arial"/>
        <family val="2"/>
      </rPr>
      <t>id="instance-122-header" class="card-title d-inline" data-element-id="headingsMap-0"&gt;Mentions légales</t>
    </r>
    <r>
      <rPr>
        <b/>
        <u/>
        <sz val="8"/>
        <rFont val="Arial"/>
        <family val="2"/>
      </rPr>
      <t>&lt;/h1&gt;</t>
    </r>
    <r>
      <rPr>
        <sz val="8"/>
        <rFont val="Arial"/>
        <family val="2"/>
      </rPr>
      <t xml:space="preserve">
</t>
    </r>
    <r>
      <rPr>
        <b/>
        <strike/>
        <sz val="8"/>
        <rFont val="Arial"/>
        <family val="2"/>
      </rPr>
      <t xml:space="preserve">&lt;h5 id="instance-111-header" data-element-id="headingsMap-1" data-headingsmap-highlight="true"&gt;&lt;a href="https://ecole.cned.fr/theme/ecl/legal.php#" tabindex="0" id="dropdown-4" aria-label="Menu d'actions" data-toggle="dropdown" role="button" aria-haspopup="true" aria-expanded="false" aria-controls="action-menu-4-menu" style="background-color: rgb(255, 255, 255); font-size: 0.9375rem;"&gt;&amp;nbsp;&lt;/a&gt;&lt;br&gt;&lt;/h5&gt;
</t>
    </r>
    <r>
      <rPr>
        <b/>
        <sz val="8"/>
        <rFont val="Arial"/>
        <family val="2"/>
      </rPr>
      <t xml:space="preserve">            </t>
    </r>
    <r>
      <rPr>
        <b/>
        <u/>
        <sz val="8"/>
        <rFont val="Arial"/>
        <family val="2"/>
      </rPr>
      <t>&lt;h2&gt;</t>
    </r>
    <r>
      <rPr>
        <sz val="8"/>
        <rFont val="Arial"/>
        <family val="2"/>
      </rPr>
      <t>Editeur</t>
    </r>
    <r>
      <rPr>
        <b/>
        <u/>
        <sz val="8"/>
        <rFont val="Arial"/>
        <family val="2"/>
      </rPr>
      <t>&lt;/h2&gt;</t>
    </r>
    <r>
      <rPr>
        <b/>
        <sz val="8"/>
        <rFont val="Arial"/>
        <family val="2"/>
      </rPr>
      <t xml:space="preserve">
            </t>
    </r>
    <r>
      <rPr>
        <b/>
        <u/>
        <sz val="8"/>
        <rFont val="Arial"/>
        <family val="2"/>
      </rPr>
      <t>&lt;h2</t>
    </r>
    <r>
      <rPr>
        <b/>
        <sz val="8"/>
        <rFont val="Arial"/>
        <family val="2"/>
      </rPr>
      <t>&gt;</t>
    </r>
    <r>
      <rPr>
        <sz val="8"/>
        <rFont val="Arial"/>
        <family val="2"/>
      </rPr>
      <t>Hébergeur</t>
    </r>
    <r>
      <rPr>
        <b/>
        <u/>
        <sz val="8"/>
        <rFont val="Arial"/>
        <family val="2"/>
      </rPr>
      <t>&lt;/h2&gt;</t>
    </r>
    <r>
      <rPr>
        <b/>
        <sz val="8"/>
        <rFont val="Arial"/>
        <family val="2"/>
      </rPr>
      <t xml:space="preserve">
            </t>
    </r>
    <r>
      <rPr>
        <b/>
        <u/>
        <sz val="8"/>
        <rFont val="Arial"/>
        <family val="2"/>
      </rPr>
      <t>&lt;h2&gt;</t>
    </r>
    <r>
      <rPr>
        <sz val="8"/>
        <rFont val="Arial"/>
        <family val="2"/>
      </rPr>
      <t>Propriété</t>
    </r>
    <r>
      <rPr>
        <b/>
        <sz val="8"/>
        <rFont val="Arial"/>
        <family val="2"/>
      </rPr>
      <t xml:space="preserve"> </t>
    </r>
    <r>
      <rPr>
        <sz val="8"/>
        <rFont val="Arial"/>
        <family val="2"/>
      </rPr>
      <t>intellectuelle</t>
    </r>
    <r>
      <rPr>
        <b/>
        <u/>
        <sz val="8"/>
        <rFont val="Arial"/>
        <family val="2"/>
      </rPr>
      <t>&lt;/h2&gt;</t>
    </r>
    <r>
      <rPr>
        <b/>
        <sz val="8"/>
        <rFont val="Arial"/>
        <family val="2"/>
      </rPr>
      <t xml:space="preserve">
</t>
    </r>
    <r>
      <rPr>
        <b/>
        <strike/>
        <sz val="8"/>
        <rFont val="Arial"/>
        <family val="2"/>
      </rPr>
      <t xml:space="preserve">            </t>
    </r>
    <r>
      <rPr>
        <sz val="8"/>
        <rFont val="Arial"/>
        <family val="2"/>
      </rPr>
      <t xml:space="preserve">
</t>
    </r>
  </si>
  <si>
    <r>
      <rPr>
        <b/>
        <sz val="8"/>
        <rFont val="Arial"/>
        <family val="2"/>
      </rPr>
      <t>Onglet Wikimedia, popin « Sélecteurs de fichiers »</t>
    </r>
    <r>
      <rPr>
        <sz val="8"/>
        <rFont val="Arial"/>
        <family val="2"/>
      </rPr>
      <t xml:space="preserve">
– L'alternative devrait décrire les images afin de permettre à l'utilisateur de choisir l'image voulue.
– Le nom du fichier est placé sous l'image et ne devrait donc pas être utilisé comme alternative</t>
    </r>
  </si>
  <si>
    <r>
      <rPr>
        <b/>
        <sz val="8"/>
        <rFont val="Arial"/>
        <family val="2"/>
      </rPr>
      <t xml:space="preserve">Note : </t>
    </r>
    <r>
      <rPr>
        <sz val="8"/>
        <rFont val="Arial"/>
        <family val="2"/>
      </rPr>
      <t xml:space="preserve">
– Nous relevons une reelle difficulté technique à corriger l'anomalie relevée, c'est un sujet qui necessitera un échange de vive voix.</t>
    </r>
  </si>
  <si>
    <t xml:space="preserve">Le contraste entre les éléments suivants et leur couleur d'arrière-plan n'est pas suffisant :
– liens du fil d'Ariane (2.5:1)
– en-têtes de l'accordéon (2.5:1)
– boutons « tout replier », « Fichiers »
– texte « .gif .jpe .jpeg .jpg .png .svg .svgz » (3.3:1)
– onglets de la popin « Sélecteur de fichiers »
– Noms des fichiers placés sous les images de l'onglet Wikimedia (popin Sélecteur de fichiers)
</t>
  </si>
  <si>
    <t>– Les titres de niveau 1 et 2 ont le même intitulé, ce qui n'est pas pertinent.
– Les en-têtes de l'acordéon doivent être placés dans les titres de niveau
– La hiérarchie des titres de la popin Sélecteur de fichiers n'est pas correcte : elle doit débuter par un titre de niveau 1
– Popin Sélecteur de fichiers, onglet Wikimedia : placer un titre de niveau reprenant le/les terme(s) recherché(s) ainsi que le nombre de résultats en haut de la liste de boutons-images.</t>
  </si>
  <si>
    <r>
      <rPr>
        <b/>
        <sz val="8"/>
        <rFont val="Arial"/>
        <family val="2"/>
      </rPr>
      <t>Exemple de correctif :</t>
    </r>
    <r>
      <rPr>
        <sz val="8"/>
        <rFont val="Arial"/>
        <family val="2"/>
      </rPr>
      <t xml:space="preserve">
</t>
    </r>
    <r>
      <rPr>
        <b/>
        <u/>
        <sz val="8"/>
        <rFont val="Arial"/>
        <family val="2"/>
      </rPr>
      <t xml:space="preserve">&lt;ul </t>
    </r>
    <r>
      <rPr>
        <sz val="8"/>
        <rFont val="Arial"/>
        <family val="2"/>
      </rPr>
      <t xml:space="preserve">class="fp-iconview" id="yui_3_17_2_1_1595928908344_5032"&gt;
</t>
    </r>
    <r>
      <rPr>
        <b/>
        <u/>
        <sz val="8"/>
        <rFont val="Arial"/>
        <family val="2"/>
      </rPr>
      <t xml:space="preserve">    &lt;li&gt;</t>
    </r>
    <r>
      <rPr>
        <sz val="8"/>
        <rFont val="Arial"/>
        <family val="2"/>
      </rPr>
      <t xml:space="preserve">
        &lt;a class="fp-file" href="#" id="yui_3_17_2_1_1595928908344_5034"&gt;
            &lt;div style="position:relative;" id="yui_3_17_2_1_1595928908344_5212"&gt;
                &lt;div class="fp-thumbnail" style="width: 120px; height: 120px;" id="yui_3_17_2_1_1595928908344_5211"&gt;&lt;img title="Bucuresti, Romania. Braseria CHOCOLAT. Octombrie 2019.jpg" alt="Bucuresti, Romania. Braseria CHOCOLAT. Octombrie 2019.jpg" style="max-width: 120px; max-height: 120px;" id="yui_3_17_2_1_1595928908344_5037" src="https://upload.wikimedia.org/wikipedia/commons/thumb/5/5e/Bucuresti%2C_Romania._Braseria_CHOCOLAT._Octombrie_2019.jpg/120px-Bucuresti%2C_Romania._Braseria_CHOCOLAT._Octombrie_2019.jpg" class="realpreview"&gt;&lt;/div&gt;
                &lt;div class="fp-reficons1"&gt;&lt;/div&gt;
                &lt;div class="fp-reficons2"&gt;&lt;/div&gt;
            &lt;/div&gt;
            &lt;div class="fp-filename-field"&gt;
                &lt;p class="fp-filename text-truncate" style="width: 120px;"&gt;Bucuresti, Romania. Braseria CHOCOLAT. Octombrie 2019.jpg&lt;/p&gt;
            &lt;/div&gt;
        &lt;/a&gt;
</t>
    </r>
    <r>
      <rPr>
        <b/>
        <u/>
        <sz val="8"/>
        <rFont val="Arial"/>
        <family val="2"/>
      </rPr>
      <t xml:space="preserve">    &lt;/li&gt;
    &lt;li&gt;
</t>
    </r>
    <r>
      <rPr>
        <sz val="8"/>
        <rFont val="Arial"/>
        <family val="2"/>
      </rPr>
      <t xml:space="preserve">        &lt;a class="fp-file" href="#" id="yui_3_17_2_1_1595928908344_5041"&gt;
            &lt;div style="position:relative;" id="yui_3_17_2_1_1595928908344_5214"&gt;
                &lt;div class="fp-thumbnail" style="width: 120px; height: 120px;" id="yui_3_17_2_1_1595928908344_5213"&gt;&lt;img title="Bûche de Noël chocolat framboise maison.jpg" alt="Bûche de Noël chocolat framboise maison.jpg" style="max-width: 120px; max-height: 120px;" id="yui_3_17_2_1_1595928908344_5044" src="https://upload.wikimedia.org/wikipedia/commons/thumb/7/7a/B%C3%BBche_de_No%C3%ABl_chocolat_framboise_maison.jpg/120px-B%C3%BBche_de_No%C3%ABl_chocolat_framboise_maison.jpg" class="realpreview"&gt;&lt;/div&gt;
                &lt;div class="fp-reficons1"&gt;&lt;/div&gt;
                &lt;div class="fp-reficons2"&gt;&lt;/div&gt;
            &lt;/div&gt;
            &lt;div class="fp-filename-field"&gt;
                &lt;p class="fp-filename text-truncate" style="width: 120px;"&gt;Bûche de Noël chocolat framboise maison.jpg&lt;/p&gt;
            &lt;/div&gt;
        &lt;/a&gt;
</t>
    </r>
    <r>
      <rPr>
        <b/>
        <u/>
        <sz val="8"/>
        <rFont val="Arial"/>
        <family val="2"/>
      </rPr>
      <t xml:space="preserve">    &lt;/li&gt;
    &lt;li&gt;
</t>
    </r>
    <r>
      <rPr>
        <sz val="8"/>
        <rFont val="Arial"/>
        <family val="2"/>
      </rPr>
      <t xml:space="preserve">        &lt;a class="fp-file" href="#" id="yui_3_17_2_1_1595928908344_5069"&gt;
            &lt;div style="position:relative;" id="yui_3_17_2_1_1595928908344_5222"&gt;
                &lt;div class="fp-thumbnail" style="width: 120px; height: 120px;" id="yui_3_17_2_1_1595928908344_5221"&gt;&lt;img title="Chocolat Lyon.jpg" alt="Chocolat Lyon.jpg" style="max-width: 120px; max-height: 120px;" id="yui_3_17_2_1_1595928908344_5072" src="https://upload.wikimedia.org/wikipedia/commons/thumb/b/b3/Chocolat_Lyon.jpg/89px-Chocolat_Lyon.jpg" class="realpreview"&gt;&lt;/div&gt;
                &lt;div class="fp-reficons1"&gt;&lt;/div&gt;
                &lt;div class="fp-reficons2"&gt;&lt;/div&gt;
            &lt;/div&gt;
            &lt;div class="fp-filename-field"&gt;
                &lt;p class="fp-filename text-truncate" style="width: 120px;"&gt;Chocolat Lyon.jpg&lt;/p&gt;
            &lt;/div&gt;
        &lt;/a&gt;</t>
    </r>
    <r>
      <rPr>
        <b/>
        <u/>
        <sz val="8"/>
        <rFont val="Arial"/>
        <family val="2"/>
      </rPr>
      <t>&lt;/li&gt;
&lt;/ul&gt;</t>
    </r>
  </si>
  <si>
    <r>
      <rPr>
        <b/>
        <sz val="8"/>
        <rFont val="Arial"/>
        <family val="2"/>
      </rPr>
      <t xml:space="preserve">Popin « Sélecteur de fichiers », onglet Wikimedia et popins « Sélectionner l'image » et « Modifier l'image »: </t>
    </r>
    <r>
      <rPr>
        <sz val="8"/>
        <rFont val="Arial"/>
        <family val="2"/>
      </rPr>
      <t xml:space="preserve">
– Les boutons–images du résultat de la recherche doivent être structurés dans une liste non ordonnée.
– Le texte .fp-fileinfo doit être structuré dans une liste non ordonnée</t>
    </r>
  </si>
  <si>
    <r>
      <rPr>
        <b/>
        <sz val="8"/>
        <rFont val="Arial"/>
        <family val="2"/>
      </rPr>
      <t xml:space="preserve">Boutons sans nom : </t>
    </r>
    <r>
      <rPr>
        <sz val="8"/>
        <rFont val="Arial"/>
        <family val="2"/>
      </rPr>
      <t xml:space="preserve">
Les boutons « Afficher le dossier avec les icônes de fichiers », « Afficher le dossier avec le détail des fichiers », « Afficher le dossier sous la forme d'arbre de fichiers », « Calendrier », « Aide » : 
– Sont actuellement des liens
– N'ont pas d'intitulé : la présence d'attributs title et aria-label sur une balise &lt;i&gt; n'est pas restituée. Le contenu de ces deux attributs n'est par ailleurs pas explicite.
</t>
    </r>
    <r>
      <rPr>
        <b/>
        <sz val="8"/>
        <rFont val="Arial"/>
        <family val="2"/>
      </rPr>
      <t>Boutons « Ajouter … » et « Tout télécharger »</t>
    </r>
    <r>
      <rPr>
        <sz val="8"/>
        <rFont val="Arial"/>
        <family val="2"/>
      </rPr>
      <t xml:space="preserve">
– Les noms des bouton ne sont pas suffisamment explicites
</t>
    </r>
    <r>
      <rPr>
        <b/>
        <sz val="8"/>
        <rFont val="Arial"/>
        <family val="2"/>
      </rPr>
      <t>Bouton « Tout déplier »</t>
    </r>
    <r>
      <rPr>
        <sz val="8"/>
        <rFont val="Arial"/>
        <family val="2"/>
      </rPr>
      <t xml:space="preserve">
Le nom du bouton « Tout déplier » n'est pas pertinent.
</t>
    </r>
    <r>
      <rPr>
        <b/>
        <sz val="8"/>
        <rFont val="Arial"/>
        <family val="2"/>
      </rPr>
      <t>Accordéons</t>
    </r>
    <r>
      <rPr>
        <sz val="8"/>
        <rFont val="Arial"/>
        <family val="2"/>
      </rPr>
      <t xml:space="preserve">
</t>
    </r>
    <r>
      <rPr>
        <u/>
        <sz val="8"/>
        <rFont val="Arial"/>
        <family val="2"/>
      </rPr>
      <t>En-têtes :</t>
    </r>
    <r>
      <rPr>
        <sz val="8"/>
        <rFont val="Arial"/>
        <family val="2"/>
      </rPr>
      <t xml:space="preserve">
- doivent être placés dans les titres de niveau (Cf. 9.1), en dehors de la balise contenant ce qui est plié/déplié par l'en-tête (déplacer l'attribut id sur la balise &lt;div&gt; correspondante)
</t>
    </r>
    <r>
      <rPr>
        <u/>
        <sz val="8"/>
        <rFont val="Arial"/>
        <family val="2"/>
      </rPr>
      <t xml:space="preserve">Contenus : </t>
    </r>
    <r>
      <rPr>
        <sz val="8"/>
        <rFont val="Arial"/>
        <family val="2"/>
      </rPr>
      <t xml:space="preserve">
– la balise contenant le contenu de l'accordéon doit avoir les attributs role="region" et aria-labbelledBy faisant référence au bouton qui en contrôle l'ouverture
</t>
    </r>
    <r>
      <rPr>
        <b/>
        <sz val="8"/>
        <rFont val="Arial"/>
        <family val="2"/>
      </rPr>
      <t>Popin « Sélecteur de fichiers »</t>
    </r>
    <r>
      <rPr>
        <sz val="8"/>
        <rFont val="Arial"/>
        <family val="2"/>
      </rPr>
      <t xml:space="preserve">
– L'attribut`role="dialog"` n'est pas placé sur la balise contenant la totalité de la popin (#moodle-dialogue-yui_3_17_2_1_1595928048374_4506)
– La balise #moodle-dialogue-yui_3_17_2_1_1595928048374_4506 doit avoir un attribut `tabindex="-1"` pour pouvoir donner le focus à la modale
– Supprimer l'attribut aria-live="polite"
– Supprimer role="dialog" aria-live="assertive" du div #yui_3_17_2_1_1595928908344_1255
– La popin n'a pas de nom accessible car l'attribut aria-labelledby n'est placé balise parent et n'est pas reliée au titre de la popin.
– Le titre de la popin doit être placé dans un titre de niveau 1 (cf. 9.1)
– Le nom du bouton de fermeture de la popin n'est pas accessible et pertinent.
– Lorsque la popin est fermé, le focus doit être renvoyé sur le bouton qui l'a ouverte, et non pas sur le lien d'évitement en haut de page.
</t>
    </r>
    <r>
      <rPr>
        <b/>
        <sz val="8"/>
        <rFont val="Arial"/>
        <family val="2"/>
      </rPr>
      <t xml:space="preserve">Popin « Sélecteur de fichiers » – Système d'onglets
</t>
    </r>
    <r>
      <rPr>
        <sz val="8"/>
        <rFont val="Arial"/>
        <family val="2"/>
      </rPr>
      <t xml:space="preserve">- La liste d'onglets doit être placée dans une liste non ordonnée
- Ajouter un nom accessible à la liste d'onglets (balise `&lt;ul&gt;`) via un attribut`aria-label` ou `aria-labelledby`
- Modifier les onglets (balises `&lt;li&gt;`) en ajoutant :
    1. `aria-controls` avec pour valeur les différents `id` des panneaux de contenus
    2. sur l'onglet actif uniquement : `tabindex="0"` et `aria-selected="true"`
    3. sur les onglets désactivés uniquement : `aria-selected="false"` et `tabindex="-1"` pour ne pas donner le focus à la tabulation **mais également** pouvoir forcer le focus en JS avec l'utilisation des touches fléchées du clavier
    4. Supprimer les balises &lt;a&gt;
- Mofifier les panneaux de contenus :
    1. Ajouter un attribut `role="tabpanel"`
    2. Utiliser l'`id` unique comme référence dans les attributs `aria-controls` des onglets (voir ci-dessus)
    3. Ajouter un attribut `aria-labelledby` avec pour valeur les différents `id` des onglets
    4. Deux façons de cacher/afficher les panneaux de contenus :
        - Utilisation de `aria-hidden="true"` sur le panneau et `tabindex="-1"` sur l'ensemble des éléments pouvant recevoir le focus à l'intérieur du contenu
        - Utilisation de l'attribut HTML `hidden`
</t>
    </r>
    <r>
      <rPr>
        <b/>
        <sz val="8"/>
        <rFont val="Arial"/>
        <family val="2"/>
      </rPr>
      <t>Boutons images – Onglet Wikimedia</t>
    </r>
    <r>
      <rPr>
        <sz val="8"/>
        <rFont val="Arial"/>
        <family val="2"/>
      </rPr>
      <t xml:space="preserve">
– Les boutons-images sont actuellement des liens
– Les noms des boutons ne sont pas accessibles : ajouter un texte masqué permettant de préciser que ces boutons ouvrent une popin.
– Les boutons doivent être placés dans une liste non ordonnée (cf. 9.3)
– Placer un titre de niveau contenant le/les terme(s) recheché(s) et le nombre de résultats en haut de la liste de liens (cf. 9.1)
</t>
    </r>
    <r>
      <rPr>
        <b/>
        <sz val="8"/>
        <rFont val="Arial"/>
        <family val="2"/>
      </rPr>
      <t>Popins « Sélectionner l'image  » et « Modifier l'image »</t>
    </r>
    <r>
      <rPr>
        <sz val="8"/>
        <rFont val="Arial"/>
        <family val="2"/>
      </rPr>
      <t xml:space="preserve">
Cf. Popin « Sélecteur de fichiers »
</t>
    </r>
  </si>
  <si>
    <r>
      <t xml:space="preserve">– L'image de profil est une image de décoration, son attribut alt doit donc être vide.
</t>
    </r>
    <r>
      <rPr>
        <b/>
        <sz val="8"/>
        <rFont val="Arial"/>
        <family val="2"/>
      </rPr>
      <t xml:space="preserve">
Popins « Sélectionner l'image » (depuis onglet Wikimedia) et « Modifier l'image »
</t>
    </r>
    <r>
      <rPr>
        <sz val="8"/>
        <rFont val="Arial"/>
        <family val="2"/>
      </rPr>
      <t>– L'image .fp-thumbnail n'a pas d'alternative</t>
    </r>
  </si>
  <si>
    <t xml:space="preserve">– Les textes suivants doivent être placés dans une balise &lt;p&gt; : 
« Le mot de passe doit comporter au moins 8 caractère(s), au moins 1 chiffre(s), au moins 1 minuscule(s), au moins 1 majuscule(s), au moins 1 caractère(s) non-alphanumérique(s) tels que *, - ou # » 
« Ce formulaire comprend des champs requis, marqués  »
</t>
  </si>
  <si>
    <t>–Le texte « Changer le mot de passe » devrait être placé dans un titre de niveau 2 : sortir ces textes des balises fieldset et les placer dans les balises appropriées. (Pour l'utilisation des fieldset et legend, cf. 11.5)</t>
  </si>
  <si>
    <t>– Les balises &lt;label&gt; vides n'ont pas pas d'utilité.</t>
  </si>
  <si>
    <t xml:space="preserve">Le contraste entre les éléments suivants et leur couleur d'arrière-plan n'est pas suffisant :
- texte «  Vous n'avez pas de demande de données personnelles  » (3.0:1)
</t>
  </si>
  <si>
    <t>– Le message « votre demande a été envoyée au délégué à la protection des données » doit avoir un attribut role="status"</t>
  </si>
  <si>
    <r>
      <rPr>
        <b/>
        <sz val="8"/>
        <rFont val="Arial"/>
        <family val="2"/>
      </rPr>
      <t xml:space="preserve">Exemple de correctif : </t>
    </r>
    <r>
      <rPr>
        <sz val="8"/>
        <rFont val="Arial"/>
        <family val="2"/>
      </rPr>
      <t xml:space="preserve">
&lt;div class="alert alert-info alert-block fade in "</t>
    </r>
    <r>
      <rPr>
        <b/>
        <u/>
        <sz val="8"/>
        <rFont val="Arial"/>
        <family val="2"/>
      </rPr>
      <t xml:space="preserve"> role="status"</t>
    </r>
    <r>
      <rPr>
        <sz val="8"/>
        <rFont val="Arial"/>
        <family val="2"/>
      </rPr>
      <t xml:space="preserve"> data-aria-autofocus="true"&gt;
    &lt;button type="button" class="close" data-dismiss="alert"&gt;Ignorer le message&lt;span aria-hidden="true"&gt;×&lt;/span&gt;&lt;/button&gt;
    Votre demande a été envoyée au délégué à la protection des données
&lt;/div&gt;</t>
    </r>
  </si>
  <si>
    <t>– Les lien s« Nouvelle demande » et des cellules de la colonne « Demandé par » ne sont pas suffisament contrastés (2.5:1)</t>
  </si>
  <si>
    <r>
      <rPr>
        <b/>
        <sz val="8"/>
        <rFont val="Arial"/>
        <family val="2"/>
      </rPr>
      <t xml:space="preserve">Message de réussite : </t>
    </r>
    <r>
      <rPr>
        <sz val="8"/>
        <rFont val="Arial"/>
        <family val="2"/>
      </rPr>
      <t xml:space="preserve">
– Le bouton « Fermer » du message de réussite n'a pas un nom accessible.
</t>
    </r>
    <r>
      <rPr>
        <b/>
        <sz val="8"/>
        <rFont val="Arial"/>
        <family val="2"/>
      </rPr>
      <t>Sous-menu « Actions »</t>
    </r>
    <r>
      <rPr>
        <sz val="8"/>
        <rFont val="Arial"/>
        <family val="2"/>
      </rPr>
      <t xml:space="preserve">
– Supprimer l'attribut role="menubar" de la balise contenant le menu (#action-menu-3-menubar)
– Supprimer l'attribut aria-haspopup="true" du bouton d'ouverture du menu
– Les éléments du menu doivent être structurés dans une liste non ordonnée
– Les éléments du menu doivent être des boutons, et non des liens
– Supprimer l'attribut role="menuitem" des boutons du menu</t>
    </r>
  </si>
  <si>
    <r>
      <rPr>
        <b/>
        <sz val="8"/>
        <rFont val="Arial"/>
        <family val="2"/>
      </rPr>
      <t>Exemple de correctif, Message de réussite :</t>
    </r>
    <r>
      <rPr>
        <sz val="8"/>
        <rFont val="Arial"/>
        <family val="2"/>
      </rPr>
      <t xml:space="preserve"> 
&lt;div class=""alert alert-info alert-block fade in "" role=""status"" data-aria-autofocus=""true""&gt;
    &lt;button type=""button"" class=""close"" data-dismiss=""alert""&gt;</t>
    </r>
    <r>
      <rPr>
        <b/>
        <u/>
        <sz val="8"/>
        <rFont val="Arial"/>
        <family val="2"/>
      </rPr>
      <t>Ignorer le message&lt;span aria-hidden=""true""&gt;×&lt;/span&gt;</t>
    </r>
    <r>
      <rPr>
        <sz val="8"/>
        <rFont val="Arial"/>
        <family val="2"/>
      </rPr>
      <t xml:space="preserve">&lt;/button&gt;
    Votre demande a été envoyée au délégué à la protection des données
&lt;/div&gt;
</t>
    </r>
    <r>
      <rPr>
        <b/>
        <sz val="8"/>
        <rFont val="Arial"/>
        <family val="2"/>
      </rPr>
      <t>Sous-menu « Actions »</t>
    </r>
    <r>
      <rPr>
        <sz val="8"/>
        <rFont val="Arial"/>
        <family val="2"/>
      </rPr>
      <t xml:space="preserve">
&lt;div class="menubar d-flex " id="action-menu-3-menubar" </t>
    </r>
    <r>
      <rPr>
        <b/>
        <strike/>
        <sz val="8"/>
        <rFont val="Arial"/>
        <family val="2"/>
      </rPr>
      <t>role="menubar</t>
    </r>
    <r>
      <rPr>
        <sz val="8"/>
        <rFont val="Arial"/>
        <family val="2"/>
      </rPr>
      <t xml:space="preserve">"&gt;
    &lt;div class="action-menu-trigger"&gt;
        &lt;div class="dropdown"&gt;
            &lt;a href="#" tabindex="0" class=" dropdown-toggle icon-no-margin" id="dropdown-3" aria-label="Actions" data-toggle="dropdown" role="button" </t>
    </r>
    <r>
      <rPr>
        <b/>
        <strike/>
        <sz val="8"/>
        <rFont val="Arial"/>
        <family val="2"/>
      </rPr>
      <t xml:space="preserve">aria-haspopup="true" </t>
    </r>
    <r>
      <rPr>
        <sz val="8"/>
        <rFont val="Arial"/>
        <family val="2"/>
      </rPr>
      <t xml:space="preserve">aria-expanded="false" aria-controls="action-menu-3-menu"&gt;
                Actions &lt;b class="caret"&gt;&lt;/b&gt;
            &lt;/a&gt;
            </t>
    </r>
    <r>
      <rPr>
        <b/>
        <u/>
        <sz val="8"/>
        <rFont val="Arial"/>
        <family val="2"/>
      </rPr>
      <t>&lt;ul</t>
    </r>
    <r>
      <rPr>
        <sz val="8"/>
        <rFont val="Arial"/>
        <family val="2"/>
      </rPr>
      <t xml:space="preserve"> class="dropdown-menu dropdown-menu-right menu  align-tl-bl" id="action-menu-3-menu" data-rel="menu-content" aria-labelledby="action-menu-toggle-3" role="menu" data-align="tl-bl"&gt;
                </t>
    </r>
    <r>
      <rPr>
        <b/>
        <u/>
        <sz val="8"/>
        <rFont val="Arial"/>
        <family val="2"/>
      </rPr>
      <t>&lt;li&gt;</t>
    </r>
    <r>
      <rPr>
        <sz val="8"/>
        <rFont val="Arial"/>
        <family val="2"/>
      </rPr>
      <t>&lt;a href="#" class="dropdown-item menu-action" data-action="cancel" data-requestid="95"</t>
    </r>
    <r>
      <rPr>
        <b/>
        <strike/>
        <sz val="8"/>
        <rFont val="Arial"/>
        <family val="2"/>
      </rPr>
      <t xml:space="preserve"> role="menuitem"</t>
    </r>
    <r>
      <rPr>
        <sz val="8"/>
        <rFont val="Arial"/>
        <family val="2"/>
      </rPr>
      <t xml:space="preserve"> aria-labelledby="actionmenuaction-5"&gt;
                    &lt;span class="menu-action-text" id="actionmenuaction-5"&gt;Annuler la demande
                    &lt;/span&gt;
                &lt;/a&gt;</t>
    </r>
    <r>
      <rPr>
        <b/>
        <u/>
        <sz val="8"/>
        <rFont val="Arial"/>
        <family val="2"/>
      </rPr>
      <t>&lt;/li&gt;</t>
    </r>
    <r>
      <rPr>
        <sz val="8"/>
        <rFont val="Arial"/>
        <family val="2"/>
      </rPr>
      <t xml:space="preserve">
           </t>
    </r>
    <r>
      <rPr>
        <b/>
        <u/>
        <sz val="8"/>
        <rFont val="Arial"/>
        <family val="2"/>
      </rPr>
      <t xml:space="preserve"> &lt;/ul&gt;</t>
    </r>
    <r>
      <rPr>
        <sz val="8"/>
        <rFont val="Arial"/>
        <family val="2"/>
      </rPr>
      <t xml:space="preserve">
        &lt;/div&gt;
    &lt;/div&gt;
&lt;/div&gt;</t>
    </r>
  </si>
  <si>
    <t>Le contraste entre lles éléments suivants et leur couleur d'arrière-plan n'est pas suffisant :
- Bouton « Actions » (2.5:1)</t>
  </si>
  <si>
    <r>
      <rPr>
        <b/>
        <sz val="8"/>
        <rFont val="Arial"/>
        <family val="2"/>
      </rPr>
      <t xml:space="preserve">Boutons sans nom : </t>
    </r>
    <r>
      <rPr>
        <sz val="8"/>
        <rFont val="Arial"/>
        <family val="2"/>
      </rPr>
      <t xml:space="preserve">
Les boutons « Aide » n'ont pas d'intitulé : la présence d'attributs title et aria-label sur une balise &lt;i&gt; n'est pas restituée. Le contenu de ces deux attributs n'est par ailleurs pas explicite.</t>
    </r>
  </si>
  <si>
    <r>
      <rPr>
        <b/>
        <sz val="8"/>
        <rFont val="Arial"/>
        <family val="2"/>
      </rPr>
      <t>Exemple de correctif :
Boutons sans nom</t>
    </r>
    <r>
      <rPr>
        <sz val="8"/>
        <rFont val="Arial"/>
        <family val="2"/>
      </rPr>
      <t xml:space="preserve">
&lt;a class="btn btn-link p-0" role="button" data-container="body" data-toggle="popover" data-placement="right" data-html="true" tabindex="0" data-trigger="focus" data-original-title="" title="" id="yui_3_17_2_1_1595947259888_53"&gt;</t>
    </r>
    <r>
      <rPr>
        <b/>
        <u/>
        <sz val="8"/>
        <rFont val="Arial"/>
        <family val="2"/>
      </rPr>
      <t>&lt;span class="sr-only"&gt;Aide sur Type&lt;/span&gt;</t>
    </r>
    <r>
      <rPr>
        <sz val="8"/>
        <rFont val="Arial"/>
        <family val="2"/>
      </rPr>
      <t xml:space="preserve">
  &lt;i class="icon fa fa-question-circle text-info fa-fw " </t>
    </r>
    <r>
      <rPr>
        <b/>
        <strike/>
        <sz val="8"/>
        <rFont val="Arial"/>
        <family val="2"/>
      </rPr>
      <t>title="Aide sur Type" aria-label="Aide sur Type"</t>
    </r>
    <r>
      <rPr>
        <sz val="8"/>
        <rFont val="Arial"/>
        <family val="2"/>
      </rPr>
      <t xml:space="preserve"> id="yui_3_17_2_1_1595947259888_56"&gt;&lt;/i&gt;
&lt;/a&gt;
</t>
    </r>
  </si>
  <si>
    <t>Le formulaire ne permet pas de modifier ou annuler la demande, vérifier les données avant la demande, ni ne demande une confirmation explicite.</t>
  </si>
  <si>
    <t xml:space="preserve"> </t>
  </si>
  <si>
    <t>Transverse</t>
  </si>
  <si>
    <t>Pour chaque image (balise &lt;img&gt; ou balise possédant l'attribut WAI-ARIA role="img") porteuse d'information, ayant une alternative textuelle, cette alternative est-elle pertinente (hors cas particuliers) ?
– S'il est présent, le contenu de l'attribut alt est pertinent.
– S'il est présent, le contenu de l'attribut title est pertinent.
– S'il est présent, le contenu de l'attribut WAI-ARIA aria-label est pertinent.
– S'il est présent, le passage de texte associé via l'attribut WAI-ARIA aria-labelledby est pertinent.</t>
  </si>
  <si>
    <t>Dans chaque page web, le texte et le texte en image sans effet de graisse d'une taille restituée inférieure à 24px vérifient-ils une de ces conditions (hors cas particuliers) ?
– Le rapport de contraste entre le texte et son arrière-plan est de 4.5:1, au moins.
– Un mécanisme permet à l'utilisateur d'afficher le texte avec un rapport de contraste de 4.5:1, au moins.</t>
  </si>
  <si>
    <t>Dans chaque page web, le rapport de contraste entre les couleurs d'un composant d'interface dans ses différents états et la couleur d'arrière-plan contiguë vérifie-t-il une de ces conditions (hors cas particuliers) ?
– Le rapport de contraste est de 3:1, au moins.
– Un mécanisme permet un rapport de contraste de 3:1, au moins.</t>
  </si>
  <si>
    <t>Dans chaque page web, le rapport de contraste des différentes couleurs composant un élément graphique, lorsqu'elles sont nécessaires à sa compréhension, et la couleur d'arrière-plan contiguë, vérifie-t-il une de ces conditions (hors cas particuliers) ?
– Le rapport de contraste est de 3:1, au moins.
– Un mécanisme permet un rapport de contraste de 3:1, au moins.</t>
  </si>
  <si>
    <t>Chaque lien texte vérifie-t-il une de ces conditions (hors cas particuliers) ?
– L'intitulé de lien seul permet d'en comprendre la fonction et la destination.
– L'intitulé de lien additionné au contexte du lien permet d'en comprendre la fonction et la destination.</t>
  </si>
  <si>
    <t>Chaque script qui génère ou contrôle un composant d'interface vérifie-t-il, si nécessaire, une de ces conditions ?
– Le nom, le rôle, la valeur, le paramétrage et les changements d'états sont accessibles aux technologies d'assistance via une API d'accessibilité.
– Un composant d'interface accessible permettant d'accéder aux mêmes fonctionnalités est présent dans la page.
– Une alternative accessible permet d'accéder aux mêmes fonctionnalités.</t>
  </si>
  <si>
    <t>Chaque script qui génère ou contrôle un composant d'interface respecte-t-il une de ces conditions ?
– Le composant d'interface est correctement restitué par les technologies d'assistance.
– Une alternative accessible permet d'accéder aux mêmes fonctionnalités.</t>
  </si>
  <si>
    <t>Chaque script qui génère ou contrôle un composant d'interface vérifie-t-il ces conditions (hors cas particuliers) ?
– Le composant possède un nom pertinent.
– Le nom accessible du composant contient au moins l'intitulé visible.
– Le composant possède un rôle pertinent.</t>
  </si>
  <si>
    <t>Pour chaque déclaration de type de document, le code source généré de la page vérifie-t-il ces conditions (hors cas particuliers) ?
– Les balises, attributs et valeurs d'attributs respectent les règles d'écriture ;
– L'imbrication des balises est conforme ;
– L'ouverture et la fermeture des balises sont conformes ;
– Les valeurs d'attribut id sont uniques dans la page ;
– Les attributs ne sont pas doublés sur un même élément.</t>
  </si>
  <si>
    <t>Dans chaque page web, la structure du document vérifie-t-elle ces conditions (hors cas particuliers) ?
– La zone d'en-tête de la page est structurée via une balise &lt;header&gt;.
– Les zones de navigation principales et secondaires sont structurées via une balise &lt;nav&gt;.
– La balise &lt;nav&gt; est réservée à la structuration des zones de navigation principales et secondaires.
– La zone de contenu principal est structurée via une balise &lt;main&gt;.
– La structure du document utilise une balise &lt;main&gt; visible unique.
– La zone de pied de page est structurée via une balise &lt;footer&gt;.</t>
  </si>
  <si>
    <t>Dans chaque page web, les informations regroupées visuellement sous forme de liste non ordonnée vérifient-elles une de ces conditions ?
– La liste utilise les balises HTML &lt;ul&gt; et &lt;li&gt;.
– La liste utilise les attributs WAI-ARIA role="list" et role="listitem".</t>
  </si>
  <si>
    <t>Dans chaque page web, chaque contenu caché vérifie-t-il une de ces conditions ?
– Le contenu caché a vocation à être ignoré par les technologies d'assistance.
– Le contenu caché n’a pas vocation à être ignoré par les technologies d’assistances et est rendu restituable par les technologies d'assistance suite à une action de l'utilisateur réalisable au clavier ou par tout dispositif de pointage sur un élément précédent le contenu caché ou suite à un repositionnement du focus dessus.</t>
  </si>
  <si>
    <t>Chaque ensemble de pages vérifie-t-il une de ces conditions (hors cas particuliers) ?
– Un menu de navigation et un plan du site sont présents.
– Un menu de navigation et un moteur de recherche sont présents.
– Un moteur de recherche et un plan du site sont présents.</t>
  </si>
  <si>
    <t>Dans chaque page web où elles sont présentes, la zone d'en-tête, de navigation principale, de contenu principal, de pied de page et de moteur de recherche respectent-elles au moins une de ces conditions :
– La zone possède un rôle WAI-ARIA de type landmark correspondant à sa nature.
– La zone possède un titre de hiérarchie dont le contenu permet de comprendre la nature du contenu de la zone.
– La zone peut être masquée par le biais d'un bouton précédant directement la zone dans l'ordre du code source.
– La zone peut être évitée par le biais d'un lien d'évitement précédant directement la zone dans l'ordre du code source.
– La zone peut être atteinte par le biais d'un lien d'accès rapide visible à la prise de focus lors d’une tabulation.</t>
  </si>
  <si>
    <t>Dans chaque page web, le texte et le texte en image sans effet de graisse d’une taille restituée supérieure ou égale à 24px vérifient-ils une de ces conditions (hors cas particuliers) ?
– Le rapport de contraste entre le texte et son arrière-plan est de 3:1, au moins.
– Un mécanisme permet à l'utilisateur d'afficher le texte avec un rapport de contraste de 3:1, au moins.</t>
  </si>
  <si>
    <t>Dans chaque page web, l'augmentation de la taille des caractères jusqu'à 200 %, au moins, ne doit pas provoquer de perte d'information. Cette règle est-elle respectée selon une de ces conditions (hors cas particuliers) ?
– Lors de l'utilisation de la fonction d'agrandissement du texte du navigateur.
– Lors de l'utilisation des fonctions de zoom graphique du navigateur.
– Lors de l'utilisation d'un composant d'interface propre au site permettant d'agrandir le texte ou de zoomer.</t>
  </si>
  <si>
    <t>Pour chaque élément recevant le focus, la prise de focus vérifie-t-elle une de ces conditions ?
– Le style du focus natif du navigateur n'est pas supprimé ou dégradé.
– Un style du focus défini par l'auteur est visible.</t>
  </si>
  <si>
    <t>Dans chaque page web, le texte reste-t-il lisible lorsque l'affichage est modifié selon ces conditions (hors cas particuliers) ?
– L'espacement entre les lignes (line-height) est augmenté jusqu'à 1,5 fois la taille de la police ;
– L'espacement suivant les paragraphes (balise &lt;p&gt;) est augmenté jusqu'à 2 fois la taille de la police ;
– L'espacement des lettres (letter-spacing) est augmenté jusqu'à 0,12 fois la taille de la police ;
– L'espacement des mots (word-spacing) est augmenté jusqu'à 0,16 fois la taille de la police.</t>
  </si>
  <si>
    <t>Dans chaque page web, chaque lien texte signalé uniquement par la couleur, et dont la nature n'est pas évidente, vérifie-t-il ces conditions ?
– La couleur du lien à un rapport de contraste supérieur ou égal à 3:1 par rapport au texte environnant.
– Le lien dispose d'une indication visuelle au survol autre qu'un changement de couleur.
– Le lien dispose d'une indication visuelle au focus autre qu'un changement de couleur.</t>
  </si>
  <si>
    <t>Chaque contenu additionnel qui apparaît à la prise de focus ou au survol d'un composant d'interface vérifie-t-il une de ces conditions (hors cas particuliers) ?
– Le contenu additionnel reste visible jusqu'à ce que l'utilisateur retire le pointeur souris ou le focus du contenu additionnel et du composant d'interface ayant déclenché son apparition.
– Le contenu additionnel reste visible jusqu'à ce que l'utilisateur déclenche une action masquant ce contenu sans déplacer le focus ou le pointeur souris du composant d'interface ayant déclenché son apparition.
– Le contenu additionnel reste visible jusqu'à ce qu'il ne soit plus valide.</t>
  </si>
  <si>
    <t>Chaque champ de formulaire ayant une étiquette dont le contenu n'est pas visible ou à proximité (masqué, aria-label) ou qui n’est pas accolé au champ (aria-labelledby), vérifie-t-il une de ses conditions ?
– Le champ de formulaire possède un attribut title dont le contenu permet de comprendre la nature de la saisie attendue.
– Le champ de formulaire est accompagné d'un passage de texte accolé au champ qui devient visible à la prise de focus permettant de comprendre la nature de la saisie attendue.
– Le champ de formulaire est accompagné d'un passage de texte visible accolé au champ permettant de comprendre la nature de la saisie attendue.</t>
  </si>
  <si>
    <t>Les champs de même nature vérifient-ils l'une de ces conditions, si nécessaire ?
– Les champs de même nature sont regroupés dans une balise &lt;fieldset&gt;.
– Les champs de même nature sont regroupés dans une balise possédant un attribut WAI-ARIA role="group".
– Les champs de même nature de type radio (&lt;input type="radio"&gt; ou balises possédant un attribut WAI-ARIA role="radio") sont regroupés dans une balise possédant un attribut WAI-ARIA role="radiogroup" ou role="group".</t>
  </si>
  <si>
    <t>L'intitulé de chaque bouton est-il pertinent ?
– S'il est présent, le contenu de l'attribut WAI-ARIA aria-label est pertinent.
– S'il est présent, le passage de texte lié au bouton via un attribut WAI-ARIA aria-labelledby est pertinent.
– S'il est présent, le contenu de l'attribut value d'une balise &lt;input&gt; de type submit, reset ou button est pertinent.
– S'il est présent, le contenu de la balise &lt;button&gt; est pertinent.
– S'il est présent, le contenu de l'attribut alt d'une balise &lt;input&gt; de type image est pertinent.
– S'il est présent, le contenu de l'attribut title est pertinent.</t>
  </si>
  <si>
    <t>Dans chaque page web, chaque texte écrit dans une langue différente de la langue par défaut vérifie-t-il une de ces conditions (hors cas particuliers) ?
– L'indication de langue est donnée sur l'élément contenant le texte (attribut lang et / ou xml:lang).
– L'indication de langue est donnée sur un des éléments parents (attribut lang et/ou xml:lang).</t>
  </si>
  <si>
    <t>Les indications du caractère obligatoire de la saisie des champs vérifient-elles une de ces conditions (hors cas particuliers) ?
– Une indication de champ obligatoire est visible et permet d'identifier nommément le champ concerné préalablement à la validation du formulaire.
– Le champ obligatoire dispose de l'attribut aria-required="true" ou required préalablement à la validation du formulaire.</t>
  </si>
  <si>
    <t>Les messages d'erreur indiquant l'absence de saisie d'un champ obligatoire vérifient-ils une de ces conditions ?
– Le message d'erreur indiquant l'absence de saisie d'un champ obligatoire est visible et permet d'identifier nommément le champ concerné.
– Le champ obligatoire dispose de l'attribut aria-invalid="true".</t>
  </si>
  <si>
    <t>Les instructions et indications du type de données et/ou de format obligatoires vérifient-elles une de ces conditions ?
– Une instruction ou une indication du type de données et/ou de format obligatoire est visible et permet d'identifier nommément le champ concerné préalablement à la validation du formulaire.
– Une instruction ou une indication du type de données et/ou de format obligatoire est visible dans l'étiquette ou le passage de texte associé au champ préalablement à la validation du formulaire.</t>
  </si>
  <si>
    <t>Les messages d'erreurs fournissant une instruction ou une indication du type de données et/ou de format obligatoire des champs vérifient-ils une de ces conditions ?
– Le message d'erreur fournissant une instruction ou une indication du type de données et/ou de format obligatoire est visible et identifie le champ concerné.
– Le champ dispose de l'attribut aria-invalid="true".</t>
  </si>
  <si>
    <t>Chaque champ de formulaire dont l'objet se rapporte à une information concernant l'utilisateur vérifie-t-il ces conditions ?
– Le champ de formulaire possède un attribut autocomplete.
–  L'attribut autocomplete est pourvu d'une valeur présente dans la liste des valeurs possibles pour l'attribut autocomplete associés à un champ de formulaire.
– La valeur indiquée pour l'attribut autocomplete est pertinente au regard du type d'information attendu.</t>
  </si>
  <si>
    <t>Dans chaque page web, le texte et le texte en image en gras d’une taille restituée inférieure à 18,5px vérifient-ils une de ces conditions (hors cas particuliers) ?
– Le rapport de contraste entre le texte et son arrière-plan est de 4.5:1, au moins.
– Un mécanisme permet à l'utilisateur d'afficher le texte avec un rapport de contraste de 4.5:1, au moins.</t>
  </si>
  <si>
    <t>Chaque tableau de mise en forme vérifie-t-il ces conditions (hors cas particuliers) ?
– Le contenu linéarisé reste compréhensible.
– La balise &lt;table&gt; possède un attribut role="presentation".</t>
  </si>
  <si>
    <t>Chaque tableau de mise en forme (balise &lt;table&gt;) vérifie-t-il ces conditions ?
– Le tableau de mise en forme (balise &lt;table&gt;) ne contient pas de balises &lt;caption&gt;, &lt;th&gt;, &lt;thead&gt;, &lt;tfoot&gt;, &lt;colgroup&gt; ou de balises ayant un attribut WAI-ARIA role="rowheader", role="columnheader".
– Les cellules du tableau de mise en forme (balises &lt;td&gt;) ne possèdent pas d'attributs scope, headers, axis.</t>
  </si>
  <si>
    <t>Dans chaque page web, chaque fonctionnalité de téléchargement d'un document bureautique vérifie-t-elle une de ces conditions ?
– Le document en téléchargement est compatible avec l'accessibilité.
– Il existe une version alternative du document en téléchargement compatible avec l'accessibilité.
– Il existe une version alternative du document en téléchargement au format HTML.</t>
  </si>
  <si>
    <t>Chaque image (balise &lt;img&gt;) porteuse d'information, qui nécessite une description détaillée, vérifie-t-elle une de ces conditions ?
– Il existe un attribut longdesc qui donne l'adresse (URL) d'une page ou d'un emplacement dans la page contenant la description détaillée.
– Il existe une alternative textuelle contenant la référence à une description détaillée adjacente à l'image.
– Il existe un lien ou un bouton adjacent permettant d'accéder à la description détaillée.</t>
  </si>
  <si>
    <t>Chaque champ de formulaire vérifie-t-il une de ces conditions ?
– Le champ de formulaire possède un attribut WAI-ARIA aria-labelledby référençant un passage de texte identifié.
– Le champ de formulaire possède un attribut WAI-ARIA aria-label.
– Une balise &lt;label&gt; ayant un attribut for est associée au champ de formulaire.
– Le champ de formulaire possède un attribut title.
– Un bouton adjacent au champ de formulaire lui fournit une étiquette visible et un attribut WAI-ARIA aria-label, aria-labelledby ou title lui fournit un nom accessible.</t>
  </si>
  <si>
    <t>Chaque champ de formulaire associé à une balise &lt;label&gt; ayant un attribut for, vérifie-t-il ces conditions ?
– Le champ de formulaire possède un attribut id.
– La valeur de l'attribut for est égale à la valeur de l'attribut id du champ de formulaire associé.</t>
  </si>
  <si>
    <t>Chaque image (balise &lt;img&gt;) de décoration, sans légende, vérifie-t-elle une de ces conditions ?
– La balise &lt;img&gt; possède un attribut alt vide (alt="") et est dépourvue de tout autre attribut permettant de fournir une alternative textuelle.
– La balise &lt;img&gt; possède un attribut WAI-ARIA aria-hidden="true" ou role="presentation".</t>
  </si>
  <si>
    <t>Les champs obligatoires ayant l'attribut aria-invalid="true" vérifient-ils une de ces conditions ?
– Une indication de champ obligatoire est visible et située dans l'étiquette associée au champ.
– Une indication de champ obligatoire est visible et située dans le passage de texte associé au champ.</t>
  </si>
  <si>
    <t>Pour chaque formulaire qui modifie ou supprime des données, ou qui transmet des réponses à un test ou un examen, ou dont la validation a des conséquences financières ou juridiques, la saisie des données vérifie-t-elle une de ces conditions ?
– L'utilisateur peut modifier ou annuler les données et les actions effectuées sur ces données après la validation du formulaire.
– L'utilisateur peut vérifier et corriger les données avant la validation d'un formulaire en plusieurs étapes.
– Un mécanisme de confirmation explicite, via une case à cocher (balise &lt;input&gt; de type checkbox ou balise ayant un attribut WAI-ARIA role="checkbox") ou une étape supplémentaire, est présent.</t>
  </si>
  <si>
    <t>Chaque bouton affichant un intitulé visible vérifie-t-il ces conditions (hors cas particuliers) ?
– S'il est présent, le contenu de l'attribut WAI-ARIA aria-label contient au moins l'intitulé visible.
– S'il est présent, le passage de texte lié au bouton via un attribut WAI-ARIA aria-labelledby contient au moins l'intitulé visible.
– S'il est présent, le contenu de l'attribut value d'une balise &lt;input&gt; de type submit, reset ou button contient au moins l'intitulé visible.
– S'il est présent, le contenu de la balise &lt;button&gt; contient au moins l'intitulé visible.
– S'il est présent, le contenu de l'attribut alt d'une balise &lt;input&gt; de type image contient au moins l'intitulé visible.
– S'il est présent, le contenu de l'attribut title contient au moins l'intitulé visible.</t>
  </si>
  <si>
    <t>Les liens du tableau ne sont indiqué que par leur couleur.</t>
  </si>
  <si>
    <t>Le contraste entre les éléments suivants et leur couleur d'arrière-plan n'est pas suffisant :
- Etiquette « Active » (2.5:1)</t>
  </si>
  <si>
    <t>– Les balises &lt;th&gt; n'ont pas d'attribut id, scope ou role.</t>
  </si>
  <si>
    <r>
      <rPr>
        <b/>
        <sz val="8"/>
        <rFont val="Arial"/>
        <family val="2"/>
      </rPr>
      <t>Exemple de correctif :</t>
    </r>
    <r>
      <rPr>
        <sz val="8"/>
        <rFont val="Arial"/>
        <family val="2"/>
      </rPr>
      <t xml:space="preserve">
&lt;table class="generaltable fullwidth"&gt;
    &lt;thead&gt;
    &lt;tr&gt;
        &lt;th </t>
    </r>
    <r>
      <rPr>
        <b/>
        <strike/>
        <sz val="8"/>
        <rFont val="Arial"/>
        <family val="2"/>
      </rPr>
      <t>scope="col"</t>
    </r>
    <r>
      <rPr>
        <sz val="8"/>
        <rFont val="Arial"/>
        <family val="2"/>
      </rPr>
      <t xml:space="preserve">&gt;Nom&lt;/th&gt;
        &lt;th </t>
    </r>
    <r>
      <rPr>
        <b/>
        <strike/>
        <sz val="8"/>
        <rFont val="Arial"/>
        <family val="2"/>
      </rPr>
      <t>scope="col"</t>
    </r>
    <r>
      <rPr>
        <sz val="8"/>
        <rFont val="Arial"/>
        <family val="2"/>
      </rPr>
      <t xml:space="preserve">&gt;Version&lt;/th&gt;
        &lt;th </t>
    </r>
    <r>
      <rPr>
        <b/>
        <strike/>
        <sz val="8"/>
        <rFont val="Arial"/>
        <family val="2"/>
      </rPr>
      <t>scope="col"</t>
    </r>
    <r>
      <rPr>
        <sz val="8"/>
        <rFont val="Arial"/>
        <family val="2"/>
      </rPr>
      <t xml:space="preserve">&gt;Réponse&lt;/th&gt;
        &lt;th </t>
    </r>
    <r>
      <rPr>
        <b/>
        <strike/>
        <sz val="8"/>
        <rFont val="Arial"/>
        <family val="2"/>
      </rPr>
      <t>scope="col"</t>
    </r>
    <r>
      <rPr>
        <sz val="8"/>
        <rFont val="Arial"/>
        <family val="2"/>
      </rPr>
      <t>&gt;Date&lt;/th&gt;
        &lt;th</t>
    </r>
    <r>
      <rPr>
        <b/>
        <strike/>
        <sz val="8"/>
        <rFont val="Arial"/>
        <family val="2"/>
      </rPr>
      <t xml:space="preserve"> scope="col"</t>
    </r>
    <r>
      <rPr>
        <sz val="8"/>
        <rFont val="Arial"/>
        <family val="2"/>
      </rPr>
      <t xml:space="preserve">&gt;&lt;/th&gt;
    &lt;/tr&gt;
    &lt;/thead&gt;
</t>
    </r>
  </si>
  <si>
    <r>
      <rPr>
        <b/>
        <sz val="8"/>
        <rFont val="Arial"/>
        <family val="2"/>
      </rPr>
      <t xml:space="preserve">Recommandation : </t>
    </r>
    <r>
      <rPr>
        <sz val="8"/>
        <rFont val="Arial"/>
        <family val="2"/>
      </rPr>
      <t>supprimer la colonne vide du tableau si elle n'a pas vocation a être remplie.</t>
    </r>
  </si>
  <si>
    <t>Le texte « Pour toute question en lien avec les politiques, veuillez contacter le délégué à la protection des données. »  doit être placé dans une balise &lt;p&gt;.</t>
  </si>
  <si>
    <r>
      <rPr>
        <b/>
        <sz val="8"/>
        <rFont val="Arial"/>
        <family val="2"/>
      </rPr>
      <t>Exemple de correctif :</t>
    </r>
    <r>
      <rPr>
        <sz val="8"/>
        <rFont val="Arial"/>
        <family val="2"/>
      </rPr>
      <t xml:space="preserve">
</t>
    </r>
    <r>
      <rPr>
        <b/>
        <u/>
        <sz val="8"/>
        <rFont val="Arial"/>
        <family val="2"/>
      </rPr>
      <t>&lt;p</t>
    </r>
    <r>
      <rPr>
        <sz val="8"/>
        <rFont val="Arial"/>
        <family val="2"/>
      </rPr>
      <t xml:space="preserve"> class="alert alert-info" id="yui_3_17_2_1_1596017619416_20"&gt;Pour toute question en lien avec les politiques, veuillez contacter le délégué à la protection des données.</t>
    </r>
    <r>
      <rPr>
        <b/>
        <u/>
        <sz val="8"/>
        <rFont val="Arial"/>
        <family val="2"/>
      </rPr>
      <t>&lt;/p&gt;</t>
    </r>
  </si>
  <si>
    <t>– Les lien du tableau ne sont pas suffisament contrastés (2.1:1)</t>
  </si>
  <si>
    <t xml:space="preserve">Le contraste entre les éléments suivants et leur couleur d'arrière-plan n'est pas suffisant :
- liens « Tableau de bord», « Politiques et accords », « ici », « Retour en haut » (2.5:1)
</t>
  </si>
  <si>
    <t>Les liens du fil d'ariane ne sont indiqués que par leur couleur.</t>
  </si>
  <si>
    <t>– Les liens du fil d'ariane ne sont pas suffisament contrastés (2.5:1)</t>
  </si>
  <si>
    <r>
      <rPr>
        <b/>
        <sz val="8"/>
        <rFont val="Arial"/>
        <family val="2"/>
      </rPr>
      <t xml:space="preserve">Exemple de correctif : </t>
    </r>
    <r>
      <rPr>
        <sz val="8"/>
        <rFont val="Arial"/>
        <family val="2"/>
      </rPr>
      <t xml:space="preserve">
&lt;img class="icon icon itemicon" </t>
    </r>
    <r>
      <rPr>
        <b/>
        <strike/>
        <sz val="8"/>
        <rFont val="Arial"/>
        <family val="2"/>
      </rPr>
      <t>alt="Naturelle" title="Naturelle"</t>
    </r>
    <r>
      <rPr>
        <sz val="8"/>
        <rFont val="Arial"/>
        <family val="2"/>
      </rPr>
      <t xml:space="preserve"> src="https://maspemaths.cned.fr/theme/image.php/ecl/core/1589878119/i/agg_sum"&gt;</t>
    </r>
  </si>
  <si>
    <t>L'image agg_sum.jpg est une image de décoration et devrait avoir une alterntive vide.</t>
  </si>
  <si>
    <t>Formulaire, Accordéon, popin</t>
  </si>
  <si>
    <r>
      <rPr>
        <b/>
        <sz val="8"/>
        <rFont val="Arial"/>
        <family val="2"/>
      </rPr>
      <t>Exemple de correctif :
Boutons sans nom</t>
    </r>
    <r>
      <rPr>
        <sz val="8"/>
        <rFont val="Arial"/>
        <family val="2"/>
      </rPr>
      <t xml:space="preserve">
</t>
    </r>
    <r>
      <rPr>
        <b/>
        <u/>
        <sz val="8"/>
        <rFont val="Arial"/>
        <family val="2"/>
      </rPr>
      <t xml:space="preserve">&lt;button type="button" </t>
    </r>
    <r>
      <rPr>
        <sz val="8"/>
        <rFont val="Arial"/>
        <family val="2"/>
      </rPr>
      <t xml:space="preserve">title="Afficher le dossier avec les icônes de fichiers" class="fp-vb-icons btn btn-secondary btn-sm checked" </t>
    </r>
    <r>
      <rPr>
        <b/>
        <strike/>
        <sz val="8"/>
        <rFont val="Arial"/>
        <family val="2"/>
      </rPr>
      <t>href="#"</t>
    </r>
    <r>
      <rPr>
        <sz val="8"/>
        <rFont val="Arial"/>
        <family val="2"/>
      </rPr>
      <t xml:space="preserve"> id="yui_3_17_2_1_1595844719309_1544"&gt;</t>
    </r>
    <r>
      <rPr>
        <b/>
        <u/>
        <sz val="8"/>
        <rFont val="Arial"/>
        <family val="2"/>
      </rPr>
      <t>&lt;span class="sr-only"&gt;Afficher le dossier avec les icônes de fichiers&lt;/span&gt;</t>
    </r>
    <r>
      <rPr>
        <sz val="8"/>
        <rFont val="Arial"/>
        <family val="2"/>
      </rPr>
      <t xml:space="preserve">
&lt;i class="icon fa fa-th fa-fw " aria-hidden="true" id="yui_3_17_2_1_1595844719309_1551"&gt;&lt;/i&gt;
</t>
    </r>
    <r>
      <rPr>
        <b/>
        <u/>
        <sz val="8"/>
        <rFont val="Arial"/>
        <family val="2"/>
      </rPr>
      <t xml:space="preserve">&lt;/button&gt;
</t>
    </r>
    <r>
      <rPr>
        <b/>
        <sz val="8"/>
        <rFont val="Arial"/>
        <family val="2"/>
      </rPr>
      <t xml:space="preserve">Bouton « Ajouter » </t>
    </r>
    <r>
      <rPr>
        <b/>
        <u/>
        <sz val="8"/>
        <rFont val="Arial"/>
        <family val="2"/>
      </rPr>
      <t xml:space="preserve">
</t>
    </r>
    <r>
      <rPr>
        <sz val="8"/>
        <rFont val="Arial"/>
        <family val="2"/>
      </rPr>
      <t xml:space="preserve">&lt;a role="button" </t>
    </r>
    <r>
      <rPr>
        <b/>
        <strike/>
        <sz val="8"/>
        <rFont val="Arial"/>
        <family val="2"/>
      </rPr>
      <t>title="Ajouter…"</t>
    </r>
    <r>
      <rPr>
        <sz val="8"/>
        <rFont val="Arial"/>
        <family val="2"/>
      </rPr>
      <t xml:space="preserve"> class="btn btn-secondary btn-sm" href="#" id="yui_3_17_2_1_1595928048374_4496"&gt;</t>
    </r>
    <r>
      <rPr>
        <b/>
        <u/>
        <sz val="8"/>
        <rFont val="Arial"/>
        <family val="2"/>
      </rPr>
      <t>&lt;span class="sr-only"&gt;Ajouter un fichier fichiers&lt;/span&gt;</t>
    </r>
    <r>
      <rPr>
        <sz val="8"/>
        <rFont val="Arial"/>
        <family val="2"/>
      </rPr>
      <t xml:space="preserve">
&lt;i class="icon fa fa-file-o fa-fw " aria-hidden="true"&gt;&lt;/i&gt;
&lt;/a&gt;</t>
    </r>
    <r>
      <rPr>
        <u/>
        <sz val="8"/>
        <rFont val="Arial"/>
        <family val="2"/>
      </rPr>
      <t xml:space="preserve">
</t>
    </r>
    <r>
      <rPr>
        <b/>
        <u/>
        <sz val="8"/>
        <rFont val="Arial"/>
        <family val="2"/>
      </rPr>
      <t xml:space="preserve">
</t>
    </r>
    <r>
      <rPr>
        <b/>
        <sz val="8"/>
        <rFont val="Arial"/>
        <family val="2"/>
      </rPr>
      <t>Bouton « Tout déplier »</t>
    </r>
    <r>
      <rPr>
        <b/>
        <u/>
        <sz val="8"/>
        <rFont val="Arial"/>
        <family val="2"/>
      </rPr>
      <t xml:space="preserve">
</t>
    </r>
    <r>
      <rPr>
        <sz val="8"/>
        <rFont val="Arial"/>
        <family val="2"/>
      </rPr>
      <t>&lt;a href="#" class="collapseexpand" role="button" aria-controls="yui_3_17_2_1_1595859044844_49 yui_3_17_2_1_1595859044844_55 yui_3_17_2_1_1595859044844_59 yui_3_17_2_1_1595859044844_63 yui_3_17_2_1_1595859044844_67" id="yui_3_17_2_1_1595859044844_4522"&gt;Tout déplier</t>
    </r>
    <r>
      <rPr>
        <b/>
        <u/>
        <sz val="8"/>
        <rFont val="Arial"/>
        <family val="2"/>
      </rPr>
      <t>&lt; span class="sr-only"&gt;(thématiques)&lt;/span&gt;</t>
    </r>
    <r>
      <rPr>
        <sz val="8"/>
        <rFont val="Arial"/>
        <family val="2"/>
      </rPr>
      <t>&lt;/a&gt;</t>
    </r>
    <r>
      <rPr>
        <b/>
        <u/>
        <sz val="8"/>
        <rFont val="Arial"/>
        <family val="2"/>
      </rPr>
      <t xml:space="preserve">
</t>
    </r>
    <r>
      <rPr>
        <b/>
        <sz val="8"/>
        <rFont val="Arial"/>
        <family val="2"/>
      </rPr>
      <t xml:space="preserve">
Accordéon:
</t>
    </r>
    <r>
      <rPr>
        <sz val="8"/>
        <rFont val="Arial"/>
        <family val="2"/>
      </rPr>
      <t xml:space="preserve">&lt;div class="Accordeon-Block" id="yui_3_17_2_1_1594973589870_34"&gt;
       </t>
    </r>
    <r>
      <rPr>
        <b/>
        <u/>
        <sz val="8"/>
        <rFont val="Arial"/>
        <family val="2"/>
      </rPr>
      <t xml:space="preserve"> &lt;h2 class="Accordeon-Entete"&gt;</t>
    </r>
    <r>
      <rPr>
        <sz val="8"/>
        <rFont val="Arial"/>
        <family val="2"/>
      </rPr>
      <t>&lt;button id="accordeon1" type="button" data-toggle="collapse" data-parent="#Accordeon" aria-controls="Block1" aria-expanded="true" class=""&gt;Objectifs&lt;/button&gt;</t>
    </r>
    <r>
      <rPr>
        <b/>
        <u/>
        <sz val="8"/>
        <rFont val="Arial"/>
        <family val="2"/>
      </rPr>
      <t>&lt;/h2&gt;</t>
    </r>
    <r>
      <rPr>
        <sz val="8"/>
        <rFont val="Arial"/>
        <family val="2"/>
      </rPr>
      <t xml:space="preserve">
        </t>
    </r>
    <r>
      <rPr>
        <b/>
        <u/>
        <sz val="8"/>
        <rFont val="Arial"/>
        <family val="2"/>
      </rPr>
      <t>&lt;div role="region" aria-labbelledBy="accordeon1"</t>
    </r>
    <r>
      <rPr>
        <sz val="8"/>
        <rFont val="Arial"/>
        <family val="2"/>
      </rPr>
      <t xml:space="preserve"> id="Block1" class="collapse show" style=""&gt;
           </t>
    </r>
    <r>
      <rPr>
        <i/>
        <sz val="8"/>
        <rFont val="Arial"/>
        <family val="2"/>
      </rPr>
      <t xml:space="preserve"> (contenu de l'accordéon)</t>
    </r>
    <r>
      <rPr>
        <sz val="8"/>
        <rFont val="Arial"/>
        <family val="2"/>
      </rPr>
      <t xml:space="preserve">
    &lt;/div&gt;
</t>
    </r>
    <r>
      <rPr>
        <b/>
        <sz val="8"/>
        <rFont val="Arial"/>
        <family val="2"/>
      </rPr>
      <t xml:space="preserve">
Popin Sélecteur de fichiers
</t>
    </r>
    <r>
      <rPr>
        <u/>
        <sz val="8"/>
        <rFont val="Arial"/>
        <family val="2"/>
      </rPr>
      <t>HTML</t>
    </r>
    <r>
      <rPr>
        <b/>
        <sz val="8"/>
        <rFont val="Arial"/>
        <family val="2"/>
      </rPr>
      <t xml:space="preserve">
</t>
    </r>
    <r>
      <rPr>
        <sz val="8"/>
        <rFont val="Arial"/>
        <family val="2"/>
      </rPr>
      <t xml:space="preserve">&lt;div </t>
    </r>
    <r>
      <rPr>
        <b/>
        <u/>
        <sz val="8"/>
        <rFont val="Arial"/>
        <family val="2"/>
      </rPr>
      <t>role="dialog"</t>
    </r>
    <r>
      <rPr>
        <sz val="8"/>
        <rFont val="Arial"/>
        <family val="2"/>
      </rPr>
      <t xml:space="preserve"> </t>
    </r>
    <r>
      <rPr>
        <b/>
        <u/>
        <sz val="8"/>
        <rFont val="Arial"/>
        <family val="2"/>
      </rPr>
      <t>aria-labelledby="fp-dialog-label_5f1ef4e05b589"</t>
    </r>
    <r>
      <rPr>
        <sz val="8"/>
        <rFont val="Arial"/>
        <family val="2"/>
      </rPr>
      <t xml:space="preserve"> id="moodle-dialogue-yui_3_17_2_1_1595928048374_4506" class="yui3-widget yui3-panel moodle-dialogue yui3-widget-positioned yui3-widget-modal yui3-widget-stacked moodle-has-zindex filepicker yui3-dd-draggable moodle-dialogue-focused" style="height: 558px; width: 873px; left: 284px; top: 1139px; z-index: 65541;" </t>
    </r>
    <r>
      <rPr>
        <b/>
        <u/>
        <sz val="8"/>
        <rFont val="Arial"/>
        <family val="2"/>
      </rPr>
      <t>tabindex="-1"</t>
    </r>
    <r>
      <rPr>
        <sz val="8"/>
        <rFont val="Arial"/>
        <family val="2"/>
      </rPr>
      <t xml:space="preserve">&gt;
    &lt;div id="moodle-dialogue-yui_3_17_2_1_1595928048374_4506" </t>
    </r>
    <r>
      <rPr>
        <b/>
        <strike/>
        <sz val="8"/>
        <rFont val="Arial"/>
        <family val="2"/>
      </rPr>
      <t>role="dialog" aria-labelledby="moodle-dialogue-yui_3_17_2_1_1595928048374_4506-header-text"</t>
    </r>
    <r>
      <rPr>
        <sz val="8"/>
        <rFont val="Arial"/>
        <family val="2"/>
      </rPr>
      <t xml:space="preserve"> class="moodle-dialogue-wrap moodle-dialogue-content yui3-widget-stdmod yui3-widget-content-expanded" </t>
    </r>
    <r>
      <rPr>
        <b/>
        <strike/>
        <sz val="8"/>
        <rFont val="Arial"/>
        <family val="2"/>
      </rPr>
      <t>aria-live="polite"</t>
    </r>
    <r>
      <rPr>
        <sz val="8"/>
        <rFont val="Arial"/>
        <family val="2"/>
      </rPr>
      <t xml:space="preserve">&gt;
        &lt;div id="moodle-dialogue-yui_3_17_2_1_1595928048374_4506-header-text" class="moodle-dialogue-hd yui3-widget-hd" style="cursor: move;"&gt;
            </t>
    </r>
    <r>
      <rPr>
        <b/>
        <u/>
        <sz val="8"/>
        <rFont val="Arial"/>
        <family val="2"/>
      </rPr>
      <t>&lt;h1</t>
    </r>
    <r>
      <rPr>
        <sz val="8"/>
        <rFont val="Arial"/>
        <family val="2"/>
      </rPr>
      <t xml:space="preserve"> id="fp-dialog-label_5f1ef4e05b589"&gt;Sélecteur de fichiers</t>
    </r>
    <r>
      <rPr>
        <b/>
        <u/>
        <sz val="8"/>
        <rFont val="Arial"/>
        <family val="2"/>
      </rPr>
      <t>&lt;/h1&gt;</t>
    </r>
    <r>
      <rPr>
        <sz val="8"/>
        <rFont val="Arial"/>
        <family val="2"/>
      </rPr>
      <t xml:space="preserve">&lt;span class="yui3-widget-buttons" id="yui_3_17_2_1_1595928048374_4575"&gt;&lt;button class="yui3-button closebutton" </t>
    </r>
    <r>
      <rPr>
        <b/>
        <strike/>
        <sz val="8"/>
        <rFont val="Arial"/>
        <family val="2"/>
      </rPr>
      <t>title="Fermer"</t>
    </r>
    <r>
      <rPr>
        <sz val="8"/>
        <rFont val="Arial"/>
        <family val="2"/>
      </rPr>
      <t xml:space="preserve"> id="yui_3_17_2_1_1595928048374_4885"&gt;</t>
    </r>
    <r>
      <rPr>
        <b/>
        <u/>
        <sz val="8"/>
        <rFont val="Arial"/>
        <family val="2"/>
      </rPr>
      <t>&lt;span class="sr-only"&gt;Fermer Sélecteur de fichiers&lt;/span&gt;&lt;span aria-hidden="true"&gt;X&lt;/span&gt;</t>
    </r>
    <r>
      <rPr>
        <sz val="8"/>
        <rFont val="Arial"/>
        <family val="2"/>
      </rPr>
      <t xml:space="preserve">&lt;/button&gt;&lt;/span&gt;
        &lt;/div&gt;
</t>
    </r>
    <r>
      <rPr>
        <u/>
        <sz val="8"/>
        <rFont val="Arial"/>
        <family val="2"/>
      </rPr>
      <t>CSS</t>
    </r>
    <r>
      <rPr>
        <sz val="8"/>
        <rFont val="Arial"/>
        <family val="2"/>
      </rPr>
      <t xml:space="preserve">
</t>
    </r>
    <r>
      <rPr>
        <b/>
        <strike/>
        <sz val="8"/>
        <rFont val="Arial"/>
        <family val="2"/>
      </rPr>
      <t xml:space="preserve">.moodle-dialogue-base .closebutton::after {
    content: "×";
}
</t>
    </r>
    <r>
      <rPr>
        <b/>
        <sz val="8"/>
        <rFont val="Arial"/>
        <family val="2"/>
      </rPr>
      <t xml:space="preserve">Système d'onglets – Popin Sélecteur de fichiers
</t>
    </r>
    <r>
      <rPr>
        <sz val="8"/>
        <rFont val="Arial"/>
        <family val="2"/>
      </rPr>
      <t xml:space="preserve">&lt;div tabindex="0" class="file-picker fp-generallayout row" </t>
    </r>
    <r>
      <rPr>
        <b/>
        <strike/>
        <sz val="8"/>
        <rFont val="Arial"/>
        <family val="2"/>
      </rPr>
      <t>role="dialog" aria-live="assertive"</t>
    </r>
    <r>
      <rPr>
        <sz val="8"/>
        <rFont val="Arial"/>
        <family val="2"/>
      </rPr>
      <t xml:space="preserve">&gt;
</t>
    </r>
    <r>
      <rPr>
        <b/>
        <u/>
        <sz val="8"/>
        <rFont val="Arial"/>
        <family val="2"/>
      </rPr>
      <t xml:space="preserve">    &lt;ul</t>
    </r>
    <r>
      <rPr>
        <sz val="8"/>
        <rFont val="Arial"/>
        <family val="2"/>
      </rPr>
      <t xml:space="preserve"> class="fp-repo-area col-md-3 pr-2 nav nav-pills flex-column" role="tablist" </t>
    </r>
    <r>
      <rPr>
        <b/>
        <u/>
        <sz val="8"/>
        <rFont val="Arial"/>
        <family val="2"/>
      </rPr>
      <t>aria-label="Type de fichiers"&gt;</t>
    </r>
    <r>
      <rPr>
        <sz val="8"/>
        <rFont val="Arial"/>
        <family val="2"/>
      </rPr>
      <t xml:space="preserve">
</t>
    </r>
    <r>
      <rPr>
        <b/>
        <u/>
        <sz val="8"/>
        <rFont val="Arial"/>
        <family val="2"/>
      </rPr>
      <t xml:space="preserve">        &lt;li</t>
    </r>
    <r>
      <rPr>
        <sz val="8"/>
        <rFont val="Arial"/>
        <family val="2"/>
      </rPr>
      <t xml:space="preserve"> class="fp-repo nav-item first odd" </t>
    </r>
    <r>
      <rPr>
        <b/>
        <u/>
        <sz val="8"/>
        <rFont val="Arial"/>
        <family val="2"/>
      </rPr>
      <t>role="tab" aria-controls="panneau-1" aria-selected="true" tabindex="0"</t>
    </r>
    <r>
      <rPr>
        <sz val="8"/>
        <rFont val="Arial"/>
        <family val="2"/>
      </rPr>
      <t xml:space="preserve"> id="fp-repo-5f1ef4e05b589-3"&gt;
            &lt;img class="fp-repo-icon" alt=" " src="https://maspemaths.cned.fr/theme/image.php/ecl/repository_recent/1589878119/icon"&gt;
            &lt;span class="fp-repo-name"&gt;Fichiers récents&lt;/span&gt;
</t>
    </r>
    <r>
      <rPr>
        <b/>
        <u/>
        <sz val="8"/>
        <rFont val="Arial"/>
        <family val="2"/>
      </rPr>
      <t xml:space="preserve">        &lt;/li&gt;
        &lt;li </t>
    </r>
    <r>
      <rPr>
        <sz val="8"/>
        <rFont val="Arial"/>
        <family val="2"/>
      </rPr>
      <t xml:space="preserve">class="fp-repo nav-item even" </t>
    </r>
    <r>
      <rPr>
        <b/>
        <u/>
        <sz val="8"/>
        <rFont val="Arial"/>
        <family val="2"/>
      </rPr>
      <t>role="tab" aria-controls="panneau-2" aria-selected="false" tabindex="-1"</t>
    </r>
    <r>
      <rPr>
        <sz val="8"/>
        <rFont val="Arial"/>
        <family val="2"/>
      </rPr>
      <t xml:space="preserve"> id="fp-repo-5f1ef4e05b589-4"&gt;
            &lt;img class="fp-repo-icon" alt=" " src="https://maspemaths.cned.fr/theme/image.php/ecl/repository_upload/1589878119/icon"&gt;
            &lt;span class="fp-repo-name"&gt;Déposer un fichier&lt;/span&gt;
</t>
    </r>
    <r>
      <rPr>
        <b/>
        <u/>
        <sz val="8"/>
        <rFont val="Arial"/>
        <family val="2"/>
      </rPr>
      <t xml:space="preserve">        &lt;/li&gt;
        &lt;li </t>
    </r>
    <r>
      <rPr>
        <sz val="8"/>
        <rFont val="Arial"/>
        <family val="2"/>
      </rPr>
      <t xml:space="preserve">class="fp-repo nav-item odd" </t>
    </r>
    <r>
      <rPr>
        <b/>
        <u/>
        <sz val="8"/>
        <rFont val="Arial"/>
        <family val="2"/>
      </rPr>
      <t>role="tab" aria-controls="panneau-3" aria-selected="false" tabindex="-1"</t>
    </r>
    <r>
      <rPr>
        <sz val="8"/>
        <rFont val="Arial"/>
        <family val="2"/>
      </rPr>
      <t xml:space="preserve"> id="fp-repo-5f1ef4e05b589-5"&gt;
            &lt;img class="fp-repo-icon" alt=" " src="https://maspemaths.cned.fr/theme/image.php/ecl/repository_url/1589878119/icon" width="16" height="16"&gt;
            &lt;span class="fp-repo-name"&gt;Téléchargement d'URL&lt;/span&gt;
</t>
    </r>
    <r>
      <rPr>
        <b/>
        <u/>
        <sz val="8"/>
        <rFont val="Arial"/>
        <family val="2"/>
      </rPr>
      <t xml:space="preserve">        &lt;/li&gt;
        &lt;li </t>
    </r>
    <r>
      <rPr>
        <sz val="8"/>
        <rFont val="Arial"/>
        <family val="2"/>
      </rPr>
      <t>class="fp-repo nav-item even"</t>
    </r>
    <r>
      <rPr>
        <b/>
        <u/>
        <sz val="8"/>
        <rFont val="Arial"/>
        <family val="2"/>
      </rPr>
      <t xml:space="preserve"> role="tab" aria-controls="panneau-4" aria-selected="false" tabindex="-1"</t>
    </r>
    <r>
      <rPr>
        <sz val="8"/>
        <rFont val="Arial"/>
        <family val="2"/>
      </rPr>
      <t xml:space="preserve"> id="fp-repo-5f1ef4e05b589-7"&gt;
            &lt;img class="fp-repo-icon" alt=" " src="https://maspemaths.cned.fr/theme/image.php/ecl/repository_wikimedia/1589878119/icon" width="16" height="16"&gt;
            &lt;span class="fp-repo-name"&gt;Wikimedia&lt;/span&gt;
</t>
    </r>
    <r>
      <rPr>
        <b/>
        <u/>
        <sz val="8"/>
        <rFont val="Arial"/>
        <family val="2"/>
      </rPr>
      <t xml:space="preserve">        &lt;/li&gt;
    &lt;/ul&gt;
</t>
    </r>
    <r>
      <rPr>
        <sz val="8"/>
        <rFont val="Arial"/>
        <family val="2"/>
      </rPr>
      <t xml:space="preserve">    &lt;div </t>
    </r>
    <r>
      <rPr>
        <b/>
        <u/>
        <sz val="8"/>
        <rFont val="Arial"/>
        <family val="2"/>
      </rPr>
      <t>id="panneau-1" aria-labelledby="fp-repo-5f1ef4e05b589-3" role="tabpanel"&gt;</t>
    </r>
    <r>
      <rPr>
        <sz val="8"/>
        <rFont val="Arial"/>
        <family val="2"/>
      </rPr>
      <t xml:space="preserve">
</t>
    </r>
    <r>
      <rPr>
        <i/>
        <sz val="8"/>
        <rFont val="Arial"/>
        <family val="2"/>
      </rPr>
      <t xml:space="preserve">        (contenu du panneau)</t>
    </r>
    <r>
      <rPr>
        <sz val="8"/>
        <rFont val="Arial"/>
        <family val="2"/>
      </rPr>
      <t xml:space="preserve">
    &lt;/div&gt;
        &lt;div </t>
    </r>
    <r>
      <rPr>
        <b/>
        <u/>
        <sz val="8"/>
        <rFont val="Arial"/>
        <family val="2"/>
      </rPr>
      <t>id="panneau-2" aria-labelledby="fp-repo-5f1ef4e05b589-4" role="tabpanel" hidden&gt;</t>
    </r>
    <r>
      <rPr>
        <sz val="8"/>
        <rFont val="Arial"/>
        <family val="2"/>
      </rPr>
      <t xml:space="preserve">
</t>
    </r>
    <r>
      <rPr>
        <i/>
        <sz val="8"/>
        <rFont val="Arial"/>
        <family val="2"/>
      </rPr>
      <t xml:space="preserve">        (contenu du panneau)</t>
    </r>
    <r>
      <rPr>
        <sz val="8"/>
        <rFont val="Arial"/>
        <family val="2"/>
      </rPr>
      <t xml:space="preserve">
    &lt;/div&gt;
        &lt;div </t>
    </r>
    <r>
      <rPr>
        <b/>
        <u/>
        <sz val="8"/>
        <rFont val="Arial"/>
        <family val="2"/>
      </rPr>
      <t>id="panneau-3" aria-labelledby="fp-repo-5f1ef4e05b589-5" role="tabpanel"hidden&gt;</t>
    </r>
    <r>
      <rPr>
        <sz val="8"/>
        <rFont val="Arial"/>
        <family val="2"/>
      </rPr>
      <t xml:space="preserve">
</t>
    </r>
    <r>
      <rPr>
        <i/>
        <sz val="8"/>
        <rFont val="Arial"/>
        <family val="2"/>
      </rPr>
      <t xml:space="preserve">        (contenu du panneau)</t>
    </r>
    <r>
      <rPr>
        <sz val="8"/>
        <rFont val="Arial"/>
        <family val="2"/>
      </rPr>
      <t xml:space="preserve">
    &lt;/div&gt;
    &lt;div </t>
    </r>
    <r>
      <rPr>
        <b/>
        <sz val="8"/>
        <rFont val="Arial"/>
        <family val="2"/>
      </rPr>
      <t>i</t>
    </r>
    <r>
      <rPr>
        <b/>
        <u/>
        <sz val="8"/>
        <rFont val="Arial"/>
        <family val="2"/>
      </rPr>
      <t>d="panneau-4" aria-labelledby="fp-repo-5f1ef4e05b589-7" role="tabpanel"</t>
    </r>
    <r>
      <rPr>
        <sz val="8"/>
        <rFont val="Arial"/>
        <family val="2"/>
      </rPr>
      <t xml:space="preserve"> </t>
    </r>
    <r>
      <rPr>
        <b/>
        <u/>
        <sz val="8"/>
        <rFont val="Arial"/>
        <family val="2"/>
      </rPr>
      <t>hidden&gt;</t>
    </r>
    <r>
      <rPr>
        <sz val="8"/>
        <rFont val="Arial"/>
        <family val="2"/>
      </rPr>
      <t xml:space="preserve">
</t>
    </r>
    <r>
      <rPr>
        <i/>
        <sz val="8"/>
        <rFont val="Arial"/>
        <family val="2"/>
      </rPr>
      <t xml:space="preserve">        (contenu du panneau)</t>
    </r>
    <r>
      <rPr>
        <sz val="8"/>
        <rFont val="Arial"/>
        <family val="2"/>
      </rPr>
      <t xml:space="preserve">
    &lt;/div&gt;
&lt;/div&gt;
</t>
    </r>
    <r>
      <rPr>
        <b/>
        <sz val="8"/>
        <rFont val="Arial"/>
        <family val="2"/>
      </rPr>
      <t>Boutons images – Onglet Wikimedia</t>
    </r>
    <r>
      <rPr>
        <sz val="8"/>
        <rFont val="Arial"/>
        <family val="2"/>
      </rPr>
      <t xml:space="preserve">
</t>
    </r>
    <r>
      <rPr>
        <b/>
        <u/>
        <sz val="8"/>
        <rFont val="Arial"/>
        <family val="2"/>
      </rPr>
      <t>&lt;button</t>
    </r>
    <r>
      <rPr>
        <b/>
        <strike/>
        <sz val="8"/>
        <rFont val="Arial"/>
        <family val="2"/>
      </rPr>
      <t xml:space="preserve"> type="button"</t>
    </r>
    <r>
      <rPr>
        <sz val="8"/>
        <rFont val="Arial"/>
        <family val="2"/>
      </rPr>
      <t xml:space="preserve"> class="fp-file"</t>
    </r>
    <r>
      <rPr>
        <b/>
        <strike/>
        <sz val="8"/>
        <rFont val="Arial"/>
        <family val="2"/>
      </rPr>
      <t xml:space="preserve"> href="#"</t>
    </r>
    <r>
      <rPr>
        <sz val="8"/>
        <rFont val="Arial"/>
        <family val="2"/>
      </rPr>
      <t xml:space="preserve"> id="yui_3_17_2_1_1595928908344_5083"&gt;
    &lt;div style="position:relative;" id="yui_3_17_2_1_1595928908344_5226"&gt;
        &lt;div class="fp-thumbnail" style="width: 120px; height: 120px;" id="yui_3_17_2_1_1595928908344_5225"&gt;&lt;img title="Chocolat fondant Mascotte. Compagnie française, Strasbourg.jpg" alt="Chocolat fondant Mascotte. Compagnie française, Strasbourg.jpg" style="max-width: 120px; max-height: 120px;" id="yui_3_17_2_1_1595928908344_5086" src="https://upload.wikimedia.org/wikipedia/commons/thumb/9/97/Chocolat_fondant_Mascotte._Compagnie_fran%C3%A7aise%2C_Strasbourg.jpg/80px-Chocolat_fondant_Mascotte._Compagnie_fran%C3%A7aise%2C_Strasbourg.jpg" class="realpreview"&gt;&lt;/div&gt;
        &lt;div class="fp-reficons1"&gt;&lt;/div&gt;
        &lt;div class="fp-reficons2" id="yui_3_17_2_1_1595928908344_5259"&gt;&lt;/div&gt;
    &lt;/div&gt;
    &lt;div class="fp-filename-field"&gt;
        &lt;p class="fp-filename text-truncate" style="width: 120px;"&gt;Chocolat fondant Mascotte. Compagnie française, Strasbourg.jpg </t>
    </r>
    <r>
      <rPr>
        <b/>
        <u/>
        <sz val="8"/>
        <rFont val="Arial"/>
        <family val="2"/>
      </rPr>
      <t>&lt;span class="sr-only"&gt;(ouvre une boîte de dialogue)&lt;/span&gt;</t>
    </r>
    <r>
      <rPr>
        <sz val="8"/>
        <rFont val="Arial"/>
        <family val="2"/>
      </rPr>
      <t xml:space="preserve">&lt;/p&gt;
    &lt;/div&gt;
</t>
    </r>
    <r>
      <rPr>
        <b/>
        <u/>
        <sz val="8"/>
        <rFont val="Arial"/>
        <family val="2"/>
      </rPr>
      <t>&lt;/button&gt;</t>
    </r>
  </si>
  <si>
    <r>
      <rPr>
        <b/>
        <sz val="8"/>
        <rFont val="Arial"/>
        <family val="2"/>
      </rPr>
      <t xml:space="preserve">Exemple de correctif :
Popin Ajoutez et vérifiez votre adresse de courriel.
</t>
    </r>
    <r>
      <rPr>
        <u/>
        <sz val="8"/>
        <rFont val="Arial"/>
        <family val="2"/>
      </rPr>
      <t>HTML</t>
    </r>
    <r>
      <rPr>
        <b/>
        <sz val="8"/>
        <rFont val="Arial"/>
        <family val="2"/>
      </rPr>
      <t xml:space="preserve">
</t>
    </r>
    <r>
      <rPr>
        <sz val="8"/>
        <rFont val="Arial"/>
        <family val="2"/>
      </rPr>
      <t xml:space="preserve">&lt;div </t>
    </r>
    <r>
      <rPr>
        <b/>
        <u/>
        <sz val="8"/>
        <rFont val="Arial"/>
        <family val="2"/>
      </rPr>
      <t>role="dialog"</t>
    </r>
    <r>
      <rPr>
        <sz val="8"/>
        <rFont val="Arial"/>
        <family val="2"/>
      </rPr>
      <t xml:space="preserve"> </t>
    </r>
    <r>
      <rPr>
        <b/>
        <u/>
        <sz val="8"/>
        <rFont val="Arial"/>
        <family val="2"/>
      </rPr>
      <t>aria-labelledby="fp-dialog-label_5f1ef4e05b589"</t>
    </r>
    <r>
      <rPr>
        <sz val="8"/>
        <rFont val="Arial"/>
        <family val="2"/>
      </rPr>
      <t xml:space="preserve"> id="moodle-dialogue-yui_3_17_2_1_1595928048374_4506" class="yui3-widget yui3-panel moodle-dialogue yui3-widget-positioned yui3-widget-modal yui3-widget-stacked moodle-has-zindex filepicker yui3-dd-draggable moodle-dialogue-focused" style="height: 558px; width: 873px; left: 284px; top: 1139px; z-index: 65541;" </t>
    </r>
    <r>
      <rPr>
        <b/>
        <u/>
        <sz val="8"/>
        <rFont val="Arial"/>
        <family val="2"/>
      </rPr>
      <t>tabindex="-1"</t>
    </r>
    <r>
      <rPr>
        <sz val="8"/>
        <rFont val="Arial"/>
        <family val="2"/>
      </rPr>
      <t xml:space="preserve">&gt;
    &lt;div id="moodle-dialogue-yui_3_17_2_1_1595928048374_4506" </t>
    </r>
    <r>
      <rPr>
        <b/>
        <strike/>
        <sz val="8"/>
        <rFont val="Arial"/>
        <family val="2"/>
      </rPr>
      <t>role="dialog" aria-labelledby="moodle-dialogue-yui_3_17_2_1_1595928048374_4506-header-text"</t>
    </r>
    <r>
      <rPr>
        <sz val="8"/>
        <rFont val="Arial"/>
        <family val="2"/>
      </rPr>
      <t xml:space="preserve"> class="moodle-dialogue-wrap moodle-dialogue-content yui3-widget-stdmod yui3-widget-content-expanded" </t>
    </r>
    <r>
      <rPr>
        <b/>
        <strike/>
        <sz val="8"/>
        <rFont val="Arial"/>
        <family val="2"/>
      </rPr>
      <t>aria-live="polite"</t>
    </r>
    <r>
      <rPr>
        <sz val="8"/>
        <rFont val="Arial"/>
        <family val="2"/>
      </rPr>
      <t xml:space="preserve">&gt;
        &lt;div id="moodle-dialogue-yui_3_17_2_1_1595928048374_4506-header-text" class="moodle-dialogue-hd yui3-widget-hd" style="cursor: move;"&gt;
            </t>
    </r>
    <r>
      <rPr>
        <b/>
        <u/>
        <sz val="8"/>
        <rFont val="Arial"/>
        <family val="2"/>
      </rPr>
      <t>&lt;h1</t>
    </r>
    <r>
      <rPr>
        <sz val="8"/>
        <rFont val="Arial"/>
        <family val="2"/>
      </rPr>
      <t xml:space="preserve"> id="fp-dialog-label_5f1ef4e05b589"&gt;Sélecteur de fichiers</t>
    </r>
    <r>
      <rPr>
        <b/>
        <u/>
        <sz val="8"/>
        <rFont val="Arial"/>
        <family val="2"/>
      </rPr>
      <t>&lt;/h1&gt;</t>
    </r>
    <r>
      <rPr>
        <sz val="8"/>
        <rFont val="Arial"/>
        <family val="2"/>
      </rPr>
      <t xml:space="preserve">&lt;span class="yui3-widget-buttons" id="yui_3_17_2_1_1595928048374_4575"&gt;&lt;button class="yui3-button closebutton" </t>
    </r>
    <r>
      <rPr>
        <b/>
        <strike/>
        <sz val="8"/>
        <rFont val="Arial"/>
        <family val="2"/>
      </rPr>
      <t>title="Fermer"</t>
    </r>
    <r>
      <rPr>
        <sz val="8"/>
        <rFont val="Arial"/>
        <family val="2"/>
      </rPr>
      <t xml:space="preserve"> id="yui_3_17_2_1_1595928048374_4885"&gt;</t>
    </r>
    <r>
      <rPr>
        <b/>
        <u/>
        <sz val="8"/>
        <rFont val="Arial"/>
        <family val="2"/>
      </rPr>
      <t>&lt;span class="sr-only"&gt;Fermer Sélecteur de fichiers&lt;/span&gt;&lt;span aria-hidden="true"&gt;X&lt;/span&gt;</t>
    </r>
    <r>
      <rPr>
        <sz val="8"/>
        <rFont val="Arial"/>
        <family val="2"/>
      </rPr>
      <t xml:space="preserve">&lt;/button&gt;&lt;/span&gt;
        &lt;/div&gt;
</t>
    </r>
    <r>
      <rPr>
        <u/>
        <sz val="8"/>
        <rFont val="Arial"/>
        <family val="2"/>
      </rPr>
      <t>CSS</t>
    </r>
    <r>
      <rPr>
        <sz val="8"/>
        <rFont val="Arial"/>
        <family val="2"/>
      </rPr>
      <t xml:space="preserve">
</t>
    </r>
    <r>
      <rPr>
        <b/>
        <strike/>
        <sz val="8"/>
        <rFont val="Arial"/>
        <family val="2"/>
      </rPr>
      <t xml:space="preserve">.moodle-dialogue-base .closebutton::after {
    content: "×";
}
</t>
    </r>
    <r>
      <rPr>
        <b/>
        <sz val="8"/>
        <rFont val="Arial"/>
        <family val="2"/>
      </rPr>
      <t xml:space="preserve">
Boutons sans nom
</t>
    </r>
    <r>
      <rPr>
        <b/>
        <u/>
        <sz val="8"/>
        <rFont val="Arial"/>
        <family val="2"/>
      </rPr>
      <t>&lt;button type="button"</t>
    </r>
    <r>
      <rPr>
        <sz val="8"/>
        <rFont val="Arial"/>
        <family val="2"/>
      </rPr>
      <t xml:space="preserve"> title="Afficher le dossier avec les icônes de fichiers" class="fp-vb-icons btn btn-secondary btn-sm checked" </t>
    </r>
    <r>
      <rPr>
        <b/>
        <strike/>
        <sz val="8"/>
        <rFont val="Arial"/>
        <family val="2"/>
      </rPr>
      <t>href="#"</t>
    </r>
    <r>
      <rPr>
        <sz val="8"/>
        <rFont val="Arial"/>
        <family val="2"/>
      </rPr>
      <t xml:space="preserve"> id="yui_3_17_2_1_1595844719309_1544"&gt;</t>
    </r>
    <r>
      <rPr>
        <b/>
        <strike/>
        <sz val="8"/>
        <rFont val="Arial"/>
        <family val="2"/>
      </rPr>
      <t>&lt;span class="sr-only"&gt;Afficher le dossier avec les icônes de fichiers&lt;/span&gt;</t>
    </r>
    <r>
      <rPr>
        <sz val="8"/>
        <rFont val="Arial"/>
        <family val="2"/>
      </rPr>
      <t xml:space="preserve">
&lt;i class="icon fa fa-th fa-fw " aria-hidden="true" id="yui_3_17_2_1_1595844719309_1551"&gt;&lt;/i&gt;
</t>
    </r>
    <r>
      <rPr>
        <b/>
        <u/>
        <sz val="8"/>
        <rFont val="Arial"/>
        <family val="2"/>
      </rPr>
      <t>&lt;/button</t>
    </r>
    <r>
      <rPr>
        <sz val="8"/>
        <rFont val="Arial"/>
        <family val="2"/>
      </rPr>
      <t xml:space="preserve">
</t>
    </r>
  </si>
  <si>
    <t>– Le titres de niveau 1 n'a pas d'intitulé
– Les en-têtes de l'acordéon doivent être placés dans les titres de niveau
– La hiérarchie des titres de la popin n'est pas correcte : elle doit débuter par un titre de niveau 1, sans afficher le contenu qui se situe derrière dans la hiérarchie</t>
  </si>
  <si>
    <r>
      <rPr>
        <b/>
        <sz val="8"/>
        <rFont val="Arial"/>
        <family val="2"/>
      </rPr>
      <t>Popin « Ajoutez et vérifiez votre adresse de courriel. »</t>
    </r>
    <r>
      <rPr>
        <sz val="8"/>
        <rFont val="Arial"/>
        <family val="2"/>
      </rPr>
      <t xml:space="preserve">
– L'attribut`role="dialog"` n'est pas placé sur la balise contenant la totalité de la popin (#moodle-dialogue-yui_3_17_2_1_1595928048374_4506)
– La balise #moodle-dialogue-yui_3_17_2_1_1595928048374_4506 doit avoir un attribut `tabindex="-1"` pour pouvoir donner le focus à la modale
– Supprimer l'attribut aria-live="polite"
– Supprimer role="dialog" aria-live="assertive" du div #yui_3_17_2_1_1595928908344_1255
– La popin n'a pas de nom accessible car l'attribut aria-labelledby n'est placé balise parent et n'est pas reliée au titre de la popin.
– Le titre de la popin doit être placé dans un titre de niveau 1 (cf. 9.1)
– Le nom du bouton de fermeture de la popin n'est pas accessible et pertinent.
– Arrière-plan de la popin :
         1. Utiliser `aria-hidden="true"` sur le conteneur du contenu principal de la page (ce conteneur ne doit pas contenir la modale).
         2. Passer l'ensemble des éléments pouvant percevoir le focus en `tabindex="-1"` **ou bien** faire en sorte que lorsque la fenêtre navigateur (`window`) a le focus, le focus soit directement redirigé vers la modale.
– Lorsque la popin est fermé, le focus doit être renvoyé sur le bouton qui l'a ouverte, et non pas sur le lien d'évitement en haut de page.
</t>
    </r>
    <r>
      <rPr>
        <b/>
        <sz val="8"/>
        <rFont val="Arial"/>
        <family val="2"/>
      </rPr>
      <t xml:space="preserve">Bouton sans nom : </t>
    </r>
    <r>
      <rPr>
        <sz val="8"/>
        <rFont val="Arial"/>
        <family val="2"/>
      </rPr>
      <t xml:space="preserve">
Le bouton « Aide » : 
– Est actuellement un lien
– N'a pas d'intitulé : la présence d'attributs title et aria-label sur une balise &lt;i&gt; n'est pas restituée. Le contenu de ces deux attributs n'est par ailleurs pas explicite.</t>
    </r>
  </si>
  <si>
    <t>– Certains dont l'objet se rapporte à une information concernant l'utilisateur ne possède l'attribut autocomplete correspondant champ email.</t>
  </si>
  <si>
    <t>– Le texte « Impossible de trouver un utilisateur avec le courriel « nom.prenom@email.com » venant de Open Badge Passport. » doit avoir un attibut role="alert".</t>
  </si>
  <si>
    <r>
      <rPr>
        <b/>
        <sz val="8"/>
        <rFont val="Arial"/>
        <family val="2"/>
      </rPr>
      <t xml:space="preserve">Exemple de correctif : </t>
    </r>
    <r>
      <rPr>
        <sz val="8"/>
        <rFont val="Arial"/>
        <family val="2"/>
      </rPr>
      <t xml:space="preserve">
&lt;p </t>
    </r>
    <r>
      <rPr>
        <b/>
        <u/>
        <sz val="8"/>
        <rFont val="Arial"/>
        <family val="2"/>
      </rPr>
      <t>role="alert"</t>
    </r>
    <r>
      <rPr>
        <sz val="8"/>
        <rFont val="Arial"/>
        <family val="2"/>
      </rPr>
      <t>&gt;Impossible de trouver un utilisateur avec le courriel «&amp;nbsp;mylene.boyrie@gmail.com&amp;nbsp;» venant de Open Badge Passport.&lt;/p&gt;</t>
    </r>
  </si>
  <si>
    <r>
      <rPr>
        <b/>
        <sz val="8"/>
        <rFont val="Arial"/>
        <family val="2"/>
      </rPr>
      <t>Exemple de correctif, Message de réussite :</t>
    </r>
    <r>
      <rPr>
        <sz val="8"/>
        <rFont val="Arial"/>
        <family val="2"/>
      </rPr>
      <t xml:space="preserve"> 
&lt;div class=""alert alert-info alert-block fade in "" role=""status"" data-aria-autofocus=""true""&gt;
    &lt;button type=""button"" class=""close"" data-dismiss=""alert""&gt;</t>
    </r>
    <r>
      <rPr>
        <b/>
        <u/>
        <sz val="8"/>
        <rFont val="Arial"/>
        <family val="2"/>
      </rPr>
      <t>Ignorer le message&lt;span aria-hidden=""true""&gt;×&lt;/span&gt;</t>
    </r>
    <r>
      <rPr>
        <sz val="8"/>
        <rFont val="Arial"/>
        <family val="2"/>
      </rPr>
      <t>&lt;/button&gt;
    Votre demande a été envoyée au délégué à la protection des données
&lt;/div&gt;</t>
    </r>
  </si>
  <si>
    <r>
      <rPr>
        <b/>
        <sz val="8"/>
        <rFont val="Arial"/>
        <family val="2"/>
      </rPr>
      <t xml:space="preserve">Message de réussite : </t>
    </r>
    <r>
      <rPr>
        <sz val="8"/>
        <rFont val="Arial"/>
        <family val="2"/>
      </rPr>
      <t xml:space="preserve">
– Le bouton « Fermer » du message «  Sélectionnez les badges que vous ne voulez pas afficher sur votre profil. Vous pouvez cacher n'import quel badge émis par cet environnement Moodle.  » n'a pas un nom accessible.
</t>
    </r>
  </si>
  <si>
    <t xml:space="preserve">Le contraste entre les éléments suivants et leur couleur d'arrière-plan n'est pas suffisant :
- texte « MaSpé Maths avec le Cned » (2.1:1)
</t>
  </si>
  <si>
    <t>– Le titres de niveau 1 n'a pas d'intitulé</t>
  </si>
  <si>
    <t>– Lorsque le texte est zoomé à 200%, le contenu du label de la checkbox est tronqué.</t>
  </si>
  <si>
    <t>– Lorsque l'affichage du texte est modifié, le contenu du label de la checkbox est tronqué.</t>
  </si>
  <si>
    <t>– Le label n'est pas correctement relié à la case à cocher.</t>
  </si>
  <si>
    <r>
      <rPr>
        <b/>
        <sz val="8"/>
        <rFont val="Arial"/>
        <family val="2"/>
      </rPr>
      <t>Exemple de correctif :</t>
    </r>
    <r>
      <rPr>
        <sz val="8"/>
        <rFont val="Arial"/>
        <family val="2"/>
      </rPr>
      <t xml:space="preserve">
&lt;input type="checkbox" name="blacklist[Q92U6UaC2La1VG]" class="form-check-input " id="id_blacklist_Q92U6UaC2La1VG" value="1" size=""&gt;
</t>
    </r>
    <r>
      <rPr>
        <b/>
        <u/>
        <sz val="8"/>
        <rFont val="Arial"/>
        <family val="2"/>
      </rPr>
      <t>&lt;label class="form-check-inline  fitem" id="yui_3_17_2_1_1596101818810_50" for="id_blacklist_Q92U6UaC2La1VG"&gt;
&lt;img src="" alt="&amp;quot;MaSpéMaths avec le Cned&amp;quot; ²"&gt;
&lt;p class="badgename"&gt;"MaSpéMaths avec le Cned" ²&lt;/p&gt;
&lt;p class="description" id="yui_3_17_2_1_1596101818810_45"&gt;Ce badge est attribué aux lycéens ayant choisi de réviser la spécialité mathématiques sur la plateforme du Cned dédiée à cette matière.&lt;/p&gt;
&lt;/label&gt;</t>
    </r>
  </si>
  <si>
    <t>Pour chaque contenu de balise &lt;th&gt; s'appliquant à la totalité de la ligne ou de la colonne, la balise &lt;th&gt; respecte-t-elle une de ces conditions (hors cas particuliers) ?
– La balise &lt;th&gt; possède un attribut id unique.
– La balise &lt;th&gt; possède un attribut scope.
– La balise &lt;th&gt; possède un attribut WAI-ARIA role="rowheader" ou role="columnheader".</t>
  </si>
  <si>
    <r>
      <rPr>
        <b/>
        <sz val="8"/>
        <rFont val="Arial"/>
        <family val="2"/>
      </rPr>
      <t>En-tête :</t>
    </r>
    <r>
      <rPr>
        <sz val="8"/>
        <rFont val="Arial"/>
        <family val="2"/>
      </rPr>
      <t xml:space="preserve">
– La balise &lt;nav&gt; doit avoir un attribut role="navigation".
– Supprimer l'attribut aria-haspopup="true" du bouton d'ouverture du menu
– Supprimer les role="menuitem" des éléments du menu
</t>
    </r>
    <r>
      <rPr>
        <b/>
        <sz val="8"/>
        <rFont val="Arial"/>
        <family val="2"/>
      </rPr>
      <t xml:space="preserve">Bandeau de cookies : </t>
    </r>
    <r>
      <rPr>
        <sz val="8"/>
        <rFont val="Arial"/>
        <family val="2"/>
      </rPr>
      <t xml:space="preserve">
– Les liens « les conditions d'utilisation », « Continuer »,  « x  » et « cliquer ici » devraient être des boutons
– Supprimer les attributs role="document" et tabindex="0" de la balise div.modal-dialog modal-lg
– Déplacer l'attribut aria-labelledby="0-modal-title" sur la balise div.modal moodle-has-zindex show
– Lorsque l'on quitte la boîte de dialogue, le focus doit être replacé sur le bouton qui l'a ouverte.
</t>
    </r>
    <r>
      <rPr>
        <b/>
        <sz val="8"/>
        <rFont val="Arial"/>
        <family val="2"/>
      </rPr>
      <t>Bandeau de cookies – Tarteaucitron :</t>
    </r>
    <r>
      <rPr>
        <sz val="8"/>
        <rFont val="Arial"/>
        <family val="2"/>
      </rPr>
      <t xml:space="preserve">
– Navigation avec un lecteur d'écran : il est possible de se déplacer sur le cntenu de la page situé derrière la boîte de dialogue. Utiliser `aria-hidden="true"` sur le conteneur du contenu principal de la page (ce conteneur ne doit pas contenir la modale). Passer l'ensemble des éléments pouvant percevoir le focus en `tabindex="-1"` **ou bien** faire en sorte que lorsque la fenêtre navigateur (`window`) a le focus, le focus soit directement redirigé vers la modale.
– En utilisant JAWS + Edge : ECHAP ne ferme pas les popins 
</t>
    </r>
    <r>
      <rPr>
        <b/>
        <sz val="8"/>
        <rFont val="Arial"/>
        <family val="2"/>
      </rPr>
      <t>Boîte de dialogue « Aucune activité récente » :</t>
    </r>
    <r>
      <rPr>
        <sz val="8"/>
        <rFont val="Arial"/>
        <family val="2"/>
      </rPr>
      <t xml:space="preserve">
– Déplacer les attributs role="dialog", aria-labelledby="moodle-dialogue-yui_3_17_2_1_1594973589870_879-header-text" sur la balise contenant la boîte de dialogue
– Supprimer l'attribut aria-live="polite"
– Lorsque l'on quitte la boîte de dialogue, le focus doit être replacé sur le bouton qui l'a ouverte.
– Le lien « Tweeter#MaSpeMaths » placé derrière la modale ne doit pas pouvoir prendre lefocus lorsqu'on navgue avec un leceur d'écran</t>
    </r>
  </si>
  <si>
    <r>
      <rPr>
        <b/>
        <sz val="8"/>
        <rFont val="Arial"/>
        <family val="2"/>
      </rPr>
      <t xml:space="preserve">Bandeau de cookies : </t>
    </r>
    <r>
      <rPr>
        <sz val="8"/>
        <rFont val="Arial"/>
        <family val="2"/>
      </rPr>
      <t xml:space="preserve">
– Les noms accessibles des boutons « Fermer » (boîte de dialogue et bandeau de cookies) ne sont pas suffisamment explicites
</t>
    </r>
    <r>
      <rPr>
        <b/>
        <sz val="8"/>
        <rFont val="Arial"/>
        <family val="2"/>
      </rPr>
      <t>Bandeau de cookies – Tarteaucitron :</t>
    </r>
    <r>
      <rPr>
        <sz val="8"/>
        <rFont val="Arial"/>
        <family val="2"/>
      </rPr>
      <t xml:space="preserve">
– Le nom accessible du bouton « J'accepte » n'est pas suffisament explicite :  ajouter un attribut aria-label="OK, tout accepter les cookies" 
</t>
    </r>
    <r>
      <rPr>
        <b/>
        <sz val="8"/>
        <rFont val="Arial"/>
        <family val="2"/>
      </rPr>
      <t>Boîte de dialogue « Aucune activité récente »</t>
    </r>
    <r>
      <rPr>
        <sz val="8"/>
        <rFont val="Arial"/>
        <family val="2"/>
      </rPr>
      <t xml:space="preserve">
– Le nom accessible du bouton « Fermer » n'est pas suffisamment explicite</t>
    </r>
  </si>
  <si>
    <r>
      <rPr>
        <b/>
        <sz val="10"/>
        <rFont val="Calibri"/>
        <family val="2"/>
      </rPr>
      <t xml:space="preserve">En-tête : </t>
    </r>
    <r>
      <rPr>
        <sz val="10"/>
        <rFont val="Calibri"/>
        <family val="2"/>
      </rPr>
      <t xml:space="preserve">
L'image d'arrière-plan contenant le logo n'a pas d'alternative.</t>
    </r>
  </si>
  <si>
    <r>
      <rPr>
        <b/>
        <sz val="10"/>
        <rFont val="Calibri"/>
        <family val="2"/>
      </rPr>
      <t>Pied de page :</t>
    </r>
    <r>
      <rPr>
        <sz val="10"/>
        <rFont val="Calibri"/>
        <family val="2"/>
      </rPr>
      <t xml:space="preserve">
- Modifier le contenu de l'alternative du logo « Pour l'école de la confiance » </t>
    </r>
  </si>
  <si>
    <r>
      <t>&lt;img src="/theme/ecl/pix/ecole_confiance.png" alt="</t>
    </r>
    <r>
      <rPr>
        <b/>
        <u/>
        <sz val="10"/>
        <rFont val="Calibri"/>
        <family val="2"/>
      </rPr>
      <t>Pour l'Ecole de la confiance</t>
    </r>
    <r>
      <rPr>
        <sz val="10"/>
        <rFont val="Calibri"/>
        <family val="2"/>
      </rPr>
      <t>" style="max-height:50px;"&gt;</t>
    </r>
  </si>
  <si>
    <r>
      <rPr>
        <b/>
        <sz val="10"/>
        <rFont val="Calibri"/>
        <family val="2"/>
      </rPr>
      <t>Pied de page :</t>
    </r>
    <r>
      <rPr>
        <sz val="10"/>
        <rFont val="Calibri"/>
        <family val="2"/>
      </rPr>
      <t xml:space="preserve">
– L'alternative du logo ne reprend pas le texte affiché sur celui-ci.</t>
    </r>
  </si>
  <si>
    <r>
      <rPr>
        <b/>
        <sz val="10"/>
        <color theme="1"/>
        <rFont val="Calibri"/>
        <family val="2"/>
      </rPr>
      <t>Pied de page :</t>
    </r>
    <r>
      <rPr>
        <sz val="10"/>
        <color theme="1"/>
        <rFont val="Calibri"/>
        <family val="2"/>
      </rPr>
      <t xml:space="preserve">
- Modifier le contenu de l'alternative du logo « Pour l'école de la confiance » </t>
    </r>
  </si>
  <si>
    <r>
      <t>&lt;img src="/theme/ecl/pix/ecole_confiance.png" alt="</t>
    </r>
    <r>
      <rPr>
        <b/>
        <u/>
        <sz val="10"/>
        <color theme="1"/>
        <rFont val="Calibri"/>
        <family val="2"/>
      </rPr>
      <t>Pour l'Ecole de la confiance</t>
    </r>
    <r>
      <rPr>
        <sz val="10"/>
        <color theme="1"/>
        <rFont val="Calibri"/>
        <family val="2"/>
      </rPr>
      <t>" style="max-height:50px;"&gt;</t>
    </r>
  </si>
  <si>
    <r>
      <rPr>
        <b/>
        <sz val="10"/>
        <color theme="1"/>
        <rFont val="Calibri"/>
        <family val="2"/>
      </rPr>
      <t>Pied de page :</t>
    </r>
    <r>
      <rPr>
        <sz val="10"/>
        <color theme="1"/>
        <rFont val="Calibri"/>
        <family val="2"/>
      </rPr>
      <t xml:space="preserve">
– L'alternative du logo ne reprend pas le texte affiché sur celui-ci.</t>
    </r>
  </si>
  <si>
    <r>
      <rPr>
        <b/>
        <sz val="10"/>
        <rFont val="Calibri"/>
        <family val="2"/>
      </rPr>
      <t xml:space="preserve">Pied de page : </t>
    </r>
    <r>
      <rPr>
        <sz val="10"/>
        <rFont val="Calibri"/>
        <family val="2"/>
      </rPr>
      <t xml:space="preserve">
L'attribut title est absent pour cette iframe :
&lt;iframe src="https://www.googletagmanager.com/ns.html?id=GTM-54R463R" height="0" width="0" style="display:none;visibility:hidden"&gt;&lt;/iframe&gt;</t>
    </r>
  </si>
  <si>
    <r>
      <t xml:space="preserve">&lt;iframe </t>
    </r>
    <r>
      <rPr>
        <b/>
        <u/>
        <sz val="10"/>
        <rFont val="Calibri"/>
        <family val="2"/>
      </rPr>
      <t>title="Titre de l'iframe"</t>
    </r>
    <r>
      <rPr>
        <sz val="10"/>
        <rFont val="Calibri"/>
        <family val="2"/>
      </rPr>
      <t xml:space="preserve"> src="https://www.googletagmanager.com/ns.html?id=GTM-54R463R" height="0" width="0" style="display:none;visibility:hidden"&gt;&lt;/iframe&gt;</t>
    </r>
  </si>
  <si>
    <r>
      <rPr>
        <b/>
        <sz val="10"/>
        <rFont val="Calibri"/>
        <family val="2"/>
      </rPr>
      <t>En-tête :</t>
    </r>
    <r>
      <rPr>
        <sz val="10"/>
        <rFont val="Calibri"/>
        <family val="2"/>
      </rPr>
      <t xml:space="preserve">
Le contraste entre lles éléments suivants et leur couleur d'arrière-plan n'est pas suffisant :
- Lien « Passer au contenu principal » (2.5:1)
- Bouton de menu « Nom d'utilisateur » (2.0:1 à 3.4:1)</t>
    </r>
  </si>
  <si>
    <r>
      <rPr>
        <b/>
        <sz val="10"/>
        <rFont val="Calibri"/>
        <family val="2"/>
      </rPr>
      <t>En-tête :</t>
    </r>
    <r>
      <rPr>
        <sz val="10"/>
        <rFont val="Calibri"/>
        <family val="2"/>
      </rPr>
      <t xml:space="preserve">
Le contraste entre les éléments suivants et leur couleur d'arrière-plan n'est pas suffisant :
- Flèche du menu déroulant « dropdown-1 »  (1.6:1)</t>
    </r>
  </si>
  <si>
    <r>
      <rPr>
        <b/>
        <sz val="10"/>
        <rFont val="Calibri"/>
        <family val="2"/>
      </rPr>
      <t xml:space="preserve">En-tête : </t>
    </r>
    <r>
      <rPr>
        <sz val="10"/>
        <rFont val="Calibri"/>
        <family val="2"/>
      </rPr>
      <t xml:space="preserve">
- L'intitulé du lien n'est pas pertinent, et ne correspond pas au texte du logo affiché en arrière-plan de l'en-tête.
- L'intitulé du lien est masqué via un display:none; ce qui empêche celui-ci d'être restitué par les lecteurs d'écran.
</t>
    </r>
  </si>
  <si>
    <r>
      <rPr>
        <b/>
        <sz val="10"/>
        <rFont val="Calibri"/>
        <family val="2"/>
      </rPr>
      <t>Pied de page</t>
    </r>
    <r>
      <rPr>
        <sz val="10"/>
        <rFont val="Calibri"/>
        <family val="2"/>
      </rPr>
      <t xml:space="preserve">
Le nom accessible des liens suivants ne contient pas l'intitulé visible : 
- Mentions légales : le title et le aria-label peuvent être supprimés puisque l'intitulé est visible. Si l'on choisi de conserver un nom accessible, conserver le aria-label et y inclure l'intitulé visible du lien.</t>
    </r>
  </si>
  <si>
    <r>
      <rPr>
        <b/>
        <sz val="10"/>
        <rFont val="Calibri"/>
        <family val="2"/>
      </rPr>
      <t>Pied de page</t>
    </r>
    <r>
      <rPr>
        <sz val="10"/>
        <rFont val="Calibri"/>
        <family val="2"/>
      </rPr>
      <t xml:space="preserve">
&lt;a target="_blank" </t>
    </r>
    <r>
      <rPr>
        <b/>
        <strike/>
        <sz val="10"/>
        <rFont val="Calibri"/>
        <family val="2"/>
      </rPr>
      <t>title="Contact" aria-label="Contact"</t>
    </r>
    <r>
      <rPr>
        <b/>
        <sz val="10"/>
        <rFont val="Calibri"/>
        <family val="2"/>
      </rPr>
      <t xml:space="preserve"> </t>
    </r>
    <r>
      <rPr>
        <sz val="10"/>
        <rFont val="Calibri"/>
        <family val="2"/>
      </rPr>
      <t>aria-hidden="1" href="https://maspemaths.cned.fr/theme/ecl/legal.php"&gt;Mentions légales&lt;/a&gt;</t>
    </r>
  </si>
  <si>
    <r>
      <rPr>
        <b/>
        <sz val="10"/>
        <rFont val="Calibri"/>
        <family val="2"/>
      </rPr>
      <t>En-tête :</t>
    </r>
    <r>
      <rPr>
        <sz val="10"/>
        <rFont val="Calibri"/>
        <family val="2"/>
      </rPr>
      <t xml:space="preserve">
– La balise &lt;nav&gt; doit avoir un attribut role="navigation".
– Supprimer l'attribut aria-haspopup="true" du bouton d'ouverture du menu
– Supprimer les role="menuitem" des éléments du menu
</t>
    </r>
    <r>
      <rPr>
        <b/>
        <sz val="10"/>
        <rFont val="Calibri"/>
        <family val="2"/>
      </rPr>
      <t xml:space="preserve">Bandeau de cookies : </t>
    </r>
    <r>
      <rPr>
        <sz val="10"/>
        <rFont val="Calibri"/>
        <family val="2"/>
      </rPr>
      <t xml:space="preserve">
– Les liens « les conditions d'utilisation », « Continuer »,  « x  » et « cliquer ici » devraient être des boutons
– Supprimer les attributs role="document" et tabindex="0" de la balise div.modal-dialog modal-lg
– Déplacer l'attribut aria-labelledby="0-modal-title" sur la balise div.modal moodle-has-zindex show
– Lorsque l'on quitte la boîte de dialogue, le focus doit être replacé sur le bouton qui l'a ouverte.
</t>
    </r>
    <r>
      <rPr>
        <b/>
        <sz val="10"/>
        <rFont val="Calibri"/>
        <family val="2"/>
      </rPr>
      <t>Bandeau de cookies – Tarteaucitron :</t>
    </r>
    <r>
      <rPr>
        <sz val="10"/>
        <rFont val="Calibri"/>
        <family val="2"/>
      </rPr>
      <t xml:space="preserve">
– Navigation avec un lecteur d'écran : il est possible de se déplacer sur le cntenu de la page situé derrière la boîte de dialogue. Utiliser `aria-hidden="true"` sur le conteneur du contenu principal de la page (ce conteneur ne doit pas contenir la modale). Passer l'ensemble des éléments pouvant percevoir le focus en `tabindex="-1"` **ou bien** faire en sorte que lorsque la fenêtre navigateur (`window`) a le focus, le focus soit directement redirigé vers la modale.
– En utilisant JAWS + Edge : ECHAP ne ferme pas les popins 
</t>
    </r>
    <r>
      <rPr>
        <b/>
        <sz val="10"/>
        <rFont val="Calibri"/>
        <family val="2"/>
      </rPr>
      <t>Boîte de dialogue « Aucune activité récente » :</t>
    </r>
    <r>
      <rPr>
        <sz val="10"/>
        <rFont val="Calibri"/>
        <family val="2"/>
      </rPr>
      <t xml:space="preserve">
– Déplacer les attributs role="dialog", aria-labelledby="moodle-dialogue-yui_3_17_2_1_1594973589870_879-header-text" sur la balise contenant la boîte de dialogue
– Supprimer l'attribut aria-live="polite"
– Lorsque l'on quitte la boîte de dialogue, le focus doit être replacé sur le bouton qui l'a ouverte.
– Le lien « Tweeter#MaSpeMaths » placé derrière la modale ne doit pas pouvoir prendre lefocus lorsqu'on navgue avec un leceur d'écran</t>
    </r>
  </si>
  <si>
    <r>
      <rPr>
        <b/>
        <sz val="10"/>
        <rFont val="Calibri"/>
        <family val="2"/>
      </rPr>
      <t xml:space="preserve">En-tête (menu) : </t>
    </r>
    <r>
      <rPr>
        <sz val="10"/>
        <rFont val="Calibri"/>
        <family val="2"/>
      </rPr>
      <t xml:space="preserve">
&lt;nav class="navbar navbar-light bg-white navbar-expand moodle-has-zindex" </t>
    </r>
    <r>
      <rPr>
        <b/>
        <u/>
        <sz val="10"/>
        <rFont val="Calibri"/>
        <family val="2"/>
      </rPr>
      <t>role=navigation"</t>
    </r>
    <r>
      <rPr>
        <sz val="10"/>
        <rFont val="Calibri"/>
        <family val="2"/>
      </rPr>
      <t xml:space="preserve"> aria-label="Navigation du site"&gt;</t>
    </r>
    <r>
      <rPr>
        <b/>
        <i/>
        <u/>
        <sz val="10"/>
        <rFont val="Calibri"/>
        <family val="2"/>
      </rPr>
      <t xml:space="preserve">
</t>
    </r>
    <r>
      <rPr>
        <sz val="10"/>
        <rFont val="Calibri"/>
        <family val="2"/>
      </rPr>
      <t xml:space="preserve">
&lt;div class="dropdown show" id="yui_3_17_2_1_1594892037222_31"&gt;
    &lt;a href="#" tabindex="0" class=" dropdown-toggle icon-no-margin" id="dropdown-1" aria-label="Menu utilisateur" data-toggle="dropdown" role="button" </t>
    </r>
    <r>
      <rPr>
        <b/>
        <strike/>
        <sz val="10"/>
        <rFont val="Calibri"/>
        <family val="2"/>
      </rPr>
      <t>aria-haspopup="true"</t>
    </r>
    <r>
      <rPr>
        <sz val="10"/>
        <rFont val="Calibri"/>
        <family val="2"/>
      </rPr>
      <t xml:space="preserve"> aria-expanded="true" aria-controls="action-menu-1-menu"&gt;
        &lt;span class="userbutton"&gt;&lt;span class="usertext mr-1"&gt;Natacha Madeuf&lt;/span&gt;&lt;span class="avatars"&gt;&lt;span class="avatar current"&gt;&lt;img src="https://maspemaths.cned.fr/theme/image.php/ecl/core/1589878119/u/f2" class="userpicture defaultuserpic" role="presentation" aria-hidden="true" width="35" height="35"&gt;&lt;/span&gt;&lt;/span&gt;&lt;/span&gt;
        &lt;b class="caret"&gt;&lt;/b&gt;
    &lt;/a&gt;
</t>
    </r>
    <r>
      <rPr>
        <b/>
        <sz val="10"/>
        <rFont val="Calibri"/>
        <family val="2"/>
      </rPr>
      <t xml:space="preserve">    &lt;ul </t>
    </r>
    <r>
      <rPr>
        <sz val="10"/>
        <rFont val="Calibri"/>
        <family val="2"/>
      </rPr>
      <t xml:space="preserve">class="dropdown-menu dropdown-menu-right menu align-tr-br show" id="action-menu-1-menu" data-rel="menu-content" aria-labelledby="action-menu-toggle-1" </t>
    </r>
    <r>
      <rPr>
        <b/>
        <strike/>
        <sz val="10"/>
        <rFont val="Calibri"/>
        <family val="2"/>
      </rPr>
      <t>role="menu"</t>
    </r>
    <r>
      <rPr>
        <sz val="10"/>
        <rFont val="Calibri"/>
        <family val="2"/>
      </rPr>
      <t xml:space="preserve"> data-align="tr-br"&gt;
        </t>
    </r>
    <r>
      <rPr>
        <b/>
        <u/>
        <sz val="10"/>
        <rFont val="Calibri"/>
        <family val="2"/>
      </rPr>
      <t>&lt;li&gt;</t>
    </r>
    <r>
      <rPr>
        <sz val="10"/>
        <rFont val="Calibri"/>
        <family val="2"/>
      </rPr>
      <t xml:space="preserve">&lt;a href="https://maspemaths.cned.fr/my/" class="dropdown-item menu-action" </t>
    </r>
    <r>
      <rPr>
        <b/>
        <strike/>
        <sz val="10"/>
        <rFont val="Calibri"/>
        <family val="2"/>
      </rPr>
      <t xml:space="preserve">role="menuitem" </t>
    </r>
    <r>
      <rPr>
        <sz val="10"/>
        <rFont val="Calibri"/>
        <family val="2"/>
      </rPr>
      <t>data-title="mymoodle,admin" aria-labelledby="actionmenuaction-1"&gt;
            &lt;i class="icon fa fa-tachometer fa-fw " aria-hidden="true"&gt;&lt;/i&gt;
            &lt;span class="menu-action-text" id="actionmenuaction-1"&gt;
                Tableau de bord
            &lt;/span&gt;
        &lt;/a&gt;
        &lt;div class="dropdown-divider" role="presentation"&gt;&lt;span class="filler"&gt;&amp;nbsp;&lt;/span&gt;&lt;/div&gt;</t>
    </r>
    <r>
      <rPr>
        <b/>
        <u/>
        <sz val="10"/>
        <rFont val="Calibri"/>
        <family val="2"/>
      </rPr>
      <t>&lt;/li&gt;</t>
    </r>
    <r>
      <rPr>
        <sz val="10"/>
        <rFont val="Calibri"/>
        <family val="2"/>
      </rPr>
      <t xml:space="preserve">
        </t>
    </r>
    <r>
      <rPr>
        <b/>
        <u/>
        <sz val="10"/>
        <rFont val="Calibri"/>
        <family val="2"/>
      </rPr>
      <t>&lt;li&gt;</t>
    </r>
    <r>
      <rPr>
        <sz val="10"/>
        <rFont val="Calibri"/>
        <family val="2"/>
      </rPr>
      <t xml:space="preserve">&lt;a href="https://maspemaths.cned.fr/user/profile.php?id=22634" class="dropdown-item menu-action" </t>
    </r>
    <r>
      <rPr>
        <b/>
        <strike/>
        <sz val="10"/>
        <rFont val="Calibri"/>
        <family val="2"/>
      </rPr>
      <t xml:space="preserve">role="menuitem" </t>
    </r>
    <r>
      <rPr>
        <sz val="10"/>
        <rFont val="Calibri"/>
        <family val="2"/>
      </rPr>
      <t>data-title="profile,moodle" aria-labelledby="actionmenuaction-2"&gt;
            &lt;i class="icon fa fa-user fa-fw " aria-hidden="true"&gt;&lt;/i&gt;
            &lt;span class="menu-action-text" id="actionmenuaction-2"&gt;
                Profil
            &lt;/span&gt;
        &lt;/a&gt;</t>
    </r>
    <r>
      <rPr>
        <b/>
        <u/>
        <sz val="10"/>
        <rFont val="Calibri"/>
        <family val="2"/>
      </rPr>
      <t>&lt;/li&gt;
        &lt;li&gt;</t>
    </r>
    <r>
      <rPr>
        <sz val="10"/>
        <rFont val="Calibri"/>
        <family val="2"/>
      </rPr>
      <t xml:space="preserve">&lt;a href="https://maspemaths.cned.fr/user/preferences.php" class="dropdown-item menu-action" </t>
    </r>
    <r>
      <rPr>
        <b/>
        <strike/>
        <sz val="10"/>
        <rFont val="Calibri"/>
        <family val="2"/>
      </rPr>
      <t>role="menuitem"</t>
    </r>
    <r>
      <rPr>
        <sz val="10"/>
        <rFont val="Calibri"/>
        <family val="2"/>
      </rPr>
      <t xml:space="preserve"> data-title="preferences,moodle" aria-labelledby="actionmenuaction-3"&gt;
            &lt;i class="icon fa fa-wrench fa-fw " aria-hidden="true"&gt;&lt;/i&gt;
            &lt;span class="menu-action-text" id="actionmenuaction-3"&gt;
                Préférences
            &lt;/span&gt;
        &lt;/a&gt;
        &lt;div class="dropdown-divider" role="presentation"&gt;&lt;span class="filler"&gt;&amp;nbsp;&lt;/span&gt;&lt;/div&gt;</t>
    </r>
    <r>
      <rPr>
        <b/>
        <u/>
        <sz val="10"/>
        <rFont val="Calibri"/>
        <family val="2"/>
      </rPr>
      <t>&lt;/li&gt;
        &lt;li&gt;</t>
    </r>
    <r>
      <rPr>
        <sz val="10"/>
        <rFont val="Calibri"/>
        <family val="2"/>
      </rPr>
      <t xml:space="preserve">&lt;a href="https://maspemaths.cned.fr/login/logout.php?sesskey=ZX2I3FAeRF" class="dropdown-item menu-action" </t>
    </r>
    <r>
      <rPr>
        <b/>
        <strike/>
        <sz val="10"/>
        <rFont val="Calibri"/>
        <family val="2"/>
      </rPr>
      <t>role="menuitem"</t>
    </r>
    <r>
      <rPr>
        <sz val="10"/>
        <rFont val="Calibri"/>
        <family val="2"/>
      </rPr>
      <t xml:space="preserve"> data-title="logout,moodle" aria-labelledby="actionmenuaction-4"&gt;
            &lt;i class="icon fa fa-sign-out fa-fw " aria-hidden="true"&gt;&lt;/i&gt;
            &lt;span class="menu-action-text" id="actionmenuaction-4"&gt;
                Déconnexion
            &lt;/span&gt;
        &lt;/a&gt;</t>
    </r>
    <r>
      <rPr>
        <b/>
        <u/>
        <sz val="10"/>
        <rFont val="Calibri"/>
        <family val="2"/>
      </rPr>
      <t>&lt;/li&gt;</t>
    </r>
    <r>
      <rPr>
        <sz val="10"/>
        <rFont val="Calibri"/>
        <family val="2"/>
      </rPr>
      <t xml:space="preserve">
</t>
    </r>
    <r>
      <rPr>
        <b/>
        <u/>
        <sz val="10"/>
        <rFont val="Calibri"/>
        <family val="2"/>
      </rPr>
      <t xml:space="preserve">    &lt;/ul&gt;</t>
    </r>
    <r>
      <rPr>
        <sz val="10"/>
        <rFont val="Calibri"/>
        <family val="2"/>
      </rPr>
      <t xml:space="preserve">
&lt;/div&gt;
&lt;/nav&gt;
</t>
    </r>
    <r>
      <rPr>
        <b/>
        <sz val="10"/>
        <rFont val="Calibri"/>
        <family val="2"/>
      </rPr>
      <t xml:space="preserve">Bandeau de cookies : </t>
    </r>
    <r>
      <rPr>
        <sz val="10"/>
        <rFont val="Calibri"/>
        <family val="2"/>
      </rPr>
      <t xml:space="preserve">
&lt;a </t>
    </r>
    <r>
      <rPr>
        <b/>
        <u/>
        <sz val="10"/>
        <rFont val="Calibri"/>
        <family val="2"/>
      </rPr>
      <t>role="button"</t>
    </r>
    <r>
      <rPr>
        <sz val="10"/>
        <rFont val="Calibri"/>
        <family val="2"/>
      </rPr>
      <t xml:space="preserve"> href="https://maspemaths.cned.fr/admin/tool/policy/view.php?versionid=6&amp;amp;returnurl=https%3A%2F%2Fmaspemaths.cned.fr%2Flogin%2Findex.php" data-action="view-guest" data-versionid="6" data-behalfid="1" id="yui_3_17_2_1_1594910963474_20"&gt;les conditions d'utilisation&lt;/a&gt;
&lt;div class="modal moodle-has-zindex show" data-region="modal-container" aria-hidden="false" role="dialog" tabindex="-1" </t>
    </r>
    <r>
      <rPr>
        <b/>
        <u/>
        <sz val="10"/>
        <rFont val="Calibri"/>
        <family val="2"/>
      </rPr>
      <t>aria-labelledby="0-modal-title"</t>
    </r>
    <r>
      <rPr>
        <sz val="10"/>
        <rFont val="Calibri"/>
        <family val="2"/>
      </rPr>
      <t xml:space="preserve">&gt;
    &lt;div class="modal-dialog modal-lg" </t>
    </r>
    <r>
      <rPr>
        <b/>
        <strike/>
        <sz val="10"/>
        <rFont val="Calibri"/>
        <family val="2"/>
      </rPr>
      <t>role="document"</t>
    </r>
    <r>
      <rPr>
        <sz val="10"/>
        <rFont val="Calibri"/>
        <family val="2"/>
      </rPr>
      <t xml:space="preserve"> data-region="modal" </t>
    </r>
    <r>
      <rPr>
        <b/>
        <strike/>
        <sz val="10"/>
        <rFont val="Calibri"/>
        <family val="2"/>
      </rPr>
      <t>aria-labelledby="0-modal-title" tabindex="0"</t>
    </r>
    <r>
      <rPr>
        <sz val="10"/>
        <rFont val="Calibri"/>
        <family val="2"/>
      </rPr>
      <t xml:space="preserve">&gt;
</t>
    </r>
    <r>
      <rPr>
        <b/>
        <sz val="10"/>
        <rFont val="Calibri"/>
        <family val="2"/>
      </rPr>
      <t>Boîte de dialogue « Aucune activité récente » :</t>
    </r>
    <r>
      <rPr>
        <sz val="10"/>
        <rFont val="Calibri"/>
        <family val="2"/>
      </rPr>
      <t xml:space="preserve">
&lt;div </t>
    </r>
    <r>
      <rPr>
        <b/>
        <u/>
        <sz val="10"/>
        <rFont val="Calibri"/>
        <family val="2"/>
      </rPr>
      <t xml:space="preserve">role="dialog" aria-labelledby="moodle-dialogue-yui_3_17_2_1_1594973589870_879-header-text" </t>
    </r>
    <r>
      <rPr>
        <sz val="10"/>
        <rFont val="Calibri"/>
        <family val="2"/>
      </rPr>
      <t xml:space="preserve">id="moodle-dialogue-yui_3_17_2_1_1594973589870_879" class="yui3-widget yui3-panel moodle-dialogue yui3-widget-positioned yui3-widget-modal yui3-widget-stacked moodle-has-zindex moodle-dialogue-focused" style="width: 400px; left: 548px; top: 736px; z-index: 65537;" tabindex="0"&gt;
    &lt;div id="moodle-dialogue-yui_3_17_2_1_1594973589870_879" </t>
    </r>
    <r>
      <rPr>
        <b/>
        <strike/>
        <sz val="10"/>
        <rFont val="Calibri"/>
        <family val="2"/>
      </rPr>
      <t>role="dialog" aria-labelledby="moodle-dialogue-yui_3_17_2_1_1594973589870_879-header-text"</t>
    </r>
    <r>
      <rPr>
        <sz val="10"/>
        <rFont val="Calibri"/>
        <family val="2"/>
      </rPr>
      <t xml:space="preserve"> class="moodle-dialogue-wrap moodle-dialogue-content yui3-widget-stdmod" </t>
    </r>
    <r>
      <rPr>
        <b/>
        <strike/>
        <sz val="10"/>
        <rFont val="Calibri"/>
        <family val="2"/>
      </rPr>
      <t>aria-live="polite"</t>
    </r>
    <r>
      <rPr>
        <sz val="10"/>
        <rFont val="Calibri"/>
        <family val="2"/>
      </rPr>
      <t xml:space="preserve">&gt;
       </t>
    </r>
    <r>
      <rPr>
        <i/>
        <sz val="10"/>
        <rFont val="Calibri"/>
        <family val="2"/>
      </rPr>
      <t xml:space="preserve"> (contenu de la boîte de dialogue)</t>
    </r>
    <r>
      <rPr>
        <sz val="10"/>
        <rFont val="Calibri"/>
        <family val="2"/>
      </rPr>
      <t xml:space="preserve">
    &lt;/div&gt;
&lt;/div&gt;
</t>
    </r>
  </si>
  <si>
    <r>
      <rPr>
        <b/>
        <sz val="10"/>
        <rFont val="Calibri"/>
        <family val="2"/>
      </rPr>
      <t xml:space="preserve">Bandeau de cookies : </t>
    </r>
    <r>
      <rPr>
        <sz val="10"/>
        <rFont val="Calibri"/>
        <family val="2"/>
      </rPr>
      <t xml:space="preserve">
– Les noms accessibles des boutons « Fermer » (boîte de dialogue et bandeau de cookies) ne sont pas suffisamment explicites
</t>
    </r>
    <r>
      <rPr>
        <b/>
        <sz val="10"/>
        <rFont val="Calibri"/>
        <family val="2"/>
      </rPr>
      <t>Bandeau de cookies – Tarteaucitron :</t>
    </r>
    <r>
      <rPr>
        <sz val="10"/>
        <rFont val="Calibri"/>
        <family val="2"/>
      </rPr>
      <t xml:space="preserve">
– Le nom accessible du bouton « J'accepte » n'est pas suffisament explicite :  ajouter un attribut aria-label="OK, tout accepter les cookies" 
</t>
    </r>
    <r>
      <rPr>
        <b/>
        <sz val="10"/>
        <rFont val="Calibri"/>
        <family val="2"/>
      </rPr>
      <t>Boîte de dialogue « Aucune activité récente »</t>
    </r>
    <r>
      <rPr>
        <sz val="10"/>
        <rFont val="Calibri"/>
        <family val="2"/>
      </rPr>
      <t xml:space="preserve">
– Le nom accessible du bouton « Fermer » n'est pas suffisamment explicite</t>
    </r>
  </si>
  <si>
    <r>
      <rPr>
        <b/>
        <sz val="10"/>
        <rFont val="Calibri"/>
        <family val="2"/>
      </rPr>
      <t>Exemple de code :</t>
    </r>
    <r>
      <rPr>
        <sz val="10"/>
        <rFont val="Calibri"/>
        <family val="2"/>
      </rPr>
      <t xml:space="preserve">
&lt;button type="button" class="close" data-action="hide" aria-label="</t>
    </r>
    <r>
      <rPr>
        <b/>
        <u/>
        <sz val="10"/>
        <rFont val="Calibri"/>
        <family val="2"/>
      </rPr>
      <t>Fermer la boîte de dialogue « Nom de la boîte de dialogue »</t>
    </r>
    <r>
      <rPr>
        <sz val="10"/>
        <rFont val="Calibri"/>
        <family val="2"/>
      </rPr>
      <t xml:space="preserve">"&gt;
  &lt;span aria-hidden="true"&gt;×&lt;/span&gt;
&lt;/button&gt;
&lt;a </t>
    </r>
    <r>
      <rPr>
        <b/>
        <u/>
        <sz val="10"/>
        <rFont val="Calibri"/>
        <family val="2"/>
      </rPr>
      <t>role="button"</t>
    </r>
    <r>
      <rPr>
        <sz val="10"/>
        <rFont val="Calibri"/>
        <family val="2"/>
      </rPr>
      <t xml:space="preserve"> href="#" class="eupopup-closebutton" </t>
    </r>
    <r>
      <rPr>
        <b/>
        <u/>
        <sz val="10"/>
        <rFont val="Calibri"/>
        <family val="2"/>
      </rPr>
      <t>aria-label="Fermer le bandeau de cookies"</t>
    </r>
    <r>
      <rPr>
        <sz val="10"/>
        <rFont val="Calibri"/>
        <family val="2"/>
      </rPr>
      <t>&gt;</t>
    </r>
    <r>
      <rPr>
        <b/>
        <u/>
        <sz val="10"/>
        <rFont val="Calibri"/>
        <family val="2"/>
      </rPr>
      <t>&lt;span aria-hidden="true"&gt;×&lt;/span&gt;</t>
    </r>
    <r>
      <rPr>
        <sz val="10"/>
        <rFont val="Calibri"/>
        <family val="2"/>
      </rPr>
      <t>&lt;/a&gt;</t>
    </r>
  </si>
  <si>
    <r>
      <rPr>
        <b/>
        <sz val="10"/>
        <rFont val="Calibri"/>
        <family val="2"/>
      </rPr>
      <t>Pied de page :</t>
    </r>
    <r>
      <rPr>
        <sz val="10"/>
        <rFont val="Calibri"/>
        <family val="2"/>
      </rPr>
      <t xml:space="preserve">
&lt;a target="_blank" title="Contact" aria-label="Contact"</t>
    </r>
    <r>
      <rPr>
        <b/>
        <sz val="10"/>
        <rFont val="Calibri"/>
        <family val="2"/>
      </rPr>
      <t xml:space="preserve"> </t>
    </r>
    <r>
      <rPr>
        <b/>
        <strike/>
        <sz val="10"/>
        <rFont val="Calibri"/>
        <family val="2"/>
      </rPr>
      <t>aria-hidden="1"</t>
    </r>
    <r>
      <rPr>
        <sz val="10"/>
        <rFont val="Calibri"/>
        <family val="2"/>
      </rPr>
      <t xml:space="preserve"> href="https://maspemaths.cned.fr/theme/ecl/legal.php"&gt;Mentions légales&lt;/a&gt; | 
&lt;a target="_blank" title="Contact" aria-label="Contact" </t>
    </r>
    <r>
      <rPr>
        <b/>
        <strike/>
        <sz val="10"/>
        <rFont val="Calibri"/>
        <family val="2"/>
      </rPr>
      <t>aria-hidden="1"</t>
    </r>
    <r>
      <rPr>
        <sz val="10"/>
        <rFont val="Calibri"/>
        <family val="2"/>
      </rPr>
      <t xml:space="preserve"> href="https://cnedcontact.cned.fr"&gt;Contact&lt;/a&gt;</t>
    </r>
  </si>
  <si>
    <r>
      <rPr>
        <b/>
        <sz val="10"/>
        <rFont val="Calibri"/>
        <family val="2"/>
      </rPr>
      <t xml:space="preserve">Exemple de code : </t>
    </r>
    <r>
      <rPr>
        <sz val="10"/>
        <rFont val="Calibri"/>
        <family val="2"/>
      </rPr>
      <t xml:space="preserve">
&lt;title&gt;Titre de la page </t>
    </r>
    <r>
      <rPr>
        <b/>
        <u/>
        <sz val="10"/>
        <rFont val="Calibri"/>
        <family val="2"/>
      </rPr>
      <t>– MaSpé Maths, un service CNED Académie Numérique</t>
    </r>
    <r>
      <rPr>
        <sz val="10"/>
        <rFont val="Calibri"/>
        <family val="2"/>
      </rPr>
      <t>&lt;/title&gt;</t>
    </r>
  </si>
  <si>
    <r>
      <rPr>
        <b/>
        <sz val="10"/>
        <rFont val="Calibri"/>
        <family val="2"/>
      </rPr>
      <t>En-tête :</t>
    </r>
    <r>
      <rPr>
        <sz val="10"/>
        <rFont val="Calibri"/>
        <family val="2"/>
      </rPr>
      <t xml:space="preserve">
– Les balises &lt;b&gt; et &lt;i&gt; ne doivent pas être utilisées à des fins de présentation
</t>
    </r>
    <r>
      <rPr>
        <b/>
        <sz val="10"/>
        <rFont val="Calibri"/>
        <family val="2"/>
      </rPr>
      <t>Pied de page :</t>
    </r>
    <r>
      <rPr>
        <sz val="10"/>
        <rFont val="Calibri"/>
        <family val="2"/>
      </rPr>
      <t xml:space="preserve">
– Le texte « © CNED 2020 » doit être placé dans une balise &lt;li&gt; de la liste ordonnée du pied de page. Cf. 9.3.1
</t>
    </r>
    <r>
      <rPr>
        <b/>
        <sz val="10"/>
        <rFont val="Calibri"/>
        <family val="2"/>
      </rPr>
      <t>Boîte de dialogue « Aucune activité récente » :</t>
    </r>
    <r>
      <rPr>
        <sz val="10"/>
        <rFont val="Calibri"/>
        <family val="2"/>
      </rPr>
      <t xml:space="preserve">
Placer le texte « Votre session est sur le point d'échoir. Voulez-vous étendre la durée de la session actuelle ? » dans une balise &lt;p&gt;</t>
    </r>
  </si>
  <si>
    <r>
      <rPr>
        <b/>
        <sz val="10"/>
        <rFont val="Calibri"/>
        <family val="2"/>
      </rPr>
      <t>Exemple de code, en-tête :</t>
    </r>
    <r>
      <rPr>
        <sz val="10"/>
        <rFont val="Calibri"/>
        <family val="2"/>
      </rPr>
      <t xml:space="preserve">
</t>
    </r>
    <r>
      <rPr>
        <b/>
        <u/>
        <sz val="10"/>
        <rFont val="Calibri"/>
        <family val="2"/>
      </rPr>
      <t xml:space="preserve">&lt;span </t>
    </r>
    <r>
      <rPr>
        <sz val="10"/>
        <rFont val="Calibri"/>
        <family val="2"/>
      </rPr>
      <t>class="caret"&gt;</t>
    </r>
    <r>
      <rPr>
        <b/>
        <u/>
        <sz val="10"/>
        <rFont val="Calibri"/>
        <family val="2"/>
      </rPr>
      <t>&lt;/span&gt;</t>
    </r>
    <r>
      <rPr>
        <sz val="10"/>
        <rFont val="Calibri"/>
        <family val="2"/>
      </rPr>
      <t xml:space="preserve">
</t>
    </r>
    <r>
      <rPr>
        <b/>
        <u/>
        <sz val="10"/>
        <rFont val="Calibri"/>
        <family val="2"/>
      </rPr>
      <t xml:space="preserve">&lt;span </t>
    </r>
    <r>
      <rPr>
        <sz val="10"/>
        <rFont val="Calibri"/>
        <family val="2"/>
      </rPr>
      <t>class="icon fa fa-tachometer fa-fw " aria-hidden="true"&gt;</t>
    </r>
    <r>
      <rPr>
        <b/>
        <u/>
        <sz val="10"/>
        <rFont val="Calibri"/>
        <family val="2"/>
      </rPr>
      <t>&lt;/span&gt;</t>
    </r>
  </si>
  <si>
    <r>
      <rPr>
        <b/>
        <sz val="10"/>
        <rFont val="Calibri"/>
        <family val="2"/>
      </rPr>
      <t xml:space="preserve">Bandeau de cookies : </t>
    </r>
    <r>
      <rPr>
        <sz val="10"/>
        <rFont val="Calibri"/>
        <family val="2"/>
      </rPr>
      <t xml:space="preserve">
– Le titre de la boîte de dialogue doit être un titre de niveau 1</t>
    </r>
  </si>
  <si>
    <r>
      <rPr>
        <b/>
        <sz val="10"/>
        <rFont val="Calibri"/>
        <family val="2"/>
      </rPr>
      <t>Bandeau de cookies :</t>
    </r>
    <r>
      <rPr>
        <sz val="10"/>
        <rFont val="Calibri"/>
        <family val="2"/>
      </rPr>
      <t xml:space="preserve">
</t>
    </r>
    <r>
      <rPr>
        <b/>
        <u/>
        <sz val="10"/>
        <rFont val="Calibri"/>
        <family val="2"/>
      </rPr>
      <t>&lt;h1</t>
    </r>
    <r>
      <rPr>
        <sz val="10"/>
        <rFont val="Calibri"/>
        <family val="2"/>
      </rPr>
      <t xml:space="preserve"> id="0-modal-title" class="modal-title" data-region="title" data-element-id="headingsMap-7" data-headingsmap-highlight="true"&gt;les conditions d'utilisation</t>
    </r>
    <r>
      <rPr>
        <b/>
        <u/>
        <sz val="10"/>
        <rFont val="Calibri"/>
        <family val="2"/>
      </rPr>
      <t>&lt;/h1&gt;</t>
    </r>
  </si>
  <si>
    <r>
      <rPr>
        <b/>
        <sz val="10"/>
        <rFont val="Calibri"/>
        <family val="2"/>
      </rPr>
      <t>En-tête :</t>
    </r>
    <r>
      <rPr>
        <sz val="10"/>
        <rFont val="Calibri"/>
        <family val="2"/>
      </rPr>
      <t xml:space="preserve">
– La balise &lt;header&gt; est vide et n'est pas placée autour des éléments d'en-tête de la page
– La balise &lt;nav&gt; comprend la totalité de l'en-tête et non pas uniquement la navigation principale.
– La zone de contenu principal doit être structurée via une balise &lt;main&gt;. </t>
    </r>
  </si>
  <si>
    <r>
      <rPr>
        <b/>
        <u/>
        <sz val="10"/>
        <rFont val="Calibri"/>
        <family val="2"/>
      </rPr>
      <t>&lt;header id="page-header" class="row" role="banner"&gt;</t>
    </r>
    <r>
      <rPr>
        <sz val="10"/>
        <rFont val="Calibri"/>
        <family val="2"/>
      </rPr>
      <t xml:space="preserve">
&lt;a href="https://maspemaths.cned.fr" class="navbar-brand d-none d-sm-inline"&gt;
 &lt;span class="site-name d-none d-md-inline"&gt;</t>
    </r>
    <r>
      <rPr>
        <b/>
        <u/>
        <sz val="10"/>
        <rFont val="Calibri"/>
        <family val="2"/>
      </rPr>
      <t>MaSpé Maths, un service CNED Académie Numérique</t>
    </r>
    <r>
      <rPr>
        <sz val="10"/>
        <rFont val="Calibri"/>
        <family val="2"/>
      </rPr>
      <t>&lt;/span&gt;
&lt;/a&gt;
&lt;nav class="navbar navbar-light bg-white navbar-expand moodle-has-zindex" aria-label="Navigation du site"&gt;</t>
    </r>
    <r>
      <rPr>
        <b/>
        <i/>
        <u/>
        <sz val="10"/>
        <rFont val="Calibri"/>
        <family val="2"/>
      </rPr>
      <t>…</t>
    </r>
    <r>
      <rPr>
        <sz val="10"/>
        <rFont val="Calibri"/>
        <family val="2"/>
      </rPr>
      <t xml:space="preserve">&lt;/nav&gt;
</t>
    </r>
    <r>
      <rPr>
        <b/>
        <u/>
        <sz val="10"/>
        <rFont val="Calibri"/>
        <family val="2"/>
      </rPr>
      <t>&lt;/header&gt;</t>
    </r>
    <r>
      <rPr>
        <sz val="10"/>
        <rFont val="Calibri"/>
        <family val="2"/>
      </rPr>
      <t xml:space="preserve">
</t>
    </r>
    <r>
      <rPr>
        <b/>
        <u/>
        <sz val="10"/>
        <rFont val="Calibri"/>
        <family val="2"/>
      </rPr>
      <t>&lt;main role="main"&gt;</t>
    </r>
    <r>
      <rPr>
        <sz val="10"/>
        <rFont val="Calibri"/>
        <family val="2"/>
      </rPr>
      <t xml:space="preserve">
</t>
    </r>
    <r>
      <rPr>
        <i/>
        <sz val="10"/>
        <rFont val="Calibri"/>
        <family val="2"/>
      </rPr>
      <t>(contenu principal de la page)</t>
    </r>
    <r>
      <rPr>
        <sz val="10"/>
        <rFont val="Calibri"/>
        <family val="2"/>
      </rPr>
      <t xml:space="preserve">
</t>
    </r>
    <r>
      <rPr>
        <u/>
        <sz val="10"/>
        <rFont val="Calibri"/>
        <family val="2"/>
      </rPr>
      <t>&lt;/main&gt;</t>
    </r>
  </si>
  <si>
    <r>
      <rPr>
        <b/>
        <sz val="10"/>
        <rFont val="Calibri"/>
        <family val="2"/>
      </rPr>
      <t xml:space="preserve">En-tête: 
</t>
    </r>
    <r>
      <rPr>
        <sz val="10"/>
        <rFont val="Calibri"/>
        <family val="2"/>
      </rPr>
      <t xml:space="preserve">– Les éléments du menu principal doivent être regroupés dans une liste non-ordonnée. </t>
    </r>
    <r>
      <rPr>
        <b/>
        <sz val="10"/>
        <rFont val="Calibri"/>
        <family val="2"/>
      </rPr>
      <t xml:space="preserve">
Pied de page : </t>
    </r>
    <r>
      <rPr>
        <sz val="10"/>
        <rFont val="Calibri"/>
        <family val="2"/>
      </rPr>
      <t xml:space="preserve">
– Les textes et liens présents dans le pied de page doivent être regroupés dans une lise non-ordonnée.</t>
    </r>
  </si>
  <si>
    <r>
      <rPr>
        <b/>
        <sz val="10"/>
        <rFont val="Calibri"/>
        <family val="2"/>
      </rPr>
      <t xml:space="preserve">En-tête (menu) : 
</t>
    </r>
    <r>
      <rPr>
        <u/>
        <sz val="10"/>
        <rFont val="Calibri"/>
        <family val="2"/>
      </rPr>
      <t xml:space="preserve">   </t>
    </r>
    <r>
      <rPr>
        <b/>
        <u/>
        <sz val="10"/>
        <rFont val="Calibri"/>
        <family val="2"/>
      </rPr>
      <t xml:space="preserve">&lt;ul </t>
    </r>
    <r>
      <rPr>
        <sz val="10"/>
        <rFont val="Calibri"/>
        <family val="2"/>
      </rPr>
      <t xml:space="preserve">class=""dropdown-menu dropdown-menu-right menu align-tr-br show"" id=""action-menu-1-menu"" data-rel=""menu-content"" aria-labelledby=""action-menu-toggle-1"" role=""menu"" data-align=""tr-br""&gt;
      </t>
    </r>
    <r>
      <rPr>
        <b/>
        <u/>
        <sz val="10"/>
        <rFont val="Calibri"/>
        <family val="2"/>
      </rPr>
      <t xml:space="preserve">  &lt;li&gt;</t>
    </r>
    <r>
      <rPr>
        <sz val="10"/>
        <rFont val="Calibri"/>
        <family val="2"/>
      </rPr>
      <t>&lt;a href=""https://maspemaths.cned.fr/my/"" class=""dropdown-item menu-action"" role=""menuitem"" data-title=""mymoodle,admin"" aria-labelledby=""actionmenuaction-1""&gt;
            &lt;i class=""icon fa fa-tachometer fa-fw "" aria-hidden=""true""&gt;&lt;/i&gt;
            &lt;span class=""menu-action-text"" id=""actionmenuaction-1""&gt;
                Tableau de bord
            &lt;/span&gt;
        &lt;/a&gt;
        &lt;div class=""dropdown-divider"" role=""presentation""&gt;&lt;span class=""filler""&gt;&amp;nbsp;&lt;/span&gt;&lt;/div&gt;</t>
    </r>
    <r>
      <rPr>
        <b/>
        <u/>
        <sz val="10"/>
        <rFont val="Calibri"/>
        <family val="2"/>
      </rPr>
      <t>&lt;/li&gt;
        &lt;li&gt;</t>
    </r>
    <r>
      <rPr>
        <sz val="10"/>
        <rFont val="Calibri"/>
        <family val="2"/>
      </rPr>
      <t>&lt;a href=""https://maspemaths.cned.fr/user/profile.php?id=22634"" class=""dropdown-item menu-action"" role=""menuitem"" data-title=""profile,moodle"" aria-labelledby=""actionmenuaction-2""&gt;
            &lt;i class=""icon fa fa-user fa-fw "" aria-hidden=""true""&gt;&lt;/i&gt;
            &lt;span class=""menu-action-text"" id=""actionmenuaction-2""&gt;
                Profil
            &lt;/span&gt;
        &lt;/a&gt;</t>
    </r>
    <r>
      <rPr>
        <b/>
        <u/>
        <sz val="10"/>
        <rFont val="Calibri"/>
        <family val="2"/>
      </rPr>
      <t>&lt;/li&gt;
        &lt;li&gt;</t>
    </r>
    <r>
      <rPr>
        <sz val="10"/>
        <rFont val="Calibri"/>
        <family val="2"/>
      </rPr>
      <t>&lt;a href=""https://maspemaths.cned.fr/user/preferences.php"" class=""dropdown-item menu-action"" role=""menuitem"" data-title=""preferences,moodle"" aria-labelledby=""actionmenuaction-3""&gt;
            &lt;i class=""icon fa fa-wrench fa-fw "" aria-hidden=""true""&gt;&lt;/i&gt;
            &lt;span class=""menu-action-text"" id=""actionmenuaction-3""&gt;
                Préférences
            &lt;/span&gt;
        &lt;/a&gt;
        &lt;div class=""dropdown-divider"" role=""presentation""&gt;&lt;span class=""filler""&gt;&amp;nbsp;&lt;/span&gt;&lt;/div&gt;</t>
    </r>
    <r>
      <rPr>
        <b/>
        <u/>
        <sz val="10"/>
        <rFont val="Calibri"/>
        <family val="2"/>
      </rPr>
      <t>&lt;/li&gt;
        &lt;li&gt;</t>
    </r>
    <r>
      <rPr>
        <sz val="10"/>
        <rFont val="Calibri"/>
        <family val="2"/>
      </rPr>
      <t>&lt;a href=""https://maspemaths.cned.fr/login/logout.php?sesskey=ZX2I3FAeRF"" class=""dropdown-item menu-action"" role=""menuitem"" data-title=""logout,moodle"" aria-labelledby=""actionmenuaction-4""&gt;
            &lt;i class=""icon fa fa-sign-out fa-fw "" aria-hidden=""true""&gt;&lt;/i&gt;
            &lt;span class=""menu-action-text"" id=""actionmenuaction-4""&gt;
                Déconnexion
            &lt;/span&gt;
        &lt;/a&gt;</t>
    </r>
    <r>
      <rPr>
        <b/>
        <u/>
        <sz val="10"/>
        <rFont val="Calibri"/>
        <family val="2"/>
      </rPr>
      <t>&lt;/li&gt;
    &lt;/ul&gt;</t>
    </r>
    <r>
      <rPr>
        <b/>
        <sz val="10"/>
        <rFont val="Calibri"/>
        <family val="2"/>
      </rPr>
      <t xml:space="preserve">
Pied de page :</t>
    </r>
    <r>
      <rPr>
        <sz val="10"/>
        <rFont val="Calibri"/>
        <family val="2"/>
      </rPr>
      <t xml:space="preserve">
&lt;div class="float-left"&gt;
</t>
    </r>
    <r>
      <rPr>
        <b/>
        <u/>
        <sz val="10"/>
        <rFont val="Calibri"/>
        <family val="2"/>
      </rPr>
      <t xml:space="preserve">    &lt;ul&gt;
        &lt;li&gt;&lt;</t>
    </r>
    <r>
      <rPr>
        <sz val="10"/>
        <rFont val="Calibri"/>
        <family val="2"/>
      </rPr>
      <t>span&gt;© CNED 2020&lt;/span&gt; |</t>
    </r>
    <r>
      <rPr>
        <b/>
        <u/>
        <sz val="10"/>
        <rFont val="Calibri"/>
        <family val="2"/>
      </rPr>
      <t>&lt;/li&gt;
        &lt;li&gt;</t>
    </r>
    <r>
      <rPr>
        <sz val="10"/>
        <rFont val="Calibri"/>
        <family val="2"/>
      </rPr>
      <t>&lt;a target="_blank" title="Contact" aria-label="Contact" aria-hidden="1" href="https://maspemaths.cned.fr/theme/ecl/legal.php"&gt;Mentions légales&lt;/a&gt; |</t>
    </r>
    <r>
      <rPr>
        <b/>
        <u/>
        <sz val="10"/>
        <rFont val="Calibri"/>
        <family val="2"/>
      </rPr>
      <t xml:space="preserve">&lt;/li&gt;
        &lt;li&gt; </t>
    </r>
    <r>
      <rPr>
        <sz val="10"/>
        <rFont val="Calibri"/>
        <family val="2"/>
      </rPr>
      <t>&lt;a target="_blank" title="Contact" aria-label="Contact" aria-hidden="1" href="https://cnedcontact.cned.fr"&gt;Contact&lt;/a&gt;</t>
    </r>
    <r>
      <rPr>
        <b/>
        <u/>
        <sz val="10"/>
        <rFont val="Calibri"/>
        <family val="2"/>
      </rPr>
      <t xml:space="preserve">&lt;/li&gt;
    &lt;/ul&gt;
</t>
    </r>
    <r>
      <rPr>
        <sz val="10"/>
        <rFont val="Calibri"/>
        <family val="2"/>
      </rPr>
      <t>&lt;/div&gt;</t>
    </r>
  </si>
  <si>
    <r>
      <rPr>
        <b/>
        <sz val="10"/>
        <rFont val="Calibri"/>
        <family val="2"/>
      </rPr>
      <t>Pied de page :</t>
    </r>
    <r>
      <rPr>
        <sz val="10"/>
        <rFont val="Calibri"/>
        <family val="2"/>
      </rPr>
      <t xml:space="preserve">
– Les attributs de présentation height et width sont présents sur l'iframe Google Tag manager</t>
    </r>
  </si>
  <si>
    <r>
      <t xml:space="preserve">&lt;iframe src="https://www.googletagmanager.com/ns.html?id=GTM-54R463R" </t>
    </r>
    <r>
      <rPr>
        <b/>
        <strike/>
        <sz val="10"/>
        <rFont val="Calibri"/>
        <family val="2"/>
      </rPr>
      <t xml:space="preserve">height="0" width="0" </t>
    </r>
    <r>
      <rPr>
        <sz val="10"/>
        <rFont val="Calibri"/>
        <family val="2"/>
      </rPr>
      <t>style="display:none;visibility:hidden"&gt;&lt;/iframe&gt;</t>
    </r>
  </si>
  <si>
    <r>
      <rPr>
        <b/>
        <sz val="10"/>
        <rFont val="Calibri"/>
        <family val="2"/>
      </rPr>
      <t xml:space="preserve">En-tête : </t>
    </r>
    <r>
      <rPr>
        <sz val="10"/>
        <rFont val="Calibri"/>
        <family val="2"/>
      </rPr>
      <t xml:space="preserve">
- Modifier l'intitulé du lien pour le faire correspondre au texte du logo ;
- Masquer l'intitulé du lien d'une autre manière qu'avec un display: none;</t>
    </r>
  </si>
  <si>
    <r>
      <rPr>
        <b/>
        <sz val="10"/>
        <rFont val="Calibri"/>
        <family val="2"/>
      </rPr>
      <t xml:space="preserve">En-tête : </t>
    </r>
    <r>
      <rPr>
        <sz val="10"/>
        <rFont val="Calibri"/>
        <family val="2"/>
      </rPr>
      <t xml:space="preserve">
&lt;nav class="navbar navbar-light bg-white navbar-expand moodle-has-zindex" aria-label="Navigation du site"&gt;
    &lt;a href="https://maspemaths.cned.fr" class="navbar-brand d-none d-sm-inline"&gt;
        &lt;span class="site-name </t>
    </r>
    <r>
      <rPr>
        <b/>
        <u/>
        <sz val="10"/>
        <rFont val="Calibri"/>
        <family val="2"/>
      </rPr>
      <t>sr-only</t>
    </r>
    <r>
      <rPr>
        <sz val="10"/>
        <rFont val="Calibri"/>
        <family val="2"/>
      </rPr>
      <t xml:space="preserve"> d-none d-md-inline"&gt;</t>
    </r>
    <r>
      <rPr>
        <b/>
        <u/>
        <sz val="10"/>
        <rFont val="Calibri"/>
        <family val="2"/>
      </rPr>
      <t>Ma Spé Maths, un service CNED Académie Numérique</t>
    </r>
    <r>
      <rPr>
        <sz val="10"/>
        <rFont val="Calibri"/>
        <family val="2"/>
      </rPr>
      <t xml:space="preserve">&lt;/span&gt;
    &lt;/a&gt;
&lt;/nav&gt;
</t>
    </r>
    <r>
      <rPr>
        <b/>
        <u/>
        <sz val="10"/>
        <rFont val="Calibri"/>
        <family val="2"/>
      </rPr>
      <t>.sr-only</t>
    </r>
    <r>
      <rPr>
        <sz val="10"/>
        <rFont val="Calibri"/>
        <family val="2"/>
      </rPr>
      <t xml:space="preserve"> {
	border: 0 !important;
	clip: rect(1px, 1px, 1px, 1px) !important;
	-webkit-clip-path: inset(50%) !important;
	clip-path: inset(50%) !important;
	height: 1px !important;
	overflow: hidden !important;
	padding: 0 !important;
	position: absolute !important;
	width: 1px !important;
	white-space: nowrap !important;
}</t>
    </r>
  </si>
  <si>
    <r>
      <rPr>
        <b/>
        <sz val="10"/>
        <rFont val="Calibri"/>
        <family val="2"/>
      </rPr>
      <t xml:space="preserve">En-tête : </t>
    </r>
    <r>
      <rPr>
        <sz val="10"/>
        <rFont val="Calibri"/>
        <family val="2"/>
      </rPr>
      <t xml:space="preserve">
- L'intitulé du lien n'est pas pertinent, et ne correspond pas au texte du logo affiché en arrière-plan de l'en-tête.
- L'intitulé du lien est masqué via un display:none; ce qui empêche celui-ci d'être restitué par les lecteurs d'écran.
- L'image d'arrière-plan contenant le logo n'a de fait pas d'alternative.</t>
    </r>
  </si>
  <si>
    <r>
      <rPr>
        <b/>
        <sz val="10"/>
        <rFont val="Calibri"/>
        <family val="2"/>
      </rPr>
      <t xml:space="preserve">En-tête : </t>
    </r>
    <r>
      <rPr>
        <sz val="10"/>
        <rFont val="Calibri"/>
        <family val="2"/>
      </rPr>
      <t xml:space="preserve">
– L'image d'en-tête utilisée en arrière-plan de la navigation principale n'est pas accompagnée d'une couleur d'arrière-plan.</t>
    </r>
  </si>
  <si>
    <r>
      <rPr>
        <b/>
        <sz val="10"/>
        <rFont val="Calibri"/>
        <family val="2"/>
      </rPr>
      <t>En-tête :</t>
    </r>
    <r>
      <rPr>
        <sz val="10"/>
        <rFont val="Calibri"/>
        <family val="2"/>
      </rPr>
      <t xml:space="preserve">
– Masquer l'intitulé du lien d'une autre manière qu'avec un display: none;</t>
    </r>
  </si>
  <si>
    <r>
      <rPr>
        <b/>
        <sz val="10"/>
        <rFont val="Calibri"/>
        <family val="2"/>
      </rPr>
      <t>En-tête :</t>
    </r>
    <r>
      <rPr>
        <sz val="10"/>
        <rFont val="Calibri"/>
        <family val="2"/>
      </rPr>
      <t xml:space="preserve">
– La taille de l'en-tête est fixée de manière absolue, ce qui crée un défilement horizontal lorsque la fenêtre st réduite à 320px. </t>
    </r>
  </si>
  <si>
    <r>
      <t xml:space="preserve">nav.navbar .navbar-brand {
position: absolute;
left: calc(50% - 200px);
top: 0;
width: </t>
    </r>
    <r>
      <rPr>
        <b/>
        <u/>
        <sz val="10"/>
        <rFont val="Calibri"/>
        <family val="2"/>
      </rPr>
      <t>100%</t>
    </r>
    <r>
      <rPr>
        <sz val="10"/>
        <rFont val="Calibri"/>
        <family val="2"/>
      </rPr>
      <t>;
height: 105px;
display: block !important; }</t>
    </r>
  </si>
  <si>
    <r>
      <rPr>
        <b/>
        <sz val="10"/>
        <rFont val="Calibri"/>
        <family val="2"/>
      </rPr>
      <t xml:space="preserve">En-tête :
</t>
    </r>
    <r>
      <rPr>
        <sz val="10"/>
        <rFont val="Calibri"/>
        <family val="2"/>
      </rPr>
      <t>– L'en-tête de page doit avoir un attribut role="banner"
– La navigation principale doit avoir un attribut role="navigation"
– Le pied de page doit avoir un attribut role="contentinfo"</t>
    </r>
  </si>
  <si>
    <r>
      <rPr>
        <b/>
        <sz val="10"/>
        <rFont val="Calibri"/>
        <family val="2"/>
      </rPr>
      <t>En-tête :</t>
    </r>
    <r>
      <rPr>
        <sz val="10"/>
        <rFont val="Calibri"/>
        <family val="2"/>
      </rPr>
      <t xml:space="preserve">
&lt;header id="page-header" class="row" </t>
    </r>
    <r>
      <rPr>
        <b/>
        <u/>
        <sz val="10"/>
        <rFont val="Calibri"/>
        <family val="2"/>
      </rPr>
      <t>role="banner"</t>
    </r>
    <r>
      <rPr>
        <sz val="10"/>
        <rFont val="Calibri"/>
        <family val="2"/>
      </rPr>
      <t>&gt;
&lt;nav</t>
    </r>
    <r>
      <rPr>
        <b/>
        <u/>
        <sz val="10"/>
        <rFont val="Calibri"/>
        <family val="2"/>
      </rPr>
      <t xml:space="preserve"> role="navigation"</t>
    </r>
    <r>
      <rPr>
        <sz val="10"/>
        <rFont val="Calibri"/>
        <family val="2"/>
      </rPr>
      <t xml:space="preserve"> class="navbar navbar-light bg-white navbar-expand moodle-has-zindex" aria-label="Navigation du site" id="yui_3_17_2_1_1594892037222_36"&gt;
</t>
    </r>
    <r>
      <rPr>
        <b/>
        <sz val="10"/>
        <rFont val="Calibri"/>
        <family val="2"/>
      </rPr>
      <t>Pied de page :</t>
    </r>
    <r>
      <rPr>
        <sz val="10"/>
        <rFont val="Calibri"/>
        <family val="2"/>
      </rPr>
      <t xml:space="preserve">
&lt;footer id="page-footer" class="py-3 bg-dark text-light" </t>
    </r>
    <r>
      <rPr>
        <b/>
        <u/>
        <sz val="10"/>
        <rFont val="Calibri"/>
        <family val="2"/>
      </rPr>
      <t>role="contentinfo"</t>
    </r>
    <r>
      <rPr>
        <sz val="10"/>
        <rFont val="Calibri"/>
        <family val="2"/>
      </rPr>
      <t>&gt;</t>
    </r>
  </si>
  <si>
    <r>
      <rPr>
        <b/>
        <sz val="10"/>
        <rFont val="Calibri"/>
        <family val="2"/>
      </rPr>
      <t>Lien « Tweeter #MaSpeMaths »</t>
    </r>
    <r>
      <rPr>
        <sz val="10"/>
        <rFont val="Calibri"/>
        <family val="2"/>
      </rPr>
      <t xml:space="preserve">
– Le titre de l'Iframe n'est pas pertinent</t>
    </r>
  </si>
  <si>
    <r>
      <rPr>
        <b/>
        <sz val="10"/>
        <rFont val="Calibri"/>
        <family val="2"/>
      </rPr>
      <t xml:space="preserve">Exemple de correctif </t>
    </r>
    <r>
      <rPr>
        <sz val="10"/>
        <rFont val="Calibri"/>
        <family val="2"/>
      </rPr>
      <t xml:space="preserve">
&lt;iframe id="twitter-widget-0" scrolling="no" allowtransparency="true" allowfullscreen="true" class="twitter-hashtag-button twitter-hashtag-button-rendered twitter-tweet-button" </t>
    </r>
    <r>
      <rPr>
        <b/>
        <u/>
        <sz val="10"/>
        <rFont val="Calibri"/>
        <family val="2"/>
      </rPr>
      <t>title="Lien Twitter – Tweeter #MaSpeMaths"</t>
    </r>
    <r>
      <rPr>
        <sz val="10"/>
        <rFont val="Calibri"/>
        <family val="2"/>
      </rPr>
      <t xml:space="preserve"> src="https://platform.twitter.com/widgets/tweet_button.c4b33f07650267db9f8a72eaac551cac.fr.html#button_hashtag=MaSpeMaths&amp;amp;dnt=false&amp;amp;id=twitter-widget-0&amp;amp;lang=fr&amp;amp;original_referer=https%3A%2F%2Fmaspemaths.cned.fr%2Fmy%2F&amp;amp;size=l&amp;amp;text=%23BAC2021%20Je%20r%C3%A9vise%20ma%20sp%C3%A9cialit%C3%A9%20math%C3%A9matiques%20avec%20le%20%40cned%20sur%20la%20plateforme%20gratuite%20https%3A%2F%2Fmaspemaths.cned.fr%2F%20&amp;amp;time=1594973590373&amp;amp;type=hashtag" data-hashtag="MaSpeMaths" style="position: static; visibility: visible; width: 179px; height: 28px;" frameborder="0"&gt;&lt;/iframe&gt;
</t>
    </r>
  </si>
  <si>
    <r>
      <rPr>
        <b/>
        <sz val="10"/>
        <rFont val="Calibri"/>
        <family val="2"/>
      </rPr>
      <t xml:space="preserve">Système de filtres : </t>
    </r>
    <r>
      <rPr>
        <sz val="10"/>
        <rFont val="Calibri"/>
        <family val="2"/>
      </rPr>
      <t xml:space="preserve">
– L'élément actif du système de tri est indiqué uniquement par la couleur.</t>
    </r>
  </si>
  <si>
    <r>
      <rPr>
        <b/>
        <sz val="10"/>
        <rFont val="Calibri"/>
        <family val="2"/>
      </rPr>
      <t xml:space="preserve">Système de filtres : </t>
    </r>
    <r>
      <rPr>
        <sz val="10"/>
        <rFont val="Calibri"/>
        <family val="2"/>
      </rPr>
      <t xml:space="preserve">
– div#sortingdropdown : Le ratio de contraste entre la couleur d'arrière-plan du bouton et son texte n'est pas suffisante, y compris au survol (3.3:1)
– Le ratio de contraste entre la couleur d'arrière-plan de l'option active et son texte n'est pas suffisante (2.5:1)</t>
    </r>
  </si>
  <si>
    <r>
      <rPr>
        <b/>
        <sz val="10"/>
        <rFont val="Calibri"/>
        <family val="2"/>
      </rPr>
      <t>Texte « BONUS : Obtenez un badge numérique en vous rendant dans le bloc 00 - J'obtiens mon badge » :</t>
    </r>
    <r>
      <rPr>
        <sz val="10"/>
        <rFont val="Calibri"/>
        <family val="2"/>
      </rPr>
      <t xml:space="preserve"> 
– Le ratio de contraste entre la couleur des mots » Bonus » et « badge numérque » et l'arrière-plan n'est pas suffisante (2.5:1)</t>
    </r>
  </si>
  <si>
    <r>
      <rPr>
        <b/>
        <sz val="10"/>
        <rFont val="Calibri"/>
        <family val="2"/>
      </rPr>
      <t>Accordéon</t>
    </r>
    <r>
      <rPr>
        <sz val="10"/>
        <rFont val="Calibri"/>
        <family val="2"/>
      </rPr>
      <t xml:space="preserve">
</t>
    </r>
    <r>
      <rPr>
        <u/>
        <sz val="10"/>
        <rFont val="Calibri"/>
        <family val="2"/>
      </rPr>
      <t>En-têtes :</t>
    </r>
    <r>
      <rPr>
        <sz val="10"/>
        <rFont val="Calibri"/>
        <family val="2"/>
      </rPr>
      <t xml:space="preserve">
- doivent être placés dans les titres de niveau (Cf. 9.1)
- doivent être des boutons et avoir pour attribut aria-expanded (true lorsque l'accordéon est ouvert, false lorsqu'il est fermé) et aria-controls
</t>
    </r>
    <r>
      <rPr>
        <u/>
        <sz val="10"/>
        <rFont val="Calibri"/>
        <family val="2"/>
      </rPr>
      <t xml:space="preserve">Contenus : </t>
    </r>
    <r>
      <rPr>
        <sz val="10"/>
        <rFont val="Calibri"/>
        <family val="2"/>
      </rPr>
      <t xml:space="preserve">
– la balise contenant le contenu de l'accordéon doit avoir les attributs role="region" et aria-labbelledBy faisant référence au bouton qui en contrôle l'ouverture
</t>
    </r>
    <r>
      <rPr>
        <b/>
        <sz val="10"/>
        <rFont val="Calibri"/>
        <family val="2"/>
      </rPr>
      <t xml:space="preserve">Système de filtres
</t>
    </r>
    <r>
      <rPr>
        <sz val="10"/>
        <rFont val="Calibri"/>
        <family val="2"/>
      </rPr>
      <t xml:space="preserve">– Supprimer l'attribut aria-haspopup="true" du bouton d'ouverture du menu
– Supprimer l'attribut aria-labelledBy de la balise ul englobant les items du menu
– Les éléments du menu doivent être des boutons, et non des liens
– Indiquer le système de tri actif dans le nom accessible du bouton
</t>
    </r>
    <r>
      <rPr>
        <b/>
        <sz val="10"/>
        <rFont val="Calibri"/>
        <family val="2"/>
      </rPr>
      <t xml:space="preserve">
Sous-menu « Actions pour le cours actuel »
</t>
    </r>
    <r>
      <rPr>
        <sz val="10"/>
        <rFont val="Calibri"/>
        <family val="2"/>
      </rPr>
      <t xml:space="preserve">– Supprimer l'attribut aria-haspopup="true" du bouton d'ouverture du menu
– Les éléments du menu doivent être structurés dans une liste non ordonnée
– Les éléments du menu doivent être des boutons, et non des liens
</t>
    </r>
  </si>
  <si>
    <r>
      <rPr>
        <b/>
        <sz val="10"/>
        <rFont val="Calibri"/>
        <family val="2"/>
      </rPr>
      <t>Accordéon, Exemple de correctif :</t>
    </r>
    <r>
      <rPr>
        <sz val="10"/>
        <rFont val="Calibri"/>
        <family val="2"/>
      </rPr>
      <t xml:space="preserve">
&lt;div class="Accordeon-Block" id="yui_3_17_2_1_1594973589870_34"&gt;
        </t>
    </r>
    <r>
      <rPr>
        <b/>
        <u/>
        <sz val="10"/>
        <rFont val="Calibri"/>
        <family val="2"/>
      </rPr>
      <t>&lt;h2</t>
    </r>
    <r>
      <rPr>
        <sz val="10"/>
        <rFont val="Calibri"/>
        <family val="2"/>
      </rPr>
      <t xml:space="preserve"> class="Accordeon-Entete"&gt;</t>
    </r>
    <r>
      <rPr>
        <b/>
        <u/>
        <sz val="10"/>
        <rFont val="Calibri"/>
        <family val="2"/>
      </rPr>
      <t>&lt;button id="accordeon1" type="button"</t>
    </r>
    <r>
      <rPr>
        <sz val="10"/>
        <rFont val="Calibri"/>
        <family val="2"/>
      </rPr>
      <t xml:space="preserve"> data-toggle="collapse" data-parent="#Accordeon"</t>
    </r>
    <r>
      <rPr>
        <b/>
        <u/>
        <sz val="10"/>
        <rFont val="Calibri"/>
        <family val="2"/>
      </rPr>
      <t xml:space="preserve"> aria-controls="Block1"</t>
    </r>
    <r>
      <rPr>
        <sz val="10"/>
        <rFont val="Calibri"/>
        <family val="2"/>
      </rPr>
      <t xml:space="preserve"> aria-expanded="true" class=""&gt;Objectifs</t>
    </r>
    <r>
      <rPr>
        <b/>
        <u/>
        <sz val="10"/>
        <rFont val="Calibri"/>
        <family val="2"/>
      </rPr>
      <t>&lt;/button&gt;&lt;/h2&gt;</t>
    </r>
    <r>
      <rPr>
        <sz val="10"/>
        <rFont val="Calibri"/>
        <family val="2"/>
      </rPr>
      <t xml:space="preserve">
        &lt;div </t>
    </r>
    <r>
      <rPr>
        <b/>
        <u/>
        <sz val="10"/>
        <rFont val="Calibri"/>
        <family val="2"/>
      </rPr>
      <t>role="region" aria-labbelledBy="accordeon1"</t>
    </r>
    <r>
      <rPr>
        <sz val="10"/>
        <rFont val="Calibri"/>
        <family val="2"/>
      </rPr>
      <t xml:space="preserve"> id="Block1" class="collapse show" style=""&gt;
            </t>
    </r>
    <r>
      <rPr>
        <i/>
        <sz val="10"/>
        <rFont val="Calibri"/>
        <family val="2"/>
      </rPr>
      <t>(contenu de l'accordéon)</t>
    </r>
    <r>
      <rPr>
        <sz val="10"/>
        <rFont val="Calibri"/>
        <family val="2"/>
      </rPr>
      <t xml:space="preserve">
    &lt;/div&gt;
</t>
    </r>
    <r>
      <rPr>
        <b/>
        <sz val="10"/>
        <rFont val="Calibri"/>
        <family val="2"/>
      </rPr>
      <t xml:space="preserve">Système de filtres, exemple de correctif : </t>
    </r>
    <r>
      <rPr>
        <sz val="10"/>
        <rFont val="Calibri"/>
        <family val="2"/>
      </rPr>
      <t xml:space="preserve">
&lt;div class="dropdown" id="yui_3_17_2_1_1594973589870_50"&gt;
    &lt;button id="sortingdropdown" type="button" class="btn btn-outline-secondary dropdown-toggle" data-toggle="dropdown" </t>
    </r>
    <r>
      <rPr>
        <b/>
        <strike/>
        <sz val="10"/>
        <rFont val="Calibri"/>
        <family val="2"/>
      </rPr>
      <t>aria-haspopup="true"</t>
    </r>
    <r>
      <rPr>
        <sz val="10"/>
        <rFont val="Calibri"/>
        <family val="2"/>
      </rPr>
      <t xml:space="preserve"> aria-expanded="false" aria-label="Menu déroulant de tri"&gt;
        &lt;i class="icon fa fa-sort-amount-asc fa-fw " aria-hidden="true"&gt;&lt;/i&gt;
        &lt;span class="d-sm-inline-block" data-active-item-text=""&gt;
            Nom
        &lt;/span&gt;
    &lt;/button&gt;
    &lt;ul class="dropdown-menu" data-show-active-item="" </t>
    </r>
    <r>
      <rPr>
        <b/>
        <strike/>
        <sz val="10"/>
        <rFont val="Calibri"/>
        <family val="2"/>
      </rPr>
      <t>aria-labelledby="sortingdropdown"</t>
    </r>
    <r>
      <rPr>
        <sz val="10"/>
        <rFont val="Calibri"/>
        <family val="2"/>
      </rPr>
      <t xml:space="preserve"> x-placement="bottom-start" style="position: absolute; transform: translate3d(0px, 36px, 0px); top: 0px; left: 0px; will-change: transform;"&gt;
        &lt;li&gt;
            </t>
    </r>
    <r>
      <rPr>
        <b/>
        <u/>
        <sz val="10"/>
        <rFont val="Calibri"/>
        <family val="2"/>
      </rPr>
      <t xml:space="preserve">&lt;button type="button" </t>
    </r>
    <r>
      <rPr>
        <sz val="10"/>
        <rFont val="Calibri"/>
        <family val="2"/>
      </rPr>
      <t xml:space="preserve">class="dropdown-item active" href="#" data-filter="sort" data-pref="title" data-value="fullname" aria-label="Trier les cours par nom </t>
    </r>
    <r>
      <rPr>
        <b/>
        <u/>
        <sz val="10"/>
        <rFont val="Calibri"/>
        <family val="2"/>
      </rPr>
      <t>(système de tri actif)</t>
    </r>
    <r>
      <rPr>
        <sz val="10"/>
        <rFont val="Calibri"/>
        <family val="2"/>
      </rPr>
      <t xml:space="preserve">" aria-controls="courses-view-5f115d956b4cf5f115d956b4d11"&gt;
                Nom
            </t>
    </r>
    <r>
      <rPr>
        <b/>
        <u/>
        <sz val="10"/>
        <rFont val="Calibri"/>
        <family val="2"/>
      </rPr>
      <t>&lt;/button&gt;</t>
    </r>
    <r>
      <rPr>
        <sz val="10"/>
        <rFont val="Calibri"/>
        <family val="2"/>
      </rPr>
      <t xml:space="preserve">
        &lt;/li&gt;
        &lt;li&gt;
            </t>
    </r>
    <r>
      <rPr>
        <b/>
        <u/>
        <sz val="10"/>
        <rFont val="Calibri"/>
        <family val="2"/>
      </rPr>
      <t>&lt;button type="button"</t>
    </r>
    <r>
      <rPr>
        <sz val="10"/>
        <rFont val="Calibri"/>
        <family val="2"/>
      </rPr>
      <t xml:space="preserve">  class="dropdown-item " href="#" data-filter="sort" data-pref="lastaccessed" data-value="ul.timeaccess desc" aria-label="Trier les cours par date de dernier accès" aria-controls="courses-view-5f115d956b4cf5f115d956b4d11"&gt;
                Dernier accès
            </t>
    </r>
    <r>
      <rPr>
        <b/>
        <u/>
        <sz val="10"/>
        <rFont val="Calibri"/>
        <family val="2"/>
      </rPr>
      <t>&lt;/button&gt;</t>
    </r>
    <r>
      <rPr>
        <sz val="10"/>
        <rFont val="Calibri"/>
        <family val="2"/>
      </rPr>
      <t xml:space="preserve">
        &lt;/li&gt;
    &lt;/ul&gt;
&lt;/div&gt;
</t>
    </r>
    <r>
      <rPr>
        <b/>
        <sz val="10"/>
        <rFont val="Calibri"/>
        <family val="2"/>
      </rPr>
      <t xml:space="preserve">Sous-menu « Actions pour le cours actuel »
</t>
    </r>
    <r>
      <rPr>
        <sz val="10"/>
        <rFont val="Calibri"/>
        <family val="2"/>
      </rPr>
      <t>&lt;div class="ml-auto dropdown" id="yui_3_17_2_1_1594973589870_46"&gt;
    &lt;button class="btn btn-link btn-icon icon-size-3 coursemenubtn" type="button" data-toggle="dropdown"</t>
    </r>
    <r>
      <rPr>
        <b/>
        <strike/>
        <sz val="10"/>
        <rFont val="Calibri"/>
        <family val="2"/>
      </rPr>
      <t xml:space="preserve"> aria-haspopup="true"</t>
    </r>
    <r>
      <rPr>
        <sz val="10"/>
        <rFont val="Calibri"/>
        <family val="2"/>
      </rPr>
      <t xml:space="preserve"> aria-expanded="false" id="yui_3_17_2_1_1594973589870_45"&gt;
        &lt;i class="icon fa fa-ellipsis-h fa-fw " aria-hidden="true" id="yui_3_17_2_1_1594973589870_44"&gt;&lt;/i&gt;
        &lt;span class="sr-only"&gt;
            Actions pour le cours actuel 00 - J'obtiens mon badge
        &lt;/span&gt;
    &lt;/button&gt;
 </t>
    </r>
    <r>
      <rPr>
        <b/>
        <u/>
        <sz val="10"/>
        <rFont val="Calibri"/>
        <family val="2"/>
      </rPr>
      <t xml:space="preserve">   &lt;ul</t>
    </r>
    <r>
      <rPr>
        <sz val="10"/>
        <rFont val="Calibri"/>
        <family val="2"/>
      </rPr>
      <t xml:space="preserve"> class="dropdown-menu dropdown-menu-right" x-placement="bottom-end" style="position: absolute; transform: translate3d(36px, 28px, 0px); top: 0px; left: 0px; will-change: transform;" id="yui_3_17_2_1_1594973589870_65"&gt;
       </t>
    </r>
    <r>
      <rPr>
        <b/>
        <u/>
        <sz val="10"/>
        <rFont val="Calibri"/>
        <family val="2"/>
      </rPr>
      <t xml:space="preserve"> &lt;li&gt;</t>
    </r>
    <r>
      <rPr>
        <b/>
        <sz val="10"/>
        <rFont val="Calibri"/>
        <family val="2"/>
      </rPr>
      <t>&lt;button type="button"</t>
    </r>
    <r>
      <rPr>
        <sz val="10"/>
        <rFont val="Calibri"/>
        <family val="2"/>
      </rPr>
      <t xml:space="preserve"> class="dropdown-item" href="#" data-action="add-favourite" data-course-id="15" aria-controls="favorite-icon-15-2" id="yui_3_17_2_1_1594973589870_64"&gt;
            Marquer comme favori
            </t>
    </r>
    <r>
      <rPr>
        <b/>
        <u/>
        <sz val="10"/>
        <rFont val="Calibri"/>
        <family val="2"/>
      </rPr>
      <t>&lt;span</t>
    </r>
    <r>
      <rPr>
        <sz val="10"/>
        <rFont val="Calibri"/>
        <family val="2"/>
      </rPr>
      <t xml:space="preserve"> class="sr-only"&gt;
                Marquer comme favori 00 - J'obtiens mon badge
          </t>
    </r>
    <r>
      <rPr>
        <b/>
        <u/>
        <sz val="10"/>
        <rFont val="Calibri"/>
        <family val="2"/>
      </rPr>
      <t xml:space="preserve">  &lt;/span&gt;</t>
    </r>
    <r>
      <rPr>
        <sz val="10"/>
        <rFont val="Calibri"/>
        <family val="2"/>
      </rPr>
      <t xml:space="preserve">
        </t>
    </r>
    <r>
      <rPr>
        <b/>
        <u/>
        <sz val="10"/>
        <rFont val="Calibri"/>
        <family val="2"/>
      </rPr>
      <t>&lt;/button&gt;&lt;/li&gt;
        &lt;li&gt;</t>
    </r>
    <r>
      <rPr>
        <b/>
        <sz val="10"/>
        <rFont val="Calibri"/>
        <family val="2"/>
      </rPr>
      <t xml:space="preserve">&lt;button type="button" </t>
    </r>
    <r>
      <rPr>
        <sz val="10"/>
        <rFont val="Calibri"/>
        <family val="2"/>
      </rPr>
      <t xml:space="preserve">class="dropdown-item hidden" href="#" data-action="remove-favourite" data-course-id="15" aria-controls="favorite-icon-15-2" id="yui_3_17_2_1_1594973589870_66"&gt;
            Retirer ce cours des favoris
            &lt;div class="sr-only"&gt;
                Retirer des favoris 00 - J'obtiens mon badge
            &lt;/div&gt;
        &lt;/a&gt;
        &lt;a class="dropdown-item hidden" href="#" data-action="show-course" data-course-id="15" aria-controls="favorite-icon-15-2"&gt;
            Montrer dans l'affichage
            </t>
    </r>
    <r>
      <rPr>
        <b/>
        <u/>
        <sz val="10"/>
        <rFont val="Calibri"/>
        <family val="2"/>
      </rPr>
      <t>&lt;span</t>
    </r>
    <r>
      <rPr>
        <sz val="10"/>
        <rFont val="Calibri"/>
        <family val="2"/>
      </rPr>
      <t xml:space="preserve"> class="sr-only"&gt;
                Montrer 00 - J'obtiens mon badge dans l'affichage
           </t>
    </r>
    <r>
      <rPr>
        <b/>
        <u/>
        <sz val="10"/>
        <rFont val="Calibri"/>
        <family val="2"/>
      </rPr>
      <t xml:space="preserve"> &lt;/span&gt;
        &lt;/button&gt;&lt;/li&gt;
</t>
    </r>
    <r>
      <rPr>
        <sz val="10"/>
        <rFont val="Calibri"/>
        <family val="2"/>
      </rPr>
      <t xml:space="preserve">       </t>
    </r>
    <r>
      <rPr>
        <b/>
        <u/>
        <sz val="10"/>
        <rFont val="Calibri"/>
        <family val="2"/>
      </rPr>
      <t>&lt;li&gt;</t>
    </r>
    <r>
      <rPr>
        <b/>
        <sz val="10"/>
        <rFont val="Calibri"/>
        <family val="2"/>
      </rPr>
      <t xml:space="preserve">&lt;button type="button" </t>
    </r>
    <r>
      <rPr>
        <sz val="10"/>
        <rFont val="Calibri"/>
        <family val="2"/>
      </rPr>
      <t xml:space="preserve">class="dropdown-item " href="#" data-action="hide-course" data-course-id="15" aria-controls="favorite-icon-15-2"&gt;
            Retirer de l'affichage
          </t>
    </r>
    <r>
      <rPr>
        <b/>
        <u/>
        <sz val="10"/>
        <rFont val="Calibri"/>
        <family val="2"/>
      </rPr>
      <t xml:space="preserve">  &lt;span</t>
    </r>
    <r>
      <rPr>
        <sz val="10"/>
        <rFont val="Calibri"/>
        <family val="2"/>
      </rPr>
      <t xml:space="preserve"> class="sr-only"&gt;
                Retirer 00 - J'obtiens mon badge de l'affichage
           </t>
    </r>
    <r>
      <rPr>
        <b/>
        <u/>
        <sz val="10"/>
        <rFont val="Calibri"/>
        <family val="2"/>
      </rPr>
      <t xml:space="preserve">&lt;/span&gt;
        &lt;/button&gt;&lt;/li&gt;
</t>
    </r>
    <r>
      <rPr>
        <sz val="10"/>
        <rFont val="Calibri"/>
        <family val="2"/>
      </rPr>
      <t xml:space="preserve">  </t>
    </r>
    <r>
      <rPr>
        <b/>
        <u/>
        <sz val="10"/>
        <rFont val="Calibri"/>
        <family val="2"/>
      </rPr>
      <t xml:space="preserve">  &lt;/ul&gt;</t>
    </r>
    <r>
      <rPr>
        <sz val="10"/>
        <rFont val="Calibri"/>
        <family val="2"/>
      </rPr>
      <t xml:space="preserve">
&lt;/div&gt;</t>
    </r>
  </si>
  <si>
    <r>
      <rPr>
        <b/>
        <sz val="10"/>
        <rFont val="Calibri"/>
        <family val="2"/>
      </rPr>
      <t xml:space="preserve">Sous-menu « Actions pour le cours actuel »
</t>
    </r>
    <r>
      <rPr>
        <sz val="10"/>
        <rFont val="Calibri"/>
        <family val="2"/>
      </rPr>
      <t xml:space="preserve">– Lorsqu'un élément est activé, le focus sur le composant est perdu ou placé sur un autre cours. Il devrait être replacé sur le bouton qui a initié le changement de contexte.
</t>
    </r>
  </si>
  <si>
    <r>
      <rPr>
        <b/>
        <sz val="10"/>
        <rFont val="Calibri"/>
        <family val="2"/>
      </rPr>
      <t>Exemple de correctif :</t>
    </r>
    <r>
      <rPr>
        <sz val="10"/>
        <rFont val="Calibri"/>
        <family val="2"/>
      </rPr>
      <t xml:space="preserve">
</t>
    </r>
    <r>
      <rPr>
        <b/>
        <u/>
        <sz val="10"/>
        <rFont val="Calibri"/>
        <family val="2"/>
      </rPr>
      <t>&lt;h1</t>
    </r>
    <r>
      <rPr>
        <sz val="10"/>
        <rFont val="Calibri"/>
        <family val="2"/>
      </rPr>
      <t xml:space="preserve"> id="instance-60-header" class="card-title d-inline"&gt;Accueil</t>
    </r>
    <r>
      <rPr>
        <b/>
        <u/>
        <sz val="10"/>
        <rFont val="Calibri"/>
        <family val="2"/>
      </rPr>
      <t>&lt;/h1&gt;
&lt;p&gt;</t>
    </r>
    <r>
      <rPr>
        <sz val="10"/>
        <rFont val="Calibri"/>
        <family val="2"/>
      </rPr>
      <t>Bienvenue dans « &lt;b&gt;MaSpéMaths &lt;/b&gt;», votre espace d’entraînement pour la spécialité Mathématiques en 1ère !</t>
    </r>
    <r>
      <rPr>
        <b/>
        <u/>
        <sz val="10"/>
        <rFont val="Calibri"/>
        <family val="2"/>
      </rPr>
      <t>&lt;/p&gt;
&lt;h2</t>
    </r>
    <r>
      <rPr>
        <sz val="10"/>
        <rFont val="Calibri"/>
        <family val="2"/>
      </rPr>
      <t xml:space="preserve"> class="Accordeon-Entete"&gt;&lt;button type="button" data-toggle="collapse" data-parent="#Accordeon" aria-controls="Block1" aria-expanded="true" class=""&gt;Objectifs&lt;/button&gt;</t>
    </r>
    <r>
      <rPr>
        <b/>
        <u/>
        <sz val="10"/>
        <rFont val="Calibri"/>
        <family val="2"/>
      </rPr>
      <t xml:space="preserve">&lt;/h2&gt;
&lt;h2 </t>
    </r>
    <r>
      <rPr>
        <sz val="10"/>
        <rFont val="Calibri"/>
        <family val="2"/>
      </rPr>
      <t>class="Accordeon-Entete"&gt;&lt;button type="button" data-toggle="collapse" data-parent="#Accordeon" aria-controls="Block2" aria-expanded="true" class=""&gt;Modalités et organisation du travail&lt;/button&gt;</t>
    </r>
    <r>
      <rPr>
        <b/>
        <u/>
        <sz val="10"/>
        <rFont val="Calibri"/>
        <family val="2"/>
      </rPr>
      <t xml:space="preserve">&lt;/h2&gt;
&lt;h2 </t>
    </r>
    <r>
      <rPr>
        <sz val="10"/>
        <rFont val="Calibri"/>
        <family val="2"/>
      </rPr>
      <t>class="Accordeon-Entete"&gt;&lt;button type="button" data-toggle="collapse" data-parent="#Accordeon" aria-controls="Block3" aria-expanded="true" class=""&gt;Temps de travail indicatif&lt;/a&gt;</t>
    </r>
    <r>
      <rPr>
        <b/>
        <u/>
        <sz val="10"/>
        <rFont val="Calibri"/>
        <family val="2"/>
      </rPr>
      <t>&lt;/h2&gt;
&lt;p&gt;</t>
    </r>
    <r>
      <rPr>
        <sz val="10"/>
        <rFont val="Calibri"/>
        <family val="2"/>
      </rPr>
      <t>BONUS : Obtenez un badge numérique en vous rendant dans le bloc 00 - J'obtiens mon badge</t>
    </r>
    <r>
      <rPr>
        <b/>
        <u/>
        <sz val="10"/>
        <rFont val="Calibri"/>
        <family val="2"/>
      </rPr>
      <t>&lt;/p&gt;
&lt;h2</t>
    </r>
    <r>
      <rPr>
        <sz val="10"/>
        <rFont val="Calibri"/>
        <family val="2"/>
      </rPr>
      <t xml:space="preserve"> id="instance-73-header" class="card-title d-inline"&gt;Vue d'ensemble des cours</t>
    </r>
    <r>
      <rPr>
        <b/>
        <u/>
        <sz val="10"/>
        <rFont val="Calibri"/>
        <family val="2"/>
      </rPr>
      <t>&lt;/h2&gt;</t>
    </r>
    <r>
      <rPr>
        <sz val="10"/>
        <rFont val="Calibri"/>
        <family val="2"/>
      </rPr>
      <t xml:space="preserve">
</t>
    </r>
    <r>
      <rPr>
        <b/>
        <u/>
        <sz val="10"/>
        <rFont val="Calibri"/>
        <family val="2"/>
      </rPr>
      <t>&lt;h3&gt;</t>
    </r>
    <r>
      <rPr>
        <sz val="10"/>
        <rFont val="Calibri"/>
        <family val="2"/>
      </rPr>
      <t>00 – J'obtiens mon badge</t>
    </r>
    <r>
      <rPr>
        <b/>
        <u/>
        <sz val="10"/>
        <rFont val="Calibri"/>
        <family val="2"/>
      </rPr>
      <t>&lt;/h3&gt;</t>
    </r>
  </si>
  <si>
    <r>
      <rPr>
        <b/>
        <sz val="10"/>
        <rFont val="Calibri"/>
        <family val="2"/>
      </rPr>
      <t xml:space="preserve">Vignettes de cours : </t>
    </r>
    <r>
      <rPr>
        <sz val="10"/>
        <rFont val="Calibri"/>
        <family val="2"/>
      </rPr>
      <t xml:space="preserve">
- L'alternative de l'image ne correspond pas au texte incorporé dans les images d'arrière-plan.
</t>
    </r>
  </si>
  <si>
    <r>
      <rPr>
        <b/>
        <u/>
        <sz val="10"/>
        <rFont val="Calibri"/>
        <family val="2"/>
      </rPr>
      <t>Exemple de correction :</t>
    </r>
    <r>
      <rPr>
        <sz val="10"/>
        <rFont val="Calibri"/>
        <family val="2"/>
      </rPr>
      <t xml:space="preserve">
&lt;div class="card-img dashboard-card-img" style="background-image: url(&amp;quot;https://maspemaths.cned.fr/pluginfile.php/21498/course/overviewfiles/VignettesMaSpeMaths00.png&amp;quot;);"&gt;
            &lt;span class="sr-only"&gt;</t>
    </r>
    <r>
      <rPr>
        <b/>
        <sz val="10"/>
        <rFont val="Calibri"/>
        <family val="2"/>
      </rPr>
      <t>CNED MaSpé Maths</t>
    </r>
    <r>
      <rPr>
        <sz val="10"/>
        <rFont val="Calibri"/>
        <family val="2"/>
      </rPr>
      <t>&lt;/span&gt;
        &lt;/div&gt;</t>
    </r>
  </si>
  <si>
    <r>
      <rPr>
        <b/>
        <sz val="10"/>
        <rFont val="Calibri"/>
        <family val="2"/>
      </rPr>
      <t xml:space="preserve">Exemple de correction </t>
    </r>
    <r>
      <rPr>
        <sz val="10"/>
        <rFont val="Calibri"/>
        <family val="2"/>
      </rPr>
      <t xml:space="preserve">
&lt;iframe id=""twitter-widget-0"" scrolling=""no"" allowtransparency=""true"" allowfullscreen=""true"" class=""twitter-hashtag-button twitter-hashtag-button-rendered twitter-tweet-button"" style=""position: static; visibility: visible;  </t>
    </r>
    <r>
      <rPr>
        <b/>
        <u/>
        <sz val="10"/>
        <rFont val="Calibri"/>
        <family val="2"/>
      </rPr>
      <t>width: 100%;</t>
    </r>
    <r>
      <rPr>
        <sz val="10"/>
        <rFont val="Calibri"/>
        <family val="2"/>
      </rPr>
      <t xml:space="preserve"> </t>
    </r>
    <r>
      <rPr>
        <b/>
        <u/>
        <sz val="10"/>
        <rFont val="Calibri"/>
        <family val="2"/>
      </rPr>
      <t xml:space="preserve"> height: auto;"</t>
    </r>
    <r>
      <rPr>
        <sz val="10"/>
        <rFont val="Calibri"/>
        <family val="2"/>
      </rPr>
      <t xml:space="preserve">"  title="Lien Twitter – Tweeter #MaSpeMaths" src=""https://platform.twitter.com/widgets/tweet_button.c4b33f07650267db9f8a72eaac551cac.fr.html#button_hashtag=MaSpeMaths&amp;amp;dnt=false&amp;amp;id=twitter-widget-0&amp;amp;lang=fr&amp;amp;original_referer=https%3A%2F%2Fmaspemaths.cned.fr%2Fmy%2F&amp;amp;size=l&amp;amp;text=%23BAC2021%20Je%20r%C3%A9vise%20ma%20sp%C3%A9cialit%C3%A9%20math%C3%A9matiques%20avec%20le%20%40cned%20sur%20la%20plateforme%20gratuite%20https%3A%2F%2Fmaspemaths.cned.fr%2F%20&amp;amp;time=1594996969071&amp;amp;type=hashtag"" data-hashtag=""MaSpeMaths"" frameborder=""0""&gt;&lt;/iframe&gt;
.xl .btn {
    </t>
    </r>
    <r>
      <rPr>
        <b/>
        <u/>
        <sz val="10"/>
        <rFont val="Calibri"/>
        <family val="2"/>
      </rPr>
      <t>height: auto;</t>
    </r>
    <r>
      <rPr>
        <sz val="10"/>
        <rFont val="Calibri"/>
        <family val="2"/>
      </rPr>
      <t xml:space="preserve">
    border-radius: 4px;
    padding: 1px 10px 1px 9px;
}</t>
    </r>
  </si>
  <si>
    <r>
      <rPr>
        <b/>
        <sz val="10"/>
        <rFont val="Calibri"/>
        <family val="2"/>
      </rPr>
      <t>Exemple de correctif CSS :</t>
    </r>
    <r>
      <rPr>
        <sz val="10"/>
        <rFont val="Calibri"/>
        <family val="2"/>
      </rPr>
      <t xml:space="preserve"> 
text-truncate {
    </t>
    </r>
    <r>
      <rPr>
        <b/>
        <strike/>
        <sz val="10"/>
        <rFont val="Calibri"/>
        <family val="2"/>
      </rPr>
      <t>overflow: hidden;
    text-overflow: ellipsis;</t>
    </r>
    <r>
      <rPr>
        <sz val="10"/>
        <rFont val="Calibri"/>
        <family val="2"/>
      </rPr>
      <t xml:space="preserve">
    white-space: nowrap;
}</t>
    </r>
  </si>
  <si>
    <r>
      <rPr>
        <b/>
        <sz val="10"/>
        <rFont val="Calibri"/>
        <family val="2"/>
      </rPr>
      <t>Exemple de correction</t>
    </r>
    <r>
      <rPr>
        <sz val="10"/>
        <rFont val="Calibri"/>
        <family val="2"/>
      </rPr>
      <t xml:space="preserve"> 
&lt;iframe id="twitter-widget-0" scrolling="no" allowtransparency="true" allowfullscreen="true" class="twitter-hashtag-button twitter-hashtag-button-rendered twitter-tweet-button" style="position: static; visibility: visible;  </t>
    </r>
    <r>
      <rPr>
        <b/>
        <u/>
        <sz val="10"/>
        <rFont val="Calibri"/>
        <family val="2"/>
      </rPr>
      <t>width: 100%;  height: auto;"</t>
    </r>
    <r>
      <rPr>
        <sz val="10"/>
        <rFont val="Calibri"/>
        <family val="2"/>
      </rPr>
      <t xml:space="preserve">  title="Lien Twitter – Tweeter #MaSpeMaths" src="https://platform.twitter.com/widgets/tweet_button.c4b33f07650267db9f8a72eaac551cac.fr.html#button_hashtag=MaSpeMaths&amp;amp;dnt=false&amp;amp;id=twitter-widget-0&amp;amp;lang=fr&amp;amp;original_referer=https%3A%2F%2Fmaspemaths.cned.fr%2Fmy%2F&amp;amp;size=l&amp;amp;text=%23BAC2021%20Je%20r%C3%A9vise%20ma%20sp%C3%A9cialit%C3%A9%20math%C3%A9matiques%20avec%20le%20%40cned%20sur%20la%20plateforme%20gratuite%20https%3A%2F%2Fmaspemaths.cned.fr%2F%20&amp;amp;time=1594996969071&amp;amp;type=hashtag" data-hashtag="MaSpeMaths" frameborder="0"&gt;&lt;/iframe&gt;</t>
    </r>
  </si>
  <si>
    <r>
      <rPr>
        <b/>
        <sz val="10"/>
        <rFont val="Calibri"/>
        <family val="2"/>
      </rPr>
      <t>Exemple de correctif :</t>
    </r>
    <r>
      <rPr>
        <sz val="10"/>
        <rFont val="Calibri"/>
        <family val="2"/>
      </rPr>
      <t xml:space="preserve">
&lt;a class="btn btn-link p-0" role="button" data-container="body" data-toggle="popover" data-placement="right" " data-html="true" tabindex="0" data-trigger="focus" data-original-title="" title=""&gt;
</t>
    </r>
    <r>
      <rPr>
        <b/>
        <u/>
        <sz val="10"/>
        <rFont val="Calibri"/>
        <family val="2"/>
      </rPr>
      <t xml:space="preserve">  &lt;span class="sr-only"&gt;Aide sur Votre navigateur doit supporter les cookies&lt;/span&gt;</t>
    </r>
    <r>
      <rPr>
        <sz val="10"/>
        <rFont val="Calibri"/>
        <family val="2"/>
      </rPr>
      <t xml:space="preserve">
&lt;i class="icon fa fa-question-circle text-info fa-fw " </t>
    </r>
    <r>
      <rPr>
        <b/>
        <strike/>
        <sz val="10"/>
        <rFont val="Calibri"/>
        <family val="2"/>
      </rPr>
      <t>title="Aide sur Votre navigateur doit supporter les cookies" aria-label="Aide sur Votre navigateur doit supporter les cookies"&gt;</t>
    </r>
    <r>
      <rPr>
        <sz val="10"/>
        <rFont val="Calibri"/>
        <family val="2"/>
      </rPr>
      <t>&lt;/i&gt;
&lt;/a&gt;</t>
    </r>
  </si>
  <si>
    <r>
      <rPr>
        <b/>
        <sz val="10"/>
        <rFont val="Calibri"/>
        <family val="2"/>
      </rPr>
      <t xml:space="preserve">Exemple de correctif : </t>
    </r>
    <r>
      <rPr>
        <sz val="10"/>
        <rFont val="Calibri"/>
        <family val="2"/>
      </rPr>
      <t xml:space="preserve">
&lt;h2 class="card-header text-center"&gt;MaSpéMaths&lt;/h2&gt;
</t>
    </r>
    <r>
      <rPr>
        <b/>
        <u/>
        <sz val="10"/>
        <rFont val="Calibri"/>
        <family val="2"/>
      </rPr>
      <t>&lt;h3&gt;</t>
    </r>
    <r>
      <rPr>
        <sz val="10"/>
        <rFont val="Calibri"/>
        <family val="2"/>
      </rPr>
      <t>Première visite sur ce site&amp;nbsp;?</t>
    </r>
    <r>
      <rPr>
        <b/>
        <u/>
        <sz val="10"/>
        <rFont val="Calibri"/>
        <family val="2"/>
      </rPr>
      <t>&lt;/h3&gt;</t>
    </r>
  </si>
  <si>
    <r>
      <t xml:space="preserve">Exemple de correctif : 
</t>
    </r>
    <r>
      <rPr>
        <sz val="10"/>
        <rFont val="Calibri"/>
        <family val="2"/>
      </rPr>
      <t>&lt;h2 class="card-header text-center"&gt;</t>
    </r>
    <r>
      <rPr>
        <b/>
        <sz val="10"/>
        <rFont val="Calibri"/>
        <family val="2"/>
      </rPr>
      <t>MaSpéMaths, un service CNED Académie Numérique</t>
    </r>
    <r>
      <rPr>
        <sz val="10"/>
        <rFont val="Calibri"/>
        <family val="2"/>
      </rPr>
      <t>&lt;/h2&gt;</t>
    </r>
    <r>
      <rPr>
        <b/>
        <sz val="10"/>
        <rFont val="Calibri"/>
        <family val="2"/>
      </rPr>
      <t xml:space="preserve">
</t>
    </r>
  </si>
  <si>
    <r>
      <rPr>
        <b/>
        <sz val="10"/>
        <rFont val="Calibri"/>
        <family val="2"/>
      </rPr>
      <t>Exemple de correctif :</t>
    </r>
    <r>
      <rPr>
        <sz val="10"/>
        <rFont val="Calibri"/>
        <family val="2"/>
      </rPr>
      <t xml:space="preserve">
&lt;label for="username" </t>
    </r>
    <r>
      <rPr>
        <b/>
        <strike/>
        <sz val="10"/>
        <rFont val="Calibri"/>
        <family val="2"/>
      </rPr>
      <t>class="sr-only"</t>
    </r>
    <r>
      <rPr>
        <sz val="10"/>
        <rFont val="Calibri"/>
        <family val="2"/>
      </rPr>
      <t xml:space="preserve">&gt;                                    Nom d'utilisateur/adresse de courriel
&lt;/label&gt;
 &lt;input type="text" name="username" id="username" class="form-control" value="" placeholder="Nom d'utilisateur/adresse de courriel" autocomplete="off"&gt; </t>
    </r>
  </si>
  <si>
    <r>
      <rPr>
        <b/>
        <sz val="10"/>
        <rFont val="Calibri"/>
        <family val="2"/>
      </rPr>
      <t>Exemple de correctif :</t>
    </r>
    <r>
      <rPr>
        <sz val="10"/>
        <rFont val="Calibri"/>
        <family val="2"/>
      </rPr>
      <t xml:space="preserve">
</t>
    </r>
    <r>
      <rPr>
        <b/>
        <u/>
        <sz val="10"/>
        <rFont val="Calibri"/>
        <family val="2"/>
      </rPr>
      <t>&lt;fieldset&gt;</t>
    </r>
    <r>
      <rPr>
        <sz val="10"/>
        <rFont val="Calibri"/>
        <family val="2"/>
      </rPr>
      <t xml:space="preserve">
&lt;div class="form-group"&gt;
&lt;label for="username" class="sr-only"&gt;
Nom d'utilisateur/adresse de courriel
&lt;/label&gt;
&lt;input type="text" name="username" id="username" class="form-control" value="" placeholder="Nom d'utilisateur/adresse de courriel" autocomplete="off"&gt;
&lt;/div&gt;
&lt;div class="form-group"&gt;
&lt;label for="password" class="sr-only"&gt;Mot de passe&lt;/label&gt;
&lt;input type="password" name="password" id="password" value="" class="form-control" placeholder="Mot de passe" autocomplete="off"&gt;
</t>
    </r>
    <r>
      <rPr>
        <b/>
        <u/>
        <sz val="10"/>
        <rFont val="Calibri"/>
        <family val="2"/>
      </rPr>
      <t>&lt;/fieldset&gt;</t>
    </r>
  </si>
  <si>
    <r>
      <rPr>
        <b/>
        <sz val="10"/>
        <rFont val="Calibri"/>
        <family val="2"/>
      </rPr>
      <t>Exemple de correctif :</t>
    </r>
    <r>
      <rPr>
        <sz val="10"/>
        <rFont val="Calibri"/>
        <family val="2"/>
      </rPr>
      <t xml:space="preserve">
&lt;a class="btn btn-link p-0" role="button" data-container="body" data-toggle="popover" data-placement="right" " data-html="true" tabindex="0" data-trigger="focus" data-original-title="" </t>
    </r>
    <r>
      <rPr>
        <b/>
        <strike/>
        <sz val="10"/>
        <rFont val="Calibri"/>
        <family val="2"/>
      </rPr>
      <t>title=""</t>
    </r>
    <r>
      <rPr>
        <sz val="10"/>
        <rFont val="Calibri"/>
        <family val="2"/>
      </rPr>
      <t xml:space="preserve">&gt;
</t>
    </r>
    <r>
      <rPr>
        <b/>
        <u/>
        <sz val="10"/>
        <rFont val="Calibri"/>
        <family val="2"/>
      </rPr>
      <t xml:space="preserve">  &lt;span class="sr-only"&gt;Aide sur Votre navigateur doit supporter les cookies&lt;/span&gt;</t>
    </r>
    <r>
      <rPr>
        <sz val="10"/>
        <rFont val="Calibri"/>
        <family val="2"/>
      </rPr>
      <t xml:space="preserve">
&lt;i class="icon fa fa-question-circle text-info fa-fw " </t>
    </r>
    <r>
      <rPr>
        <b/>
        <strike/>
        <sz val="10"/>
        <rFont val="Calibri"/>
        <family val="2"/>
      </rPr>
      <t>title="Aide sur Votre navigateur doit supporter les cookies" aria-label="Aide sur Votre navigateur doit supporter les cookies"&gt;</t>
    </r>
    <r>
      <rPr>
        <sz val="10"/>
        <rFont val="Calibri"/>
        <family val="2"/>
      </rPr>
      <t>&lt;/i&gt;
&lt;/a&gt;</t>
    </r>
  </si>
  <si>
    <r>
      <rPr>
        <b/>
        <sz val="10"/>
        <rFont val="Calibri"/>
        <family val="2"/>
      </rPr>
      <t>Exemple de correctif :</t>
    </r>
    <r>
      <rPr>
        <sz val="10"/>
        <rFont val="Calibri"/>
        <family val="2"/>
      </rPr>
      <t xml:space="preserve">
&lt;table class="yui3-calendar-grid" id="calendaryui_3_17_2_1_1595406967201_142_pane_0" role="grid" aria-readonly="true" aria-label="</t>
    </r>
    <r>
      <rPr>
        <b/>
        <u/>
        <sz val="10"/>
        <rFont val="Calibri"/>
        <family val="2"/>
      </rPr>
      <t>Juillet 2020 – Sélectionner une date de naissance sur le calendrier</t>
    </r>
    <r>
      <rPr>
        <sz val="10"/>
        <rFont val="Calibri"/>
        <family val="2"/>
      </rPr>
      <t>" tabindex="1" style="visibility: inherit;"&gt;</t>
    </r>
  </si>
  <si>
    <r>
      <rPr>
        <b/>
        <u/>
        <sz val="10"/>
        <rFont val="Calibri"/>
        <family val="2"/>
      </rPr>
      <t>Exemple de correctif :</t>
    </r>
    <r>
      <rPr>
        <sz val="10"/>
        <rFont val="Calibri"/>
        <family val="2"/>
      </rPr>
      <t xml:space="preserve">
</t>
    </r>
    <r>
      <rPr>
        <b/>
        <u/>
        <sz val="10"/>
        <rFont val="Calibri"/>
        <family val="2"/>
      </rPr>
      <t>&lt;button</t>
    </r>
    <r>
      <rPr>
        <sz val="10"/>
        <rFont val="Calibri"/>
        <family val="2"/>
      </rPr>
      <t xml:space="preserve"> class="visibleifjs" name="profile_field_Naissance[calendar]" href="#" id="id_profile_field_Naissance_calendar"&gt;
</t>
    </r>
    <r>
      <rPr>
        <b/>
        <sz val="10"/>
        <rFont val="Calibri"/>
        <family val="2"/>
      </rPr>
      <t>&lt;span class="sr-only"&gt;Sélectionnez votre date de naissance sur le calendrier&lt;/span&gt;</t>
    </r>
    <r>
      <rPr>
        <sz val="10"/>
        <rFont val="Calibri"/>
        <family val="2"/>
      </rPr>
      <t xml:space="preserve">
&lt;i class="icon fa fa-calendar fa-fw " </t>
    </r>
    <r>
      <rPr>
        <b/>
        <strike/>
        <sz val="10"/>
        <rFont val="Calibri"/>
        <family val="2"/>
      </rPr>
      <t>title="Calendrier" aria-label="Calendrier"</t>
    </r>
    <r>
      <rPr>
        <sz val="10"/>
        <rFont val="Calibri"/>
        <family val="2"/>
      </rPr>
      <t xml:space="preserve"> id="yui_3_17_2_1_1595406967201_317"&gt;&lt;/i&gt;</t>
    </r>
    <r>
      <rPr>
        <b/>
        <u/>
        <sz val="10"/>
        <rFont val="Calibri"/>
        <family val="2"/>
      </rPr>
      <t>&lt;/button&gt;</t>
    </r>
  </si>
  <si>
    <r>
      <rPr>
        <b/>
        <sz val="10"/>
        <rFont val="Calibri"/>
        <family val="2"/>
      </rPr>
      <t>Recommandation :</t>
    </r>
    <r>
      <rPr>
        <sz val="10"/>
        <rFont val="Calibri"/>
        <family val="2"/>
      </rPr>
      <t xml:space="preserve"> le calendrier n'est pas accessible aux technologies d'assitance car, lorsque l'utilisateur appuie sur les boutons « Go to previous month » et « Go to previous month », il n'est pas informé du changement de mois. Ajouter un message caché indiquant que l'opération a été effectuée.</t>
    </r>
  </si>
  <si>
    <r>
      <rPr>
        <b/>
        <sz val="10"/>
        <rFont val="Calibri"/>
        <family val="2"/>
      </rPr>
      <t xml:space="preserve">Exemple de correctif : </t>
    </r>
    <r>
      <rPr>
        <sz val="10"/>
        <rFont val="Calibri"/>
        <family val="2"/>
      </rPr>
      <t xml:space="preserve">
&lt;th class="yui3-calendar-weekday" role="columnheader" </t>
    </r>
    <r>
      <rPr>
        <b/>
        <strike/>
        <sz val="10"/>
        <rFont val="Calibri"/>
        <family val="2"/>
      </rPr>
      <t>aria-label="Monday"</t>
    </r>
    <r>
      <rPr>
        <b/>
        <sz val="10"/>
        <rFont val="Calibri"/>
        <family val="2"/>
      </rPr>
      <t xml:space="preserve"> </t>
    </r>
    <r>
      <rPr>
        <b/>
        <u/>
        <sz val="10"/>
        <rFont val="Calibri"/>
        <family val="2"/>
      </rPr>
      <t>aria-labbelledBy="day"</t>
    </r>
    <r>
      <rPr>
        <sz val="10"/>
        <rFont val="Calibri"/>
        <family val="2"/>
      </rPr>
      <t>&gt;lun.</t>
    </r>
    <r>
      <rPr>
        <b/>
        <u/>
        <sz val="10"/>
        <rFont val="Calibri"/>
        <family val="2"/>
      </rPr>
      <t>&lt;span id="day" class="sr-only" lang="en"&gt;Monday&lt;/span&gt;</t>
    </r>
    <r>
      <rPr>
        <sz val="10"/>
        <rFont val="Calibri"/>
        <family val="2"/>
      </rPr>
      <t xml:space="preserve">&lt;/th&gt;
</t>
    </r>
  </si>
  <si>
    <r>
      <rPr>
        <b/>
        <sz val="10"/>
        <rFont val="Calibri"/>
        <family val="2"/>
      </rPr>
      <t>Recommandation :</t>
    </r>
    <r>
      <rPr>
        <sz val="10"/>
        <rFont val="Calibri"/>
        <family val="2"/>
      </rPr>
      <t xml:space="preserve"> puisque le site est en français, ses contenus devraient être également en Français, sauf cas particulier. L'implémentation serait par ailleurs moins complexe.</t>
    </r>
  </si>
  <si>
    <r>
      <rPr>
        <b/>
        <sz val="10"/>
        <rFont val="Calibri"/>
        <family val="2"/>
      </rPr>
      <t>Exemple de correctif :</t>
    </r>
    <r>
      <rPr>
        <sz val="10"/>
        <rFont val="Calibri"/>
        <family val="2"/>
      </rPr>
      <t xml:space="preserve">
&lt;div class="form-control-feedback invalid-feedback" id="id_error_password" style="display: block;"&gt;
        &lt;p&gt;Les mots de passe doivent comporter au moins 8 caractères.&lt;/p&gt;
        &lt;p&gt;Les mots de passe doivent comporter au moins 1 chiffre(s).&lt;/p&gt;
        &lt;p&gt;Les mots de passe doivent comporter au moins 1 lettre(s) majuscule(s).&lt;/p&gt;
        &lt;p&gt;Les mots de passe doivent comporter au moins 1 caractère(s) non alphanumériques, tels que *, - ou #.&lt;/p&gt;
    &lt;/div&gt;</t>
    </r>
  </si>
  <si>
    <r>
      <rPr>
        <b/>
        <sz val="10"/>
        <rFont val="Calibri"/>
        <family val="2"/>
      </rPr>
      <t xml:space="preserve">Exemple de correctif : </t>
    </r>
    <r>
      <rPr>
        <sz val="10"/>
        <rFont val="Calibri"/>
        <family val="2"/>
      </rPr>
      <t xml:space="preserve">
&lt;h2 class="card-header text-center"&gt;</t>
    </r>
    <r>
      <rPr>
        <b/>
        <u/>
        <sz val="10"/>
        <rFont val="Calibri"/>
        <family val="2"/>
      </rPr>
      <t>MaSpéMaths, un service CNED Académie Numérique</t>
    </r>
    <r>
      <rPr>
        <sz val="10"/>
        <rFont val="Calibri"/>
        <family val="2"/>
      </rPr>
      <t xml:space="preserve">&lt;/h2&gt;
&lt;h3&gt;Nouveau compte&lt;/h3&gt;
</t>
    </r>
    <r>
      <rPr>
        <b/>
        <u/>
        <sz val="10"/>
        <rFont val="Calibri"/>
        <family val="2"/>
      </rPr>
      <t>&lt;h4&gt;</t>
    </r>
    <r>
      <rPr>
        <sz val="10"/>
        <rFont val="Calibri"/>
        <family val="2"/>
      </rPr>
      <t>&lt;a href="#" class="fheader" role="button" aria-controls="id_createuserandpass" aria-expanded="true" id="yui_3_17_2_1_1595406967201_196"&gt;Créer un compte&lt;/a&gt;</t>
    </r>
    <r>
      <rPr>
        <b/>
        <u/>
        <sz val="10"/>
        <rFont val="Calibri"/>
        <family val="2"/>
      </rPr>
      <t xml:space="preserve">&lt;/h4&gt;
</t>
    </r>
    <r>
      <rPr>
        <sz val="10"/>
        <rFont val="Calibri"/>
        <family val="2"/>
      </rPr>
      <t xml:space="preserve">&lt;div class="yui3-u yui3-calendar-header-label" id="calendaryui_3_17_2_1_1595422507685_153_header" aria-role="heading" </t>
    </r>
    <r>
      <rPr>
        <b/>
        <u/>
        <sz val="10"/>
        <rFont val="Calibri"/>
        <family val="2"/>
      </rPr>
      <t>aria-level="5"</t>
    </r>
    <r>
      <rPr>
        <sz val="10"/>
        <rFont val="Calibri"/>
        <family val="2"/>
      </rPr>
      <t>&gt;July 2020&lt;/div&gt;</t>
    </r>
  </si>
  <si>
    <r>
      <t xml:space="preserve">Exemple de correctif :
&lt;label class="col-form-label d-inline " for="id_email2"&gt;
            </t>
    </r>
    <r>
      <rPr>
        <b/>
        <u/>
        <sz val="10"/>
        <rFont val="Calibri"/>
        <family val="2"/>
      </rPr>
      <t>Adresse de courriel</t>
    </r>
    <r>
      <rPr>
        <sz val="10"/>
        <rFont val="Calibri"/>
        <family val="2"/>
      </rPr>
      <t xml:space="preserve"> (confirmation)
&lt;/label&gt;</t>
    </r>
  </si>
  <si>
    <r>
      <rPr>
        <b/>
        <u/>
        <sz val="10"/>
        <rFont val="Calibri"/>
        <family val="2"/>
      </rPr>
      <t>Exemple de correctif :</t>
    </r>
    <r>
      <rPr>
        <sz val="10"/>
        <rFont val="Calibri"/>
        <family val="2"/>
      </rPr>
      <t xml:space="preserve">
</t>
    </r>
    <r>
      <rPr>
        <b/>
        <strike/>
        <sz val="10"/>
        <rFont val="Calibri"/>
        <family val="2"/>
      </rPr>
      <t>&lt;fieldset class="clearfix collapsible" id="id_createuserandpass"&gt;</t>
    </r>
    <r>
      <rPr>
        <sz val="10"/>
        <rFont val="Calibri"/>
        <family val="2"/>
      </rPr>
      <t xml:space="preserve">
</t>
    </r>
    <r>
      <rPr>
        <b/>
        <strike/>
        <sz val="10"/>
        <rFont val="Calibri"/>
        <family val="2"/>
      </rPr>
      <t>&lt;legend class="ftoggler"&gt;</t>
    </r>
    <r>
      <rPr>
        <sz val="10"/>
        <rFont val="Calibri"/>
        <family val="2"/>
      </rPr>
      <t>&lt;a href="#" class="fheader" role="button" aria-controls="id_createuserandpass" aria-expanded="true"&gt;Créer un compte&lt;/a&gt;</t>
    </r>
    <r>
      <rPr>
        <b/>
        <strike/>
        <sz val="10"/>
        <rFont val="Calibri"/>
        <family val="2"/>
      </rPr>
      <t>&lt;/legend&gt;</t>
    </r>
    <r>
      <rPr>
        <sz val="10"/>
        <rFont val="Calibri"/>
        <family val="2"/>
      </rPr>
      <t xml:space="preserve">
</t>
    </r>
    <r>
      <rPr>
        <i/>
        <sz val="10"/>
        <rFont val="Calibri"/>
        <family val="2"/>
      </rPr>
      <t>(…)</t>
    </r>
    <r>
      <rPr>
        <sz val="10"/>
        <rFont val="Calibri"/>
        <family val="2"/>
      </rPr>
      <t xml:space="preserve">
</t>
    </r>
    <r>
      <rPr>
        <b/>
        <u/>
        <sz val="10"/>
        <rFont val="Calibri"/>
        <family val="2"/>
      </rPr>
      <t>&lt;fieldset&gt;
&lt;legend&gt;Nom d'utilisateur et mot de passe&lt;/legend&gt;</t>
    </r>
    <r>
      <rPr>
        <sz val="10"/>
        <rFont val="Calibri"/>
        <family val="2"/>
      </rPr>
      <t xml:space="preserve">
&lt;label class="col-form-label d-inline " for="id_username"&gt;
Nom d'utilisateur
 &lt;/label&gt;
&lt;input type="text" class="form-control is-invalid" name="username" id="id_username" value="Mylèn" size="12" autofocus="" aria-describedby="id_error_username" maxlength="100" autocapitalize="none" style="cursor: auto;"&gt;
&lt;div class="form-control-feedback invalid-feedback" id="id_error_username" style="display: block;"&gt;
Seules les minuscules sont autorisées
&lt;/div&gt;
</t>
    </r>
    <r>
      <rPr>
        <b/>
        <u/>
        <sz val="10"/>
        <rFont val="Calibri"/>
        <family val="2"/>
      </rPr>
      <t>&lt;/fieldset&gt;</t>
    </r>
  </si>
  <si>
    <r>
      <rPr>
        <b/>
        <sz val="10"/>
        <rFont val="Calibri"/>
        <family val="2"/>
      </rPr>
      <t>Exemple de correctif :</t>
    </r>
    <r>
      <rPr>
        <sz val="10"/>
        <rFont val="Calibri"/>
        <family val="2"/>
      </rPr>
      <t xml:space="preserve">
&lt;div class="col-md-3"&gt;
</t>
    </r>
    <r>
      <rPr>
        <b/>
        <strike/>
        <sz val="10"/>
        <rFont val="Calibri"/>
        <family val="2"/>
      </rPr>
      <t>&lt;span class="float-sm-right text-nowrap"&gt;
&lt;abbr class="initialism text-danger" title="Requis"&gt;&lt;i class="icon fa fa-exclamation-circle text-danger fa-fw " title="Requis" aria-label="Requis"&gt;&lt;/i&gt;&lt;/abbr&gt;
&lt;/span&gt;</t>
    </r>
    <r>
      <rPr>
        <sz val="10"/>
        <rFont val="Calibri"/>
        <family val="2"/>
      </rPr>
      <t xml:space="preserve">
&lt;label class="col-form-label d-inline " for="id_password"&gt;
Mot de passe </t>
    </r>
    <r>
      <rPr>
        <b/>
        <u/>
        <sz val="10"/>
        <rFont val="Calibri"/>
        <family val="2"/>
      </rPr>
      <t>&lt;span class="float-sm-right text-nowrap" aria-label="Requis"&gt;&lt;i class="icon fa fa-exclamation-circle text-danger fa-fw " &gt;&lt;/i&gt;&lt;/span&gt;</t>
    </r>
    <r>
      <rPr>
        <sz val="10"/>
        <rFont val="Calibri"/>
        <family val="2"/>
      </rPr>
      <t xml:space="preserve">
 &lt;/label&gt;
&lt;/div&gt;
&lt;div class="col-md-9 form-inline felement" data-fieldtype="password" id="yui_3_17_2_1_1595423378316_169"&gt;
&lt;input type="password" class="form-control is-invalid" name="password" id="id_password" value="mylene" size="12" autofocus="" aria-describedby="id_error_password" maxlength="32" autocomplete="off" style="cursor: auto;" </t>
    </r>
    <r>
      <rPr>
        <b/>
        <u/>
        <sz val="10"/>
        <rFont val="Calibri"/>
        <family val="2"/>
      </rPr>
      <t>required</t>
    </r>
    <r>
      <rPr>
        <sz val="10"/>
        <rFont val="Calibri"/>
        <family val="2"/>
      </rPr>
      <t>&gt;</t>
    </r>
  </si>
  <si>
    <r>
      <rPr>
        <b/>
        <sz val="10"/>
        <rFont val="Calibri"/>
        <family val="2"/>
      </rPr>
      <t>Exemple de correctif :</t>
    </r>
    <r>
      <rPr>
        <sz val="10"/>
        <rFont val="Calibri"/>
        <family val="2"/>
      </rPr>
      <t xml:space="preserve">
&lt;select class="custom-select" name="profile_field_Naissance[month]" id="id_profile_field_Naissance_month" </t>
    </r>
    <r>
      <rPr>
        <b/>
        <u/>
        <sz val="10"/>
        <rFont val="Calibri"/>
        <family val="2"/>
      </rPr>
      <t>aria-labelledBy="id_error_profile_field_Naissance"</t>
    </r>
    <r>
      <rPr>
        <sz val="10"/>
        <rFont val="Calibri"/>
        <family val="2"/>
      </rPr>
      <t>&gt;
                    &lt;option value="1"&gt;janvier&lt;/option&gt;
                    &lt;option value="2"&gt;février&lt;/option&gt;
                    &lt;option value="3"&gt;mars&lt;/option&gt;
                    &lt;option value="4"&gt;avril&lt;/option&gt;
                    &lt;option value="5"&gt;mai&lt;/option&gt;
                    &lt;option value="6"&gt;juin&lt;/option&gt;
                    &lt;option value="7"&gt;juillet&lt;/option&gt;
                    &lt;option value="8"&gt;août&lt;/option&gt;
                    &lt;option value="9"&gt;septembre&lt;/option&gt;
                    &lt;option value="10" selected=""&gt;octobre&lt;/option&gt;
                    &lt;option value="11"&gt;novembre&lt;/option&gt;
                    &lt;option value="12"&gt;décembre&lt;/option&gt;
                &lt;/select&gt;
&lt;p class="form-control-feedback invalid-feedback" id="id_error_profile_field_Naissance" style="display: block;"&gt;
Renseigne ta date de naissance&lt;br&gt;Dans le cas où tu as moins de 15 ans, merci de renseigner la date de naissance et les informations de tes parents pour des raisons légales.
&lt;/p&gt;</t>
    </r>
  </si>
  <si>
    <r>
      <rPr>
        <b/>
        <sz val="10"/>
        <rFont val="Calibri"/>
        <family val="2"/>
      </rPr>
      <t>Exemple de correctif :</t>
    </r>
    <r>
      <rPr>
        <sz val="10"/>
        <rFont val="Calibri"/>
        <family val="2"/>
      </rPr>
      <t xml:space="preserve">
&lt;div id="fitem_id_passwordpolicyinfo" class="form-group row  fitem femptylabel  "&gt;
    &lt;div class="col-md-9 form-inline felement" data-fieldtype="static"&gt;
        &lt;p class="form-control-static"&gt;
Le mot de passe doit comporter au moins 8 caractère(s), au moins 1 chiffre(s), au moins 1 minuscule(s), au moins 1 majuscule(s), au moins 1 caractère(s) non-alphanumérique(s) tels que *, - ou #
        &lt;/p&gt;
    &lt;/div&gt;
&lt;/div&gt;
</t>
    </r>
    <r>
      <rPr>
        <i/>
        <sz val="10"/>
        <rFont val="Calibri"/>
        <family val="2"/>
      </rPr>
      <t>(…)</t>
    </r>
    <r>
      <rPr>
        <sz val="10"/>
        <rFont val="Calibri"/>
        <family val="2"/>
      </rPr>
      <t xml:space="preserve">
&lt;input type="password" class="form-control is-invalid" name="password" id="id_password" value="mylene" size="12" autofocus="" </t>
    </r>
    <r>
      <rPr>
        <b/>
        <u/>
        <sz val="10"/>
        <rFont val="Calibri"/>
        <family val="2"/>
      </rPr>
      <t xml:space="preserve">aria-labelledBy="fitem_id_passwordpolicyinfo" </t>
    </r>
    <r>
      <rPr>
        <sz val="10"/>
        <rFont val="Calibri"/>
        <family val="2"/>
      </rPr>
      <t>aria-describedby="id_error_password" maxlength="32" autocomplete="off" style="cursor: pointer;"&gt;</t>
    </r>
  </si>
  <si>
    <r>
      <rPr>
        <b/>
        <sz val="10"/>
        <rFont val="Calibri"/>
        <family val="2"/>
      </rPr>
      <t>Exemple de correctif :</t>
    </r>
    <r>
      <rPr>
        <sz val="10"/>
        <rFont val="Calibri"/>
        <family val="2"/>
      </rPr>
      <t xml:space="preserve">
&lt;div id="fitem_id_email" class="form-group row has-danger fitem   "&gt;
    &lt;div class="col-md-3" id="yui_3_17_2_1_1595427074246_190"&gt;
        &lt;label class="col-form-label d-inline " for="id_email" id="yui_3_17_2_1_1595427074246_189" &lt;span class="float-sm-right text-nowrap" aria-label="Requis"&gt;Adresse de courriel &lt;i class="icon fa fa-exclamation-circle text-danger fa-fw " &gt;&lt;/i&gt;&lt;/span&gt;
        &lt;/label&gt;
    &lt;/div&gt;
    &lt;div class="col-md-9 form-inline felement" data-fieldtype="text" id="yui_3_17_2_1_1595427074246_197"&gt;
        &lt;input type="text" class="form-control is-invalid" name="email" id="id_email" value="" size="25" autofocus="" aria-describedby="id_error_email" maxlength="100"&gt;
        &lt;div class="form-control-feedback invalid-feedback" id="id_error_email" style="display: block;"&gt;
            Adresse de courriel incorrecte. </t>
    </r>
    <r>
      <rPr>
        <b/>
        <u/>
        <sz val="10"/>
        <rFont val="Calibri"/>
        <family val="2"/>
      </rPr>
      <t>Exemple de donnée attendue : nomprenom@hotmail.com</t>
    </r>
    <r>
      <rPr>
        <sz val="10"/>
        <rFont val="Calibri"/>
        <family val="2"/>
      </rPr>
      <t xml:space="preserve">
        &lt;/div&gt;
    &lt;/div&gt;
&lt;/div&gt;</t>
    </r>
  </si>
  <si>
    <r>
      <rPr>
        <b/>
        <u/>
        <sz val="10"/>
        <rFont val="Calibri"/>
        <family val="2"/>
      </rPr>
      <t>Exemple de correctif :</t>
    </r>
    <r>
      <rPr>
        <sz val="10"/>
        <rFont val="Calibri"/>
        <family val="2"/>
      </rPr>
      <t xml:space="preserve">
&lt;select class="custom-select" name="profile_field_Naissance[month]" id="id_profile_field_Naissance_month" </t>
    </r>
    <r>
      <rPr>
        <b/>
        <u/>
        <sz val="10"/>
        <rFont val="Calibri"/>
        <family val="2"/>
      </rPr>
      <t>autocomplete="bday-month"</t>
    </r>
    <r>
      <rPr>
        <sz val="10"/>
        <rFont val="Calibri"/>
        <family val="2"/>
      </rPr>
      <t>&gt;
         &lt;option value="1"&gt;janvier&lt;/option&gt;
         &lt;option value="2"&gt;février&lt;/option&gt;
          &lt;option value="3"&gt;mars&lt;/option&gt;
          &lt;option value="4"&gt;avril&lt;/option&gt;
           &lt;option value="5"&gt;mai&lt;/option&gt;
           &lt;option value="6"&gt;juin&lt;/option&gt;
           &lt;option value="7" selected=""&gt;juillet&lt;/option&gt;
           &lt;option value="8"&gt;août&lt;/option&gt;
           &lt;option value="9"&gt;septembre&lt;/option&gt;
            &lt;option value="10"&gt;octobre&lt;/option&gt;
            &lt;option value="11"&gt;novembre&lt;/option&gt;
            &lt;option value="12"&gt;décembre&lt;/option&gt;
&lt;/select&gt;</t>
    </r>
  </si>
  <si>
    <r>
      <rPr>
        <b/>
        <sz val="10"/>
        <rFont val="Calibri"/>
        <family val="2"/>
      </rPr>
      <t>Exemple de correctif :</t>
    </r>
    <r>
      <rPr>
        <sz val="10"/>
        <rFont val="Calibri"/>
        <family val="2"/>
      </rPr>
      <t xml:space="preserve">
</t>
    </r>
    <r>
      <rPr>
        <b/>
        <u/>
        <sz val="10"/>
        <rFont val="Calibri"/>
        <family val="2"/>
      </rPr>
      <t>&lt;p</t>
    </r>
    <r>
      <rPr>
        <sz val="10"/>
        <rFont val="Calibri"/>
        <family val="2"/>
      </rPr>
      <t xml:space="preserve"> class="box py-3 generalbox boxwidthnormal boxaligncenter"&gt;Pour recevoir un nouveau mot de passe, veuillez indiquer ci-dessous votre adresse de courriel ou votre nom d'utilisateur. Si les données correspondantes se trouvent dans la base de données, un message vous sera envoyé par courriel, avec des instructions vous permettant de vous connecter.</t>
    </r>
    <r>
      <rPr>
        <b/>
        <u/>
        <sz val="10"/>
        <rFont val="Calibri"/>
        <family val="2"/>
      </rPr>
      <t>&lt;/p&gt;</t>
    </r>
  </si>
  <si>
    <r>
      <rPr>
        <b/>
        <sz val="10"/>
        <rFont val="Calibri"/>
        <family val="2"/>
      </rPr>
      <t xml:space="preserve">Exemple de correctif : </t>
    </r>
    <r>
      <rPr>
        <sz val="10"/>
        <rFont val="Calibri"/>
        <family val="2"/>
      </rPr>
      <t xml:space="preserve">
&lt;h1&gt;</t>
    </r>
    <r>
      <rPr>
        <b/>
        <u/>
        <sz val="10"/>
        <rFont val="Calibri"/>
        <family val="2"/>
      </rPr>
      <t>Mot de passe oublié ?</t>
    </r>
    <r>
      <rPr>
        <sz val="10"/>
        <rFont val="Calibri"/>
        <family val="2"/>
      </rPr>
      <t xml:space="preserve">&lt;/h1&gt;
&lt;form autocomplete="off" action="https://maspemaths.cned.fr/login/forgot_password.php" method="post" accept-charset="utf-8" id="mform1_sNMSsl2ADERJIyf" class="mform"&gt;
    &lt;div style="display: none;"&gt;&lt;input name="sesskey" type="hidden" value="X1RfdEo98t"&gt;
        &lt;input name="_qf__login_forgot_password_form" type="hidden" value="1"&gt;
    &lt;/div&gt;
</t>
    </r>
    <r>
      <rPr>
        <b/>
        <u/>
        <sz val="10"/>
        <rFont val="Calibri"/>
        <family val="2"/>
      </rPr>
      <t>&lt;h2&gt;Récupération par nom d'utilisateur&lt;/h2&gt;</t>
    </r>
    <r>
      <rPr>
        <sz val="10"/>
        <rFont val="Calibri"/>
        <family val="2"/>
      </rPr>
      <t xml:space="preserve">
</t>
    </r>
    <r>
      <rPr>
        <b/>
        <strike/>
        <sz val="10"/>
        <rFont val="Calibri"/>
        <family val="2"/>
      </rPr>
      <t>&lt;fieldset class="clearfix" id="id_searchbyusername"&gt;</t>
    </r>
    <r>
      <rPr>
        <sz val="10"/>
        <rFont val="Calibri"/>
        <family val="2"/>
      </rPr>
      <t xml:space="preserve">
  </t>
    </r>
    <r>
      <rPr>
        <b/>
        <strike/>
        <sz val="10"/>
        <rFont val="Calibri"/>
        <family val="2"/>
      </rPr>
      <t xml:space="preserve">  &lt;legend class="ftoggler"&gt;Récupération par nom d'utilisateur&lt;/legend&gt;</t>
    </r>
  </si>
  <si>
    <r>
      <rPr>
        <b/>
        <sz val="10"/>
        <rFont val="Calibri"/>
        <family val="2"/>
      </rPr>
      <t>Exemple de correctif :</t>
    </r>
    <r>
      <rPr>
        <sz val="10"/>
        <rFont val="Calibri"/>
        <family val="2"/>
      </rPr>
      <t xml:space="preserve">
</t>
    </r>
    <r>
      <rPr>
        <b/>
        <strike/>
        <sz val="10"/>
        <rFont val="Calibri"/>
        <family val="2"/>
      </rPr>
      <t xml:space="preserve">&lt;label class="col-form-label d-inline " for="id_submitbuttonusername"&gt;
&lt;/label&gt;          </t>
    </r>
    <r>
      <rPr>
        <sz val="10"/>
        <rFont val="Calibri"/>
        <family val="2"/>
      </rPr>
      <t xml:space="preserve"> </t>
    </r>
  </si>
  <si>
    <r>
      <rPr>
        <b/>
        <u/>
        <sz val="10"/>
        <rFont val="Calibri"/>
        <family val="2"/>
      </rPr>
      <t>Exemple de correctif :
&lt;h2&gt;Récupération par nom d'utilisateur&lt;/h2&gt;</t>
    </r>
    <r>
      <rPr>
        <sz val="10"/>
        <rFont val="Calibri"/>
        <family val="2"/>
      </rPr>
      <t xml:space="preserve">
</t>
    </r>
    <r>
      <rPr>
        <b/>
        <strike/>
        <sz val="10"/>
        <rFont val="Calibri"/>
        <family val="2"/>
      </rPr>
      <t xml:space="preserve">    &lt;fieldset class="clearfix" id="id_searchbyusername"&gt;
        &lt;legend class="ftoggler"&gt;Récupération par nom d'utilisateur&lt;/legend&gt;
</t>
    </r>
    <r>
      <rPr>
        <sz val="10"/>
        <rFont val="Calibri"/>
        <family val="2"/>
      </rPr>
      <t xml:space="preserve">        &lt;div class="fcontainer clearfix"&gt;
            &lt;div id="fitem_id_username" class="form-group row  fitem   "&gt;
                &lt;div class="col-md-3"&gt;
                    &lt;span class="float-sm-right text-nowrap"&gt;
                    &lt;/span&gt;
                    &lt;label class="col-form-label d-inline " for="id_username"&gt;
                        Nom d'utilisateur
                    &lt;/label&gt;
                &lt;/div&gt;
                &lt;div class="col-md-9 form-inline felement" data-fieldtype="text"&gt;
                    &lt;input type="text" class="form-control " name="username" id="id_username" value="" size="20" autocomplete="username"&gt;
                    &lt;div class="form-control-feedback invalid-feedback" id="id_error_username"&gt;
                    &lt;/div&gt;
                &lt;/div&gt;
            &lt;/div&gt;
            &lt;div id="fitem_id_submitbuttonusername" class="form-group row  fitem femptylabel  "&gt;
                &lt;div class="col-md-3"&gt;
                    &lt;span class="float-sm-right text-nowrap"&gt;
                    &lt;/span&gt;
                    &lt;label class="col-form-label d-inline " for="id_submitbuttonusername"&gt;
                    &lt;/label&gt;
                &lt;/div&gt;
                &lt;div class="col-md-9 form-inline felement" data-fieldtype="submit"&gt;
                    &lt;input type="submit" class="btn
                        btn-primary " name="submitbuttonusername" id="id_submitbuttonusername" value="Rechercher"&gt;
                    &lt;div class="form-control-feedback invalid-feedback" id="id_error_submitbuttonusername"&gt;
                    &lt;/div&gt;
                &lt;/div&gt;
            &lt;/div&gt;
        &lt;/div&gt;
</t>
    </r>
    <r>
      <rPr>
        <b/>
        <strike/>
        <sz val="10"/>
        <rFont val="Calibri"/>
        <family val="2"/>
      </rPr>
      <t xml:space="preserve">    &lt;/fieldset&gt;</t>
    </r>
  </si>
  <si>
    <r>
      <rPr>
        <b/>
        <sz val="10"/>
        <rFont val="Calibri"/>
        <family val="2"/>
      </rPr>
      <t>Exemple de correctif :</t>
    </r>
    <r>
      <rPr>
        <sz val="10"/>
        <rFont val="Calibri"/>
        <family val="2"/>
      </rPr>
      <t xml:space="preserve">
&lt;input type="submit" class="btn btn-primary " name="submitbuttonusername" id="id_submitbuttonusername" value="</t>
    </r>
    <r>
      <rPr>
        <b/>
        <u/>
        <sz val="10"/>
        <rFont val="Calibri"/>
        <family val="2"/>
      </rPr>
      <t>Réinialiser mon mot de passe</t>
    </r>
    <r>
      <rPr>
        <sz val="10"/>
        <rFont val="Calibri"/>
        <family val="2"/>
      </rPr>
      <t xml:space="preserve">"&gt;           </t>
    </r>
  </si>
  <si>
    <r>
      <rPr>
        <b/>
        <sz val="10"/>
        <rFont val="Calibri"/>
        <family val="2"/>
      </rPr>
      <t xml:space="preserve">Exemple de correctif : </t>
    </r>
    <r>
      <rPr>
        <sz val="10"/>
        <rFont val="Calibri"/>
        <family val="2"/>
      </rPr>
      <t xml:space="preserve">
&lt;button type="button" id="buttonsection-2" class="buttonsection sectionvisible" </t>
    </r>
    <r>
      <rPr>
        <b/>
        <strike/>
        <sz val="10"/>
        <rFont val="Calibri"/>
        <family val="2"/>
      </rPr>
      <t xml:space="preserve">title="Activité" </t>
    </r>
    <r>
      <rPr>
        <b/>
        <u/>
        <sz val="10"/>
        <rFont val="Calibri"/>
        <family val="2"/>
      </rPr>
      <t>aria-label="Séance (actuellement affiché après cette liste)"</t>
    </r>
    <r>
      <rPr>
        <sz val="10"/>
        <rFont val="Calibri"/>
        <family val="2"/>
      </rPr>
      <t xml:space="preserve"> onclick="M.format_buttons.show(2,3)" style="0"&gt;1&lt;/button&gt;</t>
    </r>
  </si>
  <si>
    <r>
      <rPr>
        <b/>
        <u/>
        <sz val="10"/>
        <rFont val="Calibri"/>
        <family val="2"/>
      </rPr>
      <t xml:space="preserve">Exemple de correctif : </t>
    </r>
    <r>
      <rPr>
        <sz val="10"/>
        <rFont val="Calibri"/>
        <family val="2"/>
      </rPr>
      <t xml:space="preserve">
&lt;table width="100%" </t>
    </r>
    <r>
      <rPr>
        <b/>
        <u/>
        <sz val="10"/>
        <rFont val="Calibri"/>
        <family val="2"/>
      </rPr>
      <t>role="presentation"</t>
    </r>
    <r>
      <rPr>
        <sz val="10"/>
        <rFont val="Calibri"/>
        <family val="2"/>
      </rPr>
      <t>&gt;</t>
    </r>
  </si>
  <si>
    <r>
      <rPr>
        <b/>
        <sz val="10"/>
        <rFont val="Calibri"/>
        <family val="2"/>
      </rPr>
      <t xml:space="preserve">Exemple de correctif : </t>
    </r>
    <r>
      <rPr>
        <sz val="10"/>
        <rFont val="Calibri"/>
        <family val="2"/>
      </rPr>
      <t xml:space="preserve">
&lt;table width="100%" </t>
    </r>
    <r>
      <rPr>
        <b/>
        <u/>
        <sz val="10"/>
        <rFont val="Calibri"/>
        <family val="2"/>
      </rPr>
      <t>role="presentation"</t>
    </r>
    <r>
      <rPr>
        <sz val="10"/>
        <rFont val="Calibri"/>
        <family val="2"/>
      </rPr>
      <t xml:space="preserve">&gt;
</t>
    </r>
    <r>
      <rPr>
        <b/>
        <strike/>
        <sz val="10"/>
        <rFont val="Calibri"/>
        <family val="2"/>
      </rPr>
      <t xml:space="preserve">    &lt;caption&gt;&lt;/caption&gt;</t>
    </r>
    <r>
      <rPr>
        <sz val="10"/>
        <rFont val="Calibri"/>
        <family val="2"/>
      </rPr>
      <t xml:space="preserve">
    &lt;tbody&gt;
        &lt;tr&gt;
</t>
    </r>
    <r>
      <rPr>
        <b/>
        <u/>
        <sz val="10"/>
        <rFont val="Calibri"/>
        <family val="2"/>
      </rPr>
      <t xml:space="preserve">            &lt;td </t>
    </r>
    <r>
      <rPr>
        <sz val="10"/>
        <rFont val="Calibri"/>
        <family val="2"/>
      </rPr>
      <t xml:space="preserve">style="vertical-align:top;" </t>
    </r>
    <r>
      <rPr>
        <b/>
        <strike/>
        <sz val="10"/>
        <rFont val="Calibri"/>
        <family val="2"/>
      </rPr>
      <t>scope="row"</t>
    </r>
    <r>
      <rPr>
        <sz val="10"/>
        <rFont val="Calibri"/>
        <family val="2"/>
      </rPr>
      <t xml:space="preserve"> width="90px"&gt;&lt;img src="https://maspemaths.cned.fr/pluginfile.php/143/mod_label/intro/ordi.png" alt="" role="presentation" width="100" height="100"&gt;
</t>
    </r>
    <r>
      <rPr>
        <b/>
        <u/>
        <sz val="10"/>
        <rFont val="Calibri"/>
        <family val="2"/>
      </rPr>
      <t xml:space="preserve">            &lt;/td&gt;</t>
    </r>
    <r>
      <rPr>
        <sz val="10"/>
        <rFont val="Calibri"/>
        <family val="2"/>
      </rPr>
      <t xml:space="preserve">
</t>
    </r>
    <r>
      <rPr>
        <b/>
        <strike/>
        <sz val="10"/>
        <rFont val="Calibri"/>
        <family val="2"/>
      </rPr>
      <t xml:space="preserve">            &lt;th&gt;
                &lt;p align="left"&gt;&amp;nbsp;&amp;nbsp;&amp;nbsp;&amp;nbsp;&amp;nbsp;&amp;nbsp;&lt;/p&gt;
            &lt;/th&gt;
</t>
    </r>
    <r>
      <rPr>
        <sz val="10"/>
        <rFont val="Calibri"/>
        <family val="2"/>
      </rPr>
      <t xml:space="preserve">
</t>
    </r>
    <r>
      <rPr>
        <b/>
        <u/>
        <sz val="10"/>
        <rFont val="Calibri"/>
        <family val="2"/>
      </rPr>
      <t xml:space="preserve">            &lt;td&gt;</t>
    </r>
    <r>
      <rPr>
        <sz val="10"/>
        <rFont val="Calibri"/>
        <family val="2"/>
      </rPr>
      <t xml:space="preserve">
                &lt;p </t>
    </r>
    <r>
      <rPr>
        <b/>
        <strike/>
        <sz val="10"/>
        <rFont val="Calibri"/>
        <family val="2"/>
      </rPr>
      <t>align="justify"</t>
    </r>
    <r>
      <rPr>
        <sz val="10"/>
        <rFont val="Calibri"/>
        <family val="2"/>
      </rPr>
      <t xml:space="preserve">&gt;C’est aux environs du deuxième millénaire avant notre ère que l’étude des fonctions polynômes du second degré apparait. Ce sont les fonctions les plus simples après les fonctions affines, mais elles trouvent leur application dans des domaines extrêmement variés, comme l’étude des chutes libres en physique, l’optique, les télécommunications etc. Leur résolution est au cœur de la création de l’algèbre.&lt;/p&gt;
                &lt;p </t>
    </r>
    <r>
      <rPr>
        <b/>
        <strike/>
        <sz val="10"/>
        <rFont val="Calibri"/>
        <family val="2"/>
      </rPr>
      <t>align="justify"</t>
    </r>
    <r>
      <rPr>
        <sz val="10"/>
        <rFont val="Calibri"/>
        <family val="2"/>
      </rPr>
      <t xml:space="preserve">&gt;Leur représentation graphique est une parabole, dont l’axe de symétrie est parallèle à celui des ordonnées. Ce type de courbe algébrique (l’intersection d’un plan et d’un cône de révolution) et ses propriétés ont également intéressé les mathématiciens depuis l’Antiquité. &lt;/p&gt;
</t>
    </r>
    <r>
      <rPr>
        <b/>
        <u/>
        <sz val="10"/>
        <rFont val="Calibri"/>
        <family val="2"/>
      </rPr>
      <t xml:space="preserve">            &lt;/td&gt;</t>
    </r>
    <r>
      <rPr>
        <sz val="10"/>
        <rFont val="Calibri"/>
        <family val="2"/>
      </rPr>
      <t xml:space="preserve">
        &lt;/tr&gt;
    &lt;/tbody&gt;
</t>
    </r>
    <r>
      <rPr>
        <b/>
        <strike/>
        <sz val="10"/>
        <rFont val="Calibri"/>
        <family val="2"/>
      </rPr>
      <t xml:space="preserve">    &lt;tbody&gt;&lt;/tbody&gt;</t>
    </r>
    <r>
      <rPr>
        <sz val="10"/>
        <rFont val="Calibri"/>
        <family val="2"/>
      </rPr>
      <t xml:space="preserve">
&lt;/table&gt;</t>
    </r>
  </si>
  <si>
    <r>
      <rPr>
        <b/>
        <sz val="10"/>
        <rFont val="Calibri"/>
        <family val="2"/>
      </rPr>
      <t>Menu secondaire</t>
    </r>
    <r>
      <rPr>
        <sz val="10"/>
        <rFont val="Calibri"/>
        <family val="2"/>
      </rPr>
      <t xml:space="preserve">
– Les liens du menu doivent être des boutons.
– Les intitulés des boutons ne sont pas pertinents et ne permettent pas de savoir où l'on se situe/l'action déclenchée par le bouton : 
     – ajouter du texte masqué pour préciser l'intitulé des boutons et leur donner un nom accessible pertinent
     – supprimer l'attribut title des boutons dont le contenu n'est pas pertinent ou est en doublon
     – masquer le texte « ⟩ » aux technologies d'assistance
</t>
    </r>
  </si>
  <si>
    <r>
      <rPr>
        <b/>
        <sz val="10"/>
        <rFont val="Calibri"/>
        <family val="2"/>
      </rPr>
      <t>Exemple de correctif :</t>
    </r>
    <r>
      <rPr>
        <sz val="10"/>
        <rFont val="Calibri"/>
        <family val="2"/>
      </rPr>
      <t xml:space="preserve">
&lt;ul&gt;
    &lt;li&gt;Présentation </t>
    </r>
    <r>
      <rPr>
        <b/>
        <u/>
        <sz val="10"/>
        <rFont val="Calibri"/>
        <family val="2"/>
      </rPr>
      <t>&lt;button type="button"</t>
    </r>
    <r>
      <rPr>
        <sz val="10"/>
        <rFont val="Calibri"/>
        <family val="2"/>
      </rPr>
      <t xml:space="preserve"> id="buttonsection-1" class="buttonsection sectionvisible" </t>
    </r>
    <r>
      <rPr>
        <b/>
        <strike/>
        <sz val="10"/>
        <rFont val="Calibri"/>
        <family val="2"/>
      </rPr>
      <t>title="Présentation"</t>
    </r>
    <r>
      <rPr>
        <b/>
        <sz val="10"/>
        <rFont val="Calibri"/>
        <family val="2"/>
      </rPr>
      <t xml:space="preserve"> </t>
    </r>
    <r>
      <rPr>
        <sz val="10"/>
        <rFont val="Calibri"/>
        <family val="2"/>
      </rPr>
      <t xml:space="preserve">onclick="M.format_buttons.show(1,3)" </t>
    </r>
    <r>
      <rPr>
        <b/>
        <strike/>
        <sz val="10"/>
        <rFont val="Calibri"/>
        <family val="2"/>
      </rPr>
      <t>href="#" style="0"</t>
    </r>
    <r>
      <rPr>
        <sz val="10"/>
        <rFont val="Calibri"/>
        <family val="2"/>
      </rPr>
      <t>&gt;</t>
    </r>
    <r>
      <rPr>
        <b/>
        <u/>
        <sz val="10"/>
        <rFont val="Calibri"/>
        <family val="2"/>
      </rPr>
      <t>&lt;span class="sr-only"&gt;Lire la présentation du cours&lt;/span&gt;&lt;span aria-hidden="true"&gt;</t>
    </r>
    <r>
      <rPr>
        <sz val="10"/>
        <rFont val="Calibri"/>
        <family val="2"/>
      </rPr>
      <t>⟩</t>
    </r>
    <r>
      <rPr>
        <b/>
        <u/>
        <sz val="10"/>
        <rFont val="Calibri"/>
        <family val="2"/>
      </rPr>
      <t>&lt;/span&gt;&lt;/button&gt;</t>
    </r>
    <r>
      <rPr>
        <sz val="10"/>
        <rFont val="Calibri"/>
        <family val="2"/>
      </rPr>
      <t xml:space="preserve">&lt;/li&gt;
    &lt;li&gt;Séances de travail
        &lt;ul&gt;
            &lt;li&gt;
                </t>
    </r>
    <r>
      <rPr>
        <b/>
        <u/>
        <sz val="10"/>
        <rFont val="Calibri"/>
        <family val="2"/>
      </rPr>
      <t>&lt;button type="button"</t>
    </r>
    <r>
      <rPr>
        <sz val="10"/>
        <rFont val="Calibri"/>
        <family val="2"/>
      </rPr>
      <t xml:space="preserve"> class="buttonsection" </t>
    </r>
    <r>
      <rPr>
        <b/>
        <strike/>
        <sz val="10"/>
        <rFont val="Calibri"/>
        <family val="2"/>
      </rPr>
      <t>title="Activité"</t>
    </r>
    <r>
      <rPr>
        <sz val="10"/>
        <rFont val="Calibri"/>
        <family val="2"/>
      </rPr>
      <t xml:space="preserve"> onclick="M.format_buttons.show(2,3)" </t>
    </r>
    <r>
      <rPr>
        <b/>
        <strike/>
        <sz val="10"/>
        <rFont val="Calibri"/>
        <family val="2"/>
      </rPr>
      <t>href="#" style="0"</t>
    </r>
    <r>
      <rPr>
        <sz val="10"/>
        <rFont val="Calibri"/>
        <family val="2"/>
      </rPr>
      <t xml:space="preserve">&gt;
                    </t>
    </r>
    <r>
      <rPr>
        <b/>
        <u/>
        <sz val="10"/>
        <rFont val="Calibri"/>
        <family val="2"/>
      </rPr>
      <t>&lt;span class="sr-only"&gt;Séance&lt;/span&gt;</t>
    </r>
    <r>
      <rPr>
        <sz val="10"/>
        <rFont val="Calibri"/>
        <family val="2"/>
      </rPr>
      <t xml:space="preserve"> 1
</t>
    </r>
    <r>
      <rPr>
        <b/>
        <sz val="10"/>
        <rFont val="Calibri"/>
        <family val="2"/>
      </rPr>
      <t xml:space="preserve">                </t>
    </r>
    <r>
      <rPr>
        <b/>
        <u/>
        <sz val="10"/>
        <rFont val="Calibri"/>
        <family val="2"/>
      </rPr>
      <t>&lt;/button&gt;</t>
    </r>
    <r>
      <rPr>
        <sz val="10"/>
        <rFont val="Calibri"/>
        <family val="2"/>
      </rPr>
      <t xml:space="preserve">
            &lt;/li&gt;
          </t>
    </r>
    <r>
      <rPr>
        <i/>
        <sz val="10"/>
        <rFont val="Calibri"/>
        <family val="2"/>
      </rPr>
      <t xml:space="preserve">  (…)</t>
    </r>
    <r>
      <rPr>
        <sz val="10"/>
        <rFont val="Calibri"/>
        <family val="2"/>
      </rPr>
      <t xml:space="preserve">
    &lt;/li&gt;
    &lt;li&gt;Synthèse </t>
    </r>
    <r>
      <rPr>
        <b/>
        <u/>
        <sz val="10"/>
        <rFont val="Calibri"/>
        <family val="2"/>
      </rPr>
      <t>&lt;button type="button"</t>
    </r>
    <r>
      <rPr>
        <sz val="10"/>
        <rFont val="Calibri"/>
        <family val="2"/>
      </rPr>
      <t xml:space="preserve"> id="buttonsection-12" class="buttonsection" </t>
    </r>
    <r>
      <rPr>
        <b/>
        <strike/>
        <sz val="10"/>
        <rFont val="Calibri"/>
        <family val="2"/>
      </rPr>
      <t>title="Section 12"</t>
    </r>
    <r>
      <rPr>
        <strike/>
        <sz val="10"/>
        <rFont val="Calibri"/>
        <family val="2"/>
      </rPr>
      <t xml:space="preserve"> </t>
    </r>
    <r>
      <rPr>
        <sz val="10"/>
        <rFont val="Calibri"/>
        <family val="2"/>
      </rPr>
      <t xml:space="preserve">onclick="M.format_buttons.show(12,3)" </t>
    </r>
    <r>
      <rPr>
        <b/>
        <strike/>
        <sz val="10"/>
        <rFont val="Calibri"/>
        <family val="2"/>
      </rPr>
      <t>href="#" style="0"</t>
    </r>
    <r>
      <rPr>
        <sz val="10"/>
        <rFont val="Calibri"/>
        <family val="2"/>
      </rPr>
      <t>&gt;</t>
    </r>
    <r>
      <rPr>
        <b/>
        <u/>
        <sz val="10"/>
        <rFont val="Calibri"/>
        <family val="2"/>
      </rPr>
      <t>&lt;span class="sr-only"&gt;Lire la synthèse du cours&lt;/span&gt;&lt;span aria-hidden="true"&gt;</t>
    </r>
    <r>
      <rPr>
        <sz val="10"/>
        <rFont val="Calibri"/>
        <family val="2"/>
      </rPr>
      <t>⟩</t>
    </r>
    <r>
      <rPr>
        <b/>
        <u/>
        <sz val="10"/>
        <rFont val="Calibri"/>
        <family val="2"/>
      </rPr>
      <t>&lt;/span&gt;&lt;/button&gt;</t>
    </r>
    <r>
      <rPr>
        <sz val="10"/>
        <rFont val="Calibri"/>
        <family val="2"/>
      </rPr>
      <t>&lt;/li&gt;
&lt;/ul&gt;</t>
    </r>
  </si>
  <si>
    <r>
      <rPr>
        <b/>
        <sz val="10"/>
        <rFont val="Calibri"/>
        <family val="2"/>
      </rPr>
      <t xml:space="preserve">Exemple de correctif : </t>
    </r>
    <r>
      <rPr>
        <sz val="10"/>
        <rFont val="Calibri"/>
        <family val="2"/>
      </rPr>
      <t xml:space="preserve">
&lt;div id="completionprogressid" class="completionprogress"&gt;</t>
    </r>
    <r>
      <rPr>
        <b/>
        <u/>
        <sz val="10"/>
        <rFont val="Calibri"/>
        <family val="2"/>
      </rPr>
      <t>&lt;p&gt;</t>
    </r>
    <r>
      <rPr>
        <sz val="10"/>
        <rFont val="Calibri"/>
        <family val="2"/>
      </rPr>
      <t>Votre progression &lt;a class="btn btn-link p-0" role="button" data-container="body" data-toggle="popover" data-placement="right" data-content="(…) " data-html="true" tabindex="0" data-trigger="focus" data-original-title="" title="" id="yui_3_17_2_1_1595515663529_31"&gt;
  &lt;i class="icon fa fa-question-circle text-info fa-fw " title="Aide sur Coches d'achèvement" aria-label="Aide sur Coches d'achèvement" id="yui_3_17_2_1_1595515663529_30"&gt;&lt;/i&gt;
&lt;/a&gt;&lt;</t>
    </r>
    <r>
      <rPr>
        <b/>
        <u/>
        <sz val="10"/>
        <rFont val="Calibri"/>
        <family val="2"/>
      </rPr>
      <t>/p&gt;</t>
    </r>
    <r>
      <rPr>
        <sz val="10"/>
        <rFont val="Calibri"/>
        <family val="2"/>
      </rPr>
      <t>&lt;/div&gt;</t>
    </r>
  </si>
  <si>
    <r>
      <rPr>
        <b/>
        <sz val="10"/>
        <rFont val="Calibri"/>
        <family val="2"/>
      </rPr>
      <t xml:space="preserve">Exemple de correctif : 
</t>
    </r>
    <r>
      <rPr>
        <sz val="10"/>
        <rFont val="Calibri"/>
        <family val="2"/>
      </rPr>
      <t>&lt;h1&gt;01 - Fonctions polynômes du second degré&lt;/h1&gt;
&lt;h2&gt;</t>
    </r>
    <r>
      <rPr>
        <b/>
        <sz val="10"/>
        <rFont val="Calibri"/>
        <family val="2"/>
      </rPr>
      <t>Aperçu des sections du cours</t>
    </r>
    <r>
      <rPr>
        <sz val="10"/>
        <rFont val="Calibri"/>
        <family val="2"/>
      </rPr>
      <t>&lt;/h2&gt;</t>
    </r>
    <r>
      <rPr>
        <b/>
        <sz val="10"/>
        <rFont val="Calibri"/>
        <family val="2"/>
      </rPr>
      <t xml:space="preserve">
</t>
    </r>
    <r>
      <rPr>
        <b/>
        <u/>
        <sz val="10"/>
        <rFont val="Calibri"/>
        <family val="2"/>
      </rPr>
      <t>&lt;h3&gt;Présentation du cours&lt;/h3&gt;</t>
    </r>
    <r>
      <rPr>
        <b/>
        <sz val="10"/>
        <rFont val="Calibri"/>
        <family val="2"/>
      </rPr>
      <t xml:space="preserve">
</t>
    </r>
    <r>
      <rPr>
        <b/>
        <u/>
        <sz val="10"/>
        <rFont val="Calibri"/>
        <family val="2"/>
      </rPr>
      <t>&lt;h4&gt;</t>
    </r>
    <r>
      <rPr>
        <sz val="10"/>
        <rFont val="Calibri"/>
        <family val="2"/>
      </rPr>
      <t>Connaissances abordées</t>
    </r>
    <r>
      <rPr>
        <b/>
        <u/>
        <sz val="10"/>
        <rFont val="Calibri"/>
        <family val="2"/>
      </rPr>
      <t>&lt;/h4&gt;</t>
    </r>
    <r>
      <rPr>
        <b/>
        <sz val="10"/>
        <rFont val="Calibri"/>
        <family val="2"/>
      </rPr>
      <t xml:space="preserve">
</t>
    </r>
    <r>
      <rPr>
        <b/>
        <u/>
        <sz val="10"/>
        <rFont val="Calibri"/>
        <family val="2"/>
      </rPr>
      <t>&lt;h3&gt;Séance de travail 1 - Développer et factoriser une expression littérale du second degré&lt;/h3&gt;</t>
    </r>
    <r>
      <rPr>
        <b/>
        <sz val="10"/>
        <rFont val="Calibri"/>
        <family val="2"/>
      </rPr>
      <t xml:space="preserve">
</t>
    </r>
    <r>
      <rPr>
        <sz val="10"/>
        <rFont val="Calibri"/>
        <family val="2"/>
      </rPr>
      <t xml:space="preserve">&lt;h4&gt;Résumé&lt;/h4&gt;
&lt;h4&gt;Objectifs de la séance&lt;/h4&gt;
</t>
    </r>
    <r>
      <rPr>
        <b/>
        <sz val="10"/>
        <rFont val="Calibri"/>
        <family val="2"/>
      </rPr>
      <t xml:space="preserve">
</t>
    </r>
    <r>
      <rPr>
        <b/>
        <u/>
        <sz val="10"/>
        <rFont val="Calibri"/>
        <family val="2"/>
      </rPr>
      <t>&lt;h3&gt;Séance de travail 2 – Polynômes de la forme ax²+bx+c&lt;/h3&gt;</t>
    </r>
    <r>
      <rPr>
        <b/>
        <sz val="10"/>
        <rFont val="Calibri"/>
        <family val="2"/>
      </rPr>
      <t xml:space="preserve">
</t>
    </r>
    <r>
      <rPr>
        <sz val="10"/>
        <rFont val="Calibri"/>
        <family val="2"/>
      </rPr>
      <t xml:space="preserve">&lt;h4&gt;Résumé&lt;/h4&gt;
&lt;h4&gt;Objectifs de la séance&lt;/h4&gt;
</t>
    </r>
    <r>
      <rPr>
        <b/>
        <sz val="10"/>
        <rFont val="Calibri"/>
        <family val="2"/>
      </rPr>
      <t xml:space="preserve">
</t>
    </r>
    <r>
      <rPr>
        <sz val="10"/>
        <rFont val="Calibri"/>
        <family val="2"/>
      </rPr>
      <t>(…)</t>
    </r>
    <r>
      <rPr>
        <b/>
        <sz val="10"/>
        <rFont val="Calibri"/>
        <family val="2"/>
      </rPr>
      <t xml:space="preserve">
</t>
    </r>
    <r>
      <rPr>
        <b/>
        <u/>
        <sz val="10"/>
        <rFont val="Calibri"/>
        <family val="2"/>
      </rPr>
      <t>&lt;h3&gt;Synthèse du cours&lt;/h3&gt;</t>
    </r>
  </si>
  <si>
    <r>
      <rPr>
        <b/>
        <sz val="10"/>
        <rFont val="Calibri"/>
        <family val="2"/>
      </rPr>
      <t xml:space="preserve">Exemple de correctif : </t>
    </r>
    <r>
      <rPr>
        <sz val="10"/>
        <rFont val="Calibri"/>
        <family val="2"/>
      </rPr>
      <t xml:space="preserve">
&lt;h2 class="accesshide"&gt;</t>
    </r>
    <r>
      <rPr>
        <b/>
        <u/>
        <sz val="10"/>
        <rFont val="Calibri"/>
        <family val="2"/>
      </rPr>
      <t>Aperçu des sections du cours</t>
    </r>
    <r>
      <rPr>
        <sz val="10"/>
        <rFont val="Calibri"/>
        <family val="2"/>
      </rPr>
      <t>&lt;/h2&gt;</t>
    </r>
  </si>
  <si>
    <r>
      <rPr>
        <b/>
        <sz val="10"/>
        <rFont val="Calibri"/>
        <family val="2"/>
      </rPr>
      <t xml:space="preserve">Exemple de correctif : </t>
    </r>
    <r>
      <rPr>
        <sz val="10"/>
        <rFont val="Calibri"/>
        <family val="2"/>
      </rPr>
      <t xml:space="preserve">
&lt;h4Connaissances abordées&lt;/h4&gt;</t>
    </r>
  </si>
  <si>
    <r>
      <rPr>
        <b/>
        <sz val="10"/>
        <rFont val="Calibri"/>
        <family val="2"/>
      </rPr>
      <t xml:space="preserve">Menu secondaire : </t>
    </r>
    <r>
      <rPr>
        <sz val="10"/>
        <rFont val="Calibri"/>
        <family val="2"/>
      </rPr>
      <t xml:space="preserve">
– Les boutons permettant de se déplacer de section en section dans le cours doivent être regroupés sous forme de listes non ordonnée : le second niveau (boutons listant les séances de travail) doit être placé dans une liste non ordonnée impriquée dans la liste contenant le premier niveau (Présentation, Séance de traail, Synthèse).</t>
    </r>
  </si>
  <si>
    <r>
      <rPr>
        <b/>
        <sz val="10"/>
        <rFont val="Calibri"/>
        <family val="2"/>
      </rPr>
      <t>Exemple de correctif :</t>
    </r>
    <r>
      <rPr>
        <sz val="10"/>
        <rFont val="Calibri"/>
        <family val="2"/>
      </rPr>
      <t xml:space="preserve">
</t>
    </r>
    <r>
      <rPr>
        <b/>
        <u/>
        <sz val="10"/>
        <rFont val="Calibri"/>
        <family val="2"/>
      </rPr>
      <t>&lt;ul&gt;
    &lt;li&gt;</t>
    </r>
    <r>
      <rPr>
        <sz val="10"/>
        <rFont val="Calibri"/>
        <family val="2"/>
      </rPr>
      <t>Présentation &lt;button type="button" id="buttonsection-1" class="buttonsection sectionvisible" title="Présentation" onclick="M.format_buttons.show(1,3)"&gt;&lt;span class="sr-only"&gt;&lt;/span&gt;&lt;span aria-hidden="true"&gt;⟩&lt;/span&gt;&lt;/button&gt;</t>
    </r>
    <r>
      <rPr>
        <b/>
        <u/>
        <sz val="10"/>
        <rFont val="Calibri"/>
        <family val="2"/>
      </rPr>
      <t>&lt;/li&gt;
    &lt;li&gt;</t>
    </r>
    <r>
      <rPr>
        <sz val="10"/>
        <rFont val="Calibri"/>
        <family val="2"/>
      </rPr>
      <t xml:space="preserve">Séances de travail
</t>
    </r>
    <r>
      <rPr>
        <b/>
        <u/>
        <sz val="10"/>
        <rFont val="Calibri"/>
        <family val="2"/>
      </rPr>
      <t xml:space="preserve">        &lt;ul&gt;
            &lt;li&gt;
</t>
    </r>
    <r>
      <rPr>
        <sz val="10"/>
        <rFont val="Calibri"/>
        <family val="2"/>
      </rPr>
      <t xml:space="preserve">                &lt;button type="button" class="buttonsection" title="Activité" onclick="M.format_buttons.show(2,3)"&gt;
                    &lt;span class="sr-only"&gt;Séance&lt;/span&gt; 1
                &lt;/button&gt;
 </t>
    </r>
    <r>
      <rPr>
        <b/>
        <u/>
        <sz val="10"/>
        <rFont val="Calibri"/>
        <family val="2"/>
      </rPr>
      <t xml:space="preserve">           &lt;/li&gt;
            &lt;li&gt;
</t>
    </r>
    <r>
      <rPr>
        <sz val="10"/>
        <rFont val="Calibri"/>
        <family val="2"/>
      </rPr>
      <t xml:space="preserve">                &lt;button type="button" class="buttonsection" title="Activité" onclick="M.format_buttons.show(2,3)"&gt;
                    &lt;span class="sr-only"&gt;Séance&lt;/span&gt; 2
                &lt;/button&gt;
</t>
    </r>
    <r>
      <rPr>
        <b/>
        <u/>
        <sz val="10"/>
        <rFont val="Calibri"/>
        <family val="2"/>
      </rPr>
      <t xml:space="preserve">            &lt;/li&gt;
            &lt;li&gt;
</t>
    </r>
    <r>
      <rPr>
        <sz val="10"/>
        <rFont val="Calibri"/>
        <family val="2"/>
      </rPr>
      <t xml:space="preserve">                &lt;button type="button" class="buttonsection" title="Activité" onclick="M.format_buttons.show(2,3)"&gt;
                    &lt;span class="sr-only"&gt;Séance&lt;/span&gt; 3
                &lt;/button&gt;
</t>
    </r>
    <r>
      <rPr>
        <b/>
        <u/>
        <sz val="10"/>
        <rFont val="Calibri"/>
        <family val="2"/>
      </rPr>
      <t xml:space="preserve">            &lt;/li&gt;
            &lt;li&gt;
</t>
    </r>
    <r>
      <rPr>
        <sz val="10"/>
        <rFont val="Calibri"/>
        <family val="2"/>
      </rPr>
      <t xml:space="preserve">                &lt;button type="button" class="buttonsection" title="Activité" onclick="M.format_buttons.show(2,3)"&gt;
                    &lt;span class="sr-only"&gt;Séance&lt;/span&gt; 4
                &lt;/button&gt;
</t>
    </r>
    <r>
      <rPr>
        <b/>
        <u/>
        <sz val="10"/>
        <rFont val="Calibri"/>
        <family val="2"/>
      </rPr>
      <t xml:space="preserve">            &lt;/li&gt;
            &lt;li&gt;
</t>
    </r>
    <r>
      <rPr>
        <sz val="10"/>
        <rFont val="Calibri"/>
        <family val="2"/>
      </rPr>
      <t xml:space="preserve">                &lt;button type="button" class="buttonsection" title="Activité" onclick="M.format_buttons.show(2,3)"&gt;
                    &lt;span class="sr-only"&gt;Séance&lt;/span&gt; 5
                &lt;/button&gt;
            &lt;/li&gt;
            &lt;li&gt;
                &lt;button type="button" class="buttonsection" title="Activité" onclick="M.format_buttons.show(2,3)"&gt;
                    &lt;span class="sr-only"&gt;Séance&lt;/span&gt; 6
                &lt;/button&gt;
</t>
    </r>
    <r>
      <rPr>
        <b/>
        <u/>
        <sz val="10"/>
        <rFont val="Calibri"/>
        <family val="2"/>
      </rPr>
      <t xml:space="preserve">            &lt;/li&gt;
            &lt;li&gt;
</t>
    </r>
    <r>
      <rPr>
        <sz val="10"/>
        <rFont val="Calibri"/>
        <family val="2"/>
      </rPr>
      <t xml:space="preserve">                &lt;button type="button" class="buttonsection" title="Activité" onclick="M.format_buttons.show(2,3)"&gt;
                    &lt;span class="sr-only"&gt;Séance&lt;/span&gt; 7
                &lt;/button&gt;
</t>
    </r>
    <r>
      <rPr>
        <b/>
        <u/>
        <sz val="10"/>
        <rFont val="Calibri"/>
        <family val="2"/>
      </rPr>
      <t xml:space="preserve">            &lt;/li&gt;
            &lt;li&gt;
</t>
    </r>
    <r>
      <rPr>
        <sz val="10"/>
        <rFont val="Calibri"/>
        <family val="2"/>
      </rPr>
      <t xml:space="preserve">                &lt;button type="button" class="buttonsection" title="Activité" onclick="M.format_buttons.show(2,3)"&gt;
                    &lt;span class="sr-only"&gt;Séance&lt;/span&gt; 8
                &lt;/button&gt;
</t>
    </r>
    <r>
      <rPr>
        <b/>
        <u/>
        <sz val="10"/>
        <rFont val="Calibri"/>
        <family val="2"/>
      </rPr>
      <t xml:space="preserve">            &lt;/li&gt;
            &lt;li&gt;
</t>
    </r>
    <r>
      <rPr>
        <sz val="10"/>
        <rFont val="Calibri"/>
        <family val="2"/>
      </rPr>
      <t xml:space="preserve">                &lt;button type="button" class="buttonsection" title="Activité" onclick="M.format_buttons.show(2,3)"&gt;
                    &lt;span class="sr-only"&gt;Séance&lt;/span&gt; 9
                &lt;/button&gt;
</t>
    </r>
    <r>
      <rPr>
        <b/>
        <u/>
        <sz val="10"/>
        <rFont val="Calibri"/>
        <family val="2"/>
      </rPr>
      <t xml:space="preserve">            &lt;/li&gt;
            &lt;li&gt;
</t>
    </r>
    <r>
      <rPr>
        <sz val="10"/>
        <rFont val="Calibri"/>
        <family val="2"/>
      </rPr>
      <t xml:space="preserve">                &lt;button type="button" class="buttonsection" title="Activité" onclick="M.format_buttons.show(2,3)"&gt;
                    &lt;span class="sr-only"&gt;Séance&lt;/span&gt; 10
                &lt;/button&gt;
</t>
    </r>
    <r>
      <rPr>
        <b/>
        <u/>
        <sz val="10"/>
        <rFont val="Calibri"/>
        <family val="2"/>
      </rPr>
      <t xml:space="preserve">            &lt;/li&gt;
        &lt;/ul&gt;
    &lt;/li&gt;
    &lt;li&gt;</t>
    </r>
    <r>
      <rPr>
        <sz val="10"/>
        <rFont val="Calibri"/>
        <family val="2"/>
      </rPr>
      <t>Synthèse &lt;button type="button" id="buttonsection-12" class="buttonsection" title="Section 12" onclick="M.format_buttons.show(12,3)" href="#" style="0"&gt;&lt;span class="sr-only"&gt;&lt;/span&gt;&lt;span aria-hidden="true"&gt;⟩&lt;/span&gt;&lt;/button&gt;</t>
    </r>
    <r>
      <rPr>
        <b/>
        <u/>
        <sz val="10"/>
        <rFont val="Calibri"/>
        <family val="2"/>
      </rPr>
      <t>&lt;/li&gt;
&lt;/ul&gt;</t>
    </r>
  </si>
  <si>
    <r>
      <rPr>
        <b/>
        <sz val="10"/>
        <rFont val="Calibri"/>
        <family val="2"/>
      </rPr>
      <t xml:space="preserve">Tableau de présentation: </t>
    </r>
    <r>
      <rPr>
        <sz val="10"/>
        <rFont val="Calibri"/>
        <family val="2"/>
      </rPr>
      <t xml:space="preserve">
– L'attribut de présentation width est présent dans le tableau de présentation.
– L'attribut de présentation align est présent sur plusieurs balises &lt;p&gt;.</t>
    </r>
  </si>
  <si>
    <r>
      <rPr>
        <b/>
        <sz val="10"/>
        <rFont val="Calibri"/>
        <family val="2"/>
      </rPr>
      <t>Exemple de correctif :</t>
    </r>
    <r>
      <rPr>
        <sz val="10"/>
        <rFont val="Calibri"/>
        <family val="2"/>
      </rPr>
      <t xml:space="preserve">
&lt;table</t>
    </r>
    <r>
      <rPr>
        <strike/>
        <sz val="10"/>
        <rFont val="Calibri"/>
        <family val="2"/>
      </rPr>
      <t xml:space="preserve"> </t>
    </r>
    <r>
      <rPr>
        <b/>
        <strike/>
        <sz val="10"/>
        <rFont val="Calibri"/>
        <family val="2"/>
      </rPr>
      <t>width="100%"</t>
    </r>
    <r>
      <rPr>
        <sz val="10"/>
        <rFont val="Calibri"/>
        <family val="2"/>
      </rPr>
      <t xml:space="preserve">&gt; 
(…)
&lt;p </t>
    </r>
    <r>
      <rPr>
        <b/>
        <strike/>
        <sz val="10"/>
        <rFont val="Calibri"/>
        <family val="2"/>
      </rPr>
      <t>align="justify"</t>
    </r>
    <r>
      <rPr>
        <sz val="10"/>
        <rFont val="Calibri"/>
        <family val="2"/>
      </rPr>
      <t>&gt;C’est aux environs du deuxième millénaire avant notre ère que l’étude des fonctions polynômes du second degré apparait. Ce sont les fonctions les plus simples après les fonctions affines, mais elles trouvent leur application dans des domaines extrêmement variés, comme l’étude des chutes libres en physique, l’optique, les télécommunications etc. Leur résolution est au cœur de la création de l’algèbre.&lt;/p&gt;</t>
    </r>
  </si>
  <si>
    <r>
      <rPr>
        <b/>
        <sz val="10"/>
        <rFont val="Calibri"/>
        <family val="2"/>
      </rPr>
      <t>Menu secondaire</t>
    </r>
    <r>
      <rPr>
        <sz val="10"/>
        <rFont val="Calibri"/>
        <family val="2"/>
      </rPr>
      <t xml:space="preserve">
– Le focus défini pour le bouton actif est invisible, car il est de la même couleur que la couleur de fond du bouton.</t>
    </r>
  </si>
  <si>
    <r>
      <rPr>
        <b/>
        <sz val="10"/>
        <rFont val="Calibri"/>
        <family val="2"/>
      </rPr>
      <t xml:space="preserve">Exemple de correctif : </t>
    </r>
    <r>
      <rPr>
        <sz val="10"/>
        <rFont val="Calibri"/>
        <family val="2"/>
      </rPr>
      <t xml:space="preserve">
&lt;img src="https://maspemaths.cned.fr/pluginfile.php/21531/mod_feedback/intro/badge.png" alt="</t>
    </r>
    <r>
      <rPr>
        <b/>
        <u/>
        <sz val="10"/>
        <rFont val="Calibri"/>
        <family val="2"/>
      </rPr>
      <t xml:space="preserve">CNED MaSpé Maths - </t>
    </r>
    <r>
      <rPr>
        <sz val="10"/>
        <rFont val="Calibri"/>
        <family val="2"/>
      </rPr>
      <t xml:space="preserve">Obtenez votre premier badge numérique." role="presentation" class="img-responsive atto_image_button_right" width="100" height="100"&gt; </t>
    </r>
  </si>
  <si>
    <r>
      <rPr>
        <b/>
        <sz val="10"/>
        <rFont val="Calibri"/>
        <family val="2"/>
      </rPr>
      <t xml:space="preserve">Exemple de correctif :
</t>
    </r>
    <r>
      <rPr>
        <sz val="10"/>
        <rFont val="Calibri"/>
        <family val="2"/>
      </rPr>
      <t xml:space="preserve">&lt;img src="https://maspemaths.cned.fr/pluginfile.php/21531/mod_feedback/intro/badgesMSM.png" alt="Collection des badges de progression pour MaSpéMaths" class="img-responsive atto_image_button_middle" id="yui_3_17_2_1_1595581840586_41" width="900" height="622" </t>
    </r>
    <r>
      <rPr>
        <b/>
        <u/>
        <sz val="10"/>
        <rFont val="Calibri"/>
        <family val="2"/>
      </rPr>
      <t>longdesc="#description-badges"&gt;</t>
    </r>
    <r>
      <rPr>
        <sz val="10"/>
        <rFont val="Calibri"/>
        <family val="2"/>
      </rPr>
      <t xml:space="preserve">
</t>
    </r>
    <r>
      <rPr>
        <b/>
        <u/>
        <sz val="10"/>
        <rFont val="Calibri"/>
        <family val="2"/>
      </rPr>
      <t xml:space="preserve">&lt;div id="description-badges"&gt;
    &lt;h4&gt;MaSpéMaths – Collection de badges &lt;/h4&gt;
    &lt;ul&gt;
        &lt;li&gt;Communauté : …&lt;/li&gt;
        &lt;li&gt;Spécifique : compétences
        &lt;ul&gt;
            &lt;li&gt;Badge séance 1 : …&lt;/li&gt;
            &lt;li&gt;Badge séance 2 : …&lt;/li&gt;
</t>
    </r>
    <r>
      <rPr>
        <i/>
        <sz val="10"/>
        <rFont val="Calibri"/>
        <family val="2"/>
      </rPr>
      <t xml:space="preserve">            (…)</t>
    </r>
    <r>
      <rPr>
        <b/>
        <u/>
        <sz val="10"/>
        <rFont val="Calibri"/>
        <family val="2"/>
      </rPr>
      <t xml:space="preserve">
        &lt;/ul&gt;
        &lt;/li&gt;
        &lt;li&gt;Méga Badge : …&lt;/li&gt;
    &lt;/ul&gt;
    &lt;p&gt;Pour obtenir votre mégabadge, entraînez-vous sur tous les cours.&lt;/p&gt;
&lt;/div&gt;</t>
    </r>
  </si>
  <si>
    <r>
      <rPr>
        <b/>
        <sz val="10"/>
        <rFont val="Calibri"/>
        <family val="2"/>
      </rPr>
      <t>Exemple de correctif :</t>
    </r>
    <r>
      <rPr>
        <sz val="10"/>
        <rFont val="Calibri"/>
        <family val="2"/>
      </rPr>
      <t xml:space="preserve">
&lt;a href="https://maspemaths.cned.fr/mod/feedback/print.php?id=517"&gt;</t>
    </r>
    <r>
      <rPr>
        <b/>
        <u/>
        <sz val="10"/>
        <rFont val="Calibri"/>
        <family val="2"/>
      </rPr>
      <t>&lt;span class="sr-only"&gt;Remplir le formulaire d'obtention du badge (nouvelle fenêtre)&lt;/span&gt;</t>
    </r>
    <r>
      <rPr>
        <sz val="10"/>
        <rFont val="Calibri"/>
        <family val="2"/>
      </rPr>
      <t>&lt;i class="icon fa fa-search-plus fa-fw "</t>
    </r>
    <r>
      <rPr>
        <b/>
        <strike/>
        <sz val="10"/>
        <rFont val="Calibri"/>
        <family val="2"/>
      </rPr>
      <t xml:space="preserve"> title="Aperçu" aria-label="Aperçu"</t>
    </r>
    <r>
      <rPr>
        <sz val="10"/>
        <rFont val="Calibri"/>
        <family val="2"/>
      </rPr>
      <t>&gt;&lt;/i&gt;&lt;/a&gt;</t>
    </r>
  </si>
  <si>
    <r>
      <rPr>
        <b/>
        <sz val="10"/>
        <rFont val="Calibri"/>
        <family val="2"/>
      </rPr>
      <t xml:space="preserve">Recommandation : </t>
    </r>
    <r>
      <rPr>
        <sz val="10"/>
        <rFont val="Calibri"/>
        <family val="2"/>
      </rPr>
      <t xml:space="preserve">
– Ce lien ouvre une nouvelle fenêtre : il serait pertinent de l'indiquer dans son nom accessible.</t>
    </r>
  </si>
  <si>
    <r>
      <rPr>
        <b/>
        <sz val="10"/>
        <rFont val="Calibri"/>
        <family val="2"/>
      </rPr>
      <t>Exemple de correctif :</t>
    </r>
    <r>
      <rPr>
        <sz val="10"/>
        <rFont val="Calibri"/>
        <family val="2"/>
      </rPr>
      <t xml:space="preserve">
&lt;a href="https://maspemaths.cned.fr/mod/feedback/view.php?id=517" aria-current="page" title="</t>
    </r>
    <r>
      <rPr>
        <b/>
        <u/>
        <sz val="10"/>
        <rFont val="Calibri"/>
        <family val="2"/>
      </rPr>
      <t>Obtenir mon badge</t>
    </r>
    <r>
      <rPr>
        <sz val="10"/>
        <rFont val="Calibri"/>
        <family val="2"/>
      </rPr>
      <t>"&gt;Obtenir son badge&lt;div&gt;&lt;/div&gt;&lt;/a&gt;</t>
    </r>
  </si>
  <si>
    <r>
      <rPr>
        <b/>
        <sz val="10"/>
        <rFont val="Calibri"/>
        <family val="2"/>
      </rPr>
      <t xml:space="preserve">Recommandation : </t>
    </r>
    <r>
      <rPr>
        <sz val="10"/>
        <rFont val="Calibri"/>
        <family val="2"/>
      </rPr>
      <t xml:space="preserve">
– Lattribut title n'est pas necessaire ici, il serait pertinent de le retirer.</t>
    </r>
  </si>
  <si>
    <r>
      <rPr>
        <b/>
        <sz val="10"/>
        <rFont val="Calibri"/>
        <family val="2"/>
      </rPr>
      <t>Accordéon</t>
    </r>
    <r>
      <rPr>
        <sz val="10"/>
        <rFont val="Calibri"/>
        <family val="2"/>
      </rPr>
      <t xml:space="preserve">
</t>
    </r>
    <r>
      <rPr>
        <u/>
        <sz val="10"/>
        <rFont val="Calibri"/>
        <family val="2"/>
      </rPr>
      <t>En-têtes :</t>
    </r>
    <r>
      <rPr>
        <sz val="10"/>
        <rFont val="Calibri"/>
        <family val="2"/>
      </rPr>
      <t xml:space="preserve">
- doivent être placés dans les titres de niveau (Cf. 9.1)
- doivent être des boutons et avoir pour attribut aria-expanded (true lorsque l'accordéon est ouvert, false lorsqu'il est fermé) et aria-controls
</t>
    </r>
    <r>
      <rPr>
        <u/>
        <sz val="10"/>
        <rFont val="Calibri"/>
        <family val="2"/>
      </rPr>
      <t xml:space="preserve">Contenus : </t>
    </r>
    <r>
      <rPr>
        <sz val="10"/>
        <rFont val="Calibri"/>
        <family val="2"/>
      </rPr>
      <t xml:space="preserve">
– la balise contenant le contenu de l'accordéon doit avoir les attributs role="region" et aria-labbelledBy faisant référence au bouton qui en contrôle l'ouverture
</t>
    </r>
  </si>
  <si>
    <r>
      <rPr>
        <b/>
        <sz val="10"/>
        <rFont val="Calibri"/>
        <family val="2"/>
      </rPr>
      <t>Accordéon, Exemple de correctif :</t>
    </r>
    <r>
      <rPr>
        <sz val="10"/>
        <rFont val="Calibri"/>
        <family val="2"/>
      </rPr>
      <t xml:space="preserve">
&lt;div class="Accordeon-Block" id="yui_3_17_2_1_1594973589870_34"&gt;
        </t>
    </r>
    <r>
      <rPr>
        <b/>
        <u/>
        <sz val="10"/>
        <rFont val="Calibri"/>
        <family val="2"/>
      </rPr>
      <t>&lt;h2</t>
    </r>
    <r>
      <rPr>
        <sz val="10"/>
        <rFont val="Calibri"/>
        <family val="2"/>
      </rPr>
      <t xml:space="preserve"> class="Accordeon-Entete"&gt;</t>
    </r>
    <r>
      <rPr>
        <b/>
        <u/>
        <sz val="10"/>
        <rFont val="Calibri"/>
        <family val="2"/>
      </rPr>
      <t>&lt;button id="accordeon1" type="button"</t>
    </r>
    <r>
      <rPr>
        <sz val="10"/>
        <rFont val="Calibri"/>
        <family val="2"/>
      </rPr>
      <t xml:space="preserve"> data-toggle="collapse" data-parent="#Accordeon"</t>
    </r>
    <r>
      <rPr>
        <b/>
        <u/>
        <sz val="10"/>
        <rFont val="Calibri"/>
        <family val="2"/>
      </rPr>
      <t xml:space="preserve"> aria-controls="Block1"</t>
    </r>
    <r>
      <rPr>
        <sz val="10"/>
        <rFont val="Calibri"/>
        <family val="2"/>
      </rPr>
      <t xml:space="preserve"> aria-expanded="true" class=""&gt;Objectifs</t>
    </r>
    <r>
      <rPr>
        <b/>
        <u/>
        <sz val="10"/>
        <rFont val="Calibri"/>
        <family val="2"/>
      </rPr>
      <t>&lt;/button&gt;&lt;/h2&gt;</t>
    </r>
    <r>
      <rPr>
        <sz val="10"/>
        <rFont val="Calibri"/>
        <family val="2"/>
      </rPr>
      <t xml:space="preserve">
        &lt;div </t>
    </r>
    <r>
      <rPr>
        <b/>
        <u/>
        <sz val="10"/>
        <rFont val="Calibri"/>
        <family val="2"/>
      </rPr>
      <t>role="region" aria-labbelledBy="accordeon1"</t>
    </r>
    <r>
      <rPr>
        <sz val="10"/>
        <rFont val="Calibri"/>
        <family val="2"/>
      </rPr>
      <t xml:space="preserve"> id="Block1" class="collapse show" style=""&gt;
            </t>
    </r>
    <r>
      <rPr>
        <i/>
        <sz val="10"/>
        <rFont val="Calibri"/>
        <family val="2"/>
      </rPr>
      <t>(contenu de l'accordéon)</t>
    </r>
    <r>
      <rPr>
        <sz val="10"/>
        <rFont val="Calibri"/>
        <family val="2"/>
      </rPr>
      <t xml:space="preserve">
    &lt;/div&gt;
</t>
    </r>
    <r>
      <rPr>
        <b/>
        <sz val="10"/>
        <rFont val="Calibri"/>
        <family val="2"/>
      </rPr>
      <t xml:space="preserve">Système de filtres, exemple de correctif : </t>
    </r>
    <r>
      <rPr>
        <sz val="10"/>
        <rFont val="Calibri"/>
        <family val="2"/>
      </rPr>
      <t xml:space="preserve">
&lt;div class="dropdown" id="yui_3_17_2_1_1594973589870_50"&gt;
    &lt;button id="sortingdropdown" type="button" class="btn btn-outline-secondary dropdown-toggle" data-toggle="dropdown" </t>
    </r>
    <r>
      <rPr>
        <b/>
        <strike/>
        <sz val="10"/>
        <rFont val="Calibri"/>
        <family val="2"/>
      </rPr>
      <t>aria-haspopup="true"</t>
    </r>
    <r>
      <rPr>
        <sz val="10"/>
        <rFont val="Calibri"/>
        <family val="2"/>
      </rPr>
      <t xml:space="preserve"> aria-expanded="false" aria-label="Menu déroulant de tri"&gt;
        &lt;i class="icon fa fa-sort-amount-asc fa-fw " aria-hidden="true"&gt;&lt;/i&gt;
        &lt;span class="d-sm-inline-block" data-active-item-text=""&gt;
            Nom
        &lt;/span&gt;
    &lt;/button&gt;
    &lt;ul class="dropdown-menu" data-show-active-item="" </t>
    </r>
    <r>
      <rPr>
        <b/>
        <strike/>
        <sz val="10"/>
        <rFont val="Calibri"/>
        <family val="2"/>
      </rPr>
      <t>aria-labelledby="sortingdropdown"</t>
    </r>
    <r>
      <rPr>
        <sz val="10"/>
        <rFont val="Calibri"/>
        <family val="2"/>
      </rPr>
      <t xml:space="preserve"> x-placement="bottom-start" style="position: absolute; transform: translate3d(0px, 36px, 0px); top: 0px; left: 0px; will-change: transform;"&gt;
        &lt;li&gt;
            </t>
    </r>
    <r>
      <rPr>
        <b/>
        <u/>
        <sz val="10"/>
        <rFont val="Calibri"/>
        <family val="2"/>
      </rPr>
      <t xml:space="preserve">&lt;button type="button" </t>
    </r>
    <r>
      <rPr>
        <sz val="10"/>
        <rFont val="Calibri"/>
        <family val="2"/>
      </rPr>
      <t xml:space="preserve">class="dropdown-item active" href="#" data-filter="sort" data-pref="title" data-value="fullname" aria-label="Trier les cours par nom </t>
    </r>
    <r>
      <rPr>
        <b/>
        <u/>
        <sz val="10"/>
        <rFont val="Calibri"/>
        <family val="2"/>
      </rPr>
      <t>(système de tri actif)</t>
    </r>
    <r>
      <rPr>
        <sz val="10"/>
        <rFont val="Calibri"/>
        <family val="2"/>
      </rPr>
      <t xml:space="preserve">" aria-controls="courses-view-5f115d956b4cf5f115d956b4d11"&gt;
                Nom
            </t>
    </r>
    <r>
      <rPr>
        <b/>
        <u/>
        <sz val="10"/>
        <rFont val="Calibri"/>
        <family val="2"/>
      </rPr>
      <t>&lt;/button&gt;</t>
    </r>
    <r>
      <rPr>
        <sz val="10"/>
        <rFont val="Calibri"/>
        <family val="2"/>
      </rPr>
      <t xml:space="preserve">
        &lt;/li&gt;
        &lt;li&gt;
            </t>
    </r>
    <r>
      <rPr>
        <b/>
        <u/>
        <sz val="10"/>
        <rFont val="Calibri"/>
        <family val="2"/>
      </rPr>
      <t>&lt;button type="button"</t>
    </r>
    <r>
      <rPr>
        <sz val="10"/>
        <rFont val="Calibri"/>
        <family val="2"/>
      </rPr>
      <t xml:space="preserve">  class="dropdown-item " href="#" data-filter="sort" data-pref="lastaccessed" data-value="ul.timeaccess desc" aria-label="Trier les cours par date de dernier accès" aria-controls="courses-view-5f115d956b4cf5f115d956b4d11"&gt;
                Dernier accès
            </t>
    </r>
    <r>
      <rPr>
        <b/>
        <u/>
        <sz val="10"/>
        <rFont val="Calibri"/>
        <family val="2"/>
      </rPr>
      <t>&lt;/button&gt;</t>
    </r>
    <r>
      <rPr>
        <sz val="10"/>
        <rFont val="Calibri"/>
        <family val="2"/>
      </rPr>
      <t xml:space="preserve">
        &lt;/li&gt;
    &lt;/ul&gt;
&lt;/div&gt;</t>
    </r>
  </si>
  <si>
    <r>
      <rPr>
        <b/>
        <sz val="10"/>
        <rFont val="Calibri"/>
        <family val="2"/>
      </rPr>
      <t xml:space="preserve">Exemple de correctif : 
</t>
    </r>
    <r>
      <rPr>
        <sz val="10"/>
        <rFont val="Calibri"/>
        <family val="2"/>
      </rPr>
      <t xml:space="preserve">&lt;h1&gt;00 - J'obtiens mon badge&lt;/h1&gt;
&lt;h2&gt;Obtenir le badge&lt;/h2&gt;
</t>
    </r>
    <r>
      <rPr>
        <b/>
        <u/>
        <sz val="10"/>
        <rFont val="Calibri"/>
        <family val="2"/>
      </rPr>
      <t>&lt;p&gt;</t>
    </r>
    <r>
      <rPr>
        <sz val="10"/>
        <rFont val="Calibri"/>
        <family val="2"/>
      </rPr>
      <t>En commençant à utiliser la plateforme MaSpéMaths du CNED et en répondant aux questions ci-dessous, vous obtenez votre badge : retrouvez-le dans votre fiche profil (en haut à droite)</t>
    </r>
    <r>
      <rPr>
        <b/>
        <u/>
        <sz val="10"/>
        <rFont val="Calibri"/>
        <family val="2"/>
      </rPr>
      <t>&lt;/p&gt;
&lt;h3&gt;</t>
    </r>
    <r>
      <rPr>
        <sz val="10"/>
        <rFont val="Calibri"/>
        <family val="2"/>
      </rPr>
      <t>Pourquoi ce badge ?</t>
    </r>
    <r>
      <rPr>
        <b/>
        <u/>
        <sz val="10"/>
        <rFont val="Calibri"/>
        <family val="2"/>
      </rPr>
      <t>&lt;/h3&gt;
&lt;h3&gt;</t>
    </r>
    <r>
      <rPr>
        <sz val="10"/>
        <rFont val="Calibri"/>
        <family val="2"/>
      </rPr>
      <t>Votre progression avec les badges</t>
    </r>
    <r>
      <rPr>
        <b/>
        <u/>
        <sz val="10"/>
        <rFont val="Calibri"/>
        <family val="2"/>
      </rPr>
      <t>&lt;/h3&gt;
&lt;h3&gt;</t>
    </r>
    <r>
      <rPr>
        <sz val="10"/>
        <rFont val="Calibri"/>
        <family val="2"/>
      </rPr>
      <t>Créer votre compte Open Badge Passeport</t>
    </r>
    <r>
      <rPr>
        <b/>
        <u/>
        <sz val="10"/>
        <rFont val="Calibri"/>
        <family val="2"/>
      </rPr>
      <t>&lt;/h3&gt;</t>
    </r>
    <r>
      <rPr>
        <sz val="10"/>
        <rFont val="Calibri"/>
        <family val="2"/>
      </rPr>
      <t xml:space="preserve">
</t>
    </r>
  </si>
  <si>
    <r>
      <rPr>
        <b/>
        <sz val="10"/>
        <rFont val="Calibri"/>
        <family val="2"/>
      </rPr>
      <t xml:space="preserve">Exemple de correctif : </t>
    </r>
    <r>
      <rPr>
        <sz val="10"/>
        <rFont val="Calibri"/>
        <family val="2"/>
      </rPr>
      <t xml:space="preserve">
</t>
    </r>
    <r>
      <rPr>
        <b/>
        <u/>
        <sz val="10"/>
        <rFont val="Calibri"/>
        <family val="2"/>
      </rPr>
      <t>&lt;ul&gt;
&lt;li&gt;</t>
    </r>
    <r>
      <rPr>
        <sz val="10"/>
        <rFont val="Calibri"/>
        <family val="2"/>
      </rPr>
      <t>&lt;a href="https://openbadgepassport.com/1accueil/" target="_blank"&gt;Je créé mon compte Open Badge Passport (nouvelle fenêtre)&lt;/a&gt;</t>
    </r>
    <r>
      <rPr>
        <b/>
        <u/>
        <sz val="10"/>
        <rFont val="Calibri"/>
        <family val="2"/>
      </rPr>
      <t>&lt;/li&gt;
&lt;li&gt;</t>
    </r>
    <r>
      <rPr>
        <sz val="10"/>
        <rFont val="Calibri"/>
        <family val="2"/>
      </rPr>
      <t>&lt;a href="https://tutopresto.educagri.fr/fiche/voir/se-creer-un-compte-sur-openbadgepassport-com" target="_blank"&gt;Voici un tutoriel vidéo pour vous aider (nouvelle fenêtre)&lt;/a&gt;</t>
    </r>
    <r>
      <rPr>
        <b/>
        <u/>
        <sz val="10"/>
        <rFont val="Calibri"/>
        <family val="2"/>
      </rPr>
      <t>&lt;/li&gt;
&lt;/ul&gt;</t>
    </r>
  </si>
  <si>
    <r>
      <rPr>
        <b/>
        <sz val="10"/>
        <rFont val="Calibri"/>
        <family val="2"/>
      </rPr>
      <t>Exemple de correctif :</t>
    </r>
    <r>
      <rPr>
        <sz val="10"/>
        <rFont val="Calibri"/>
        <family val="2"/>
      </rPr>
      <t xml:space="preserve">
&lt;input type="radio" class="form-check-input " name="multichoice_3" id="id_multichoice_3_3" value="3"&gt;
</t>
    </r>
    <r>
      <rPr>
        <b/>
        <u/>
        <sz val="10"/>
        <rFont val="Calibri"/>
        <family val="2"/>
      </rPr>
      <t xml:space="preserve"> &lt;label class="form-check-inline form-check-label  fitem  " id="yui_3_17_2_1_1595600117019_63" for=id_multichoice_3_3"&gt;Vous entraîner
 &lt;/label&gt;
</t>
    </r>
    <r>
      <rPr>
        <sz val="10"/>
        <rFont val="Calibri"/>
        <family val="2"/>
      </rPr>
      <t xml:space="preserve">                </t>
    </r>
  </si>
  <si>
    <r>
      <rPr>
        <b/>
        <u/>
        <sz val="10"/>
        <rFont val="Calibri"/>
        <family val="2"/>
      </rPr>
      <t>Exemple de correctif :</t>
    </r>
    <r>
      <rPr>
        <sz val="10"/>
        <rFont val="Calibri"/>
        <family val="2"/>
      </rPr>
      <t xml:space="preserve">
</t>
    </r>
    <r>
      <rPr>
        <b/>
        <u/>
        <sz val="10"/>
        <rFont val="Calibri"/>
        <family val="2"/>
      </rPr>
      <t>&lt;fieldset&gt;
    &lt;legend&gt;</t>
    </r>
    <r>
      <rPr>
        <sz val="10"/>
        <rFont val="Calibri"/>
        <family val="2"/>
      </rPr>
      <t>Comment avez-vous découvert MaSpéMaths ?&lt;i class="icon fa fa-exclamation-circle text-danger fa-fw"&gt;&lt;/i&gt;</t>
    </r>
    <r>
      <rPr>
        <b/>
        <u/>
        <sz val="10"/>
        <rFont val="Calibri"/>
        <family val="2"/>
      </rPr>
      <t xml:space="preserve">&lt;/legend&gt;
</t>
    </r>
    <r>
      <rPr>
        <sz val="10"/>
        <rFont val="Calibri"/>
        <family val="2"/>
      </rPr>
      <t xml:space="preserve">
    &lt;input type="radio" id="id_multichoice_2_1" class="form-check-input " name="multichoice_2" id="id_multichoice_2_1" value="   Dans mon Établissement scolaire"&gt;
    &lt;label for="id_multichoice_2_1"&gt;Pas du tout satisfaisant&lt;/label&gt;
    &lt;input type="radio" id="id_multichoice_2_1" class="form-check-input " name="multichoice_2" id="id_multichoice_2_1" value="   Dans mon Établissement scolaire"&gt;
    &lt;label for="id_multichoice_2_1"&gt;Par un(e) ami(e) &lt;/label&gt;
    &lt;input type="radio" id="id_multichoice_2_1" class="form-check-input " name="multichoice_2" id="id_multichoice_2_1" value="   Dans mon Établissement scolaire"&gt;
    &lt;label for="id_multichoice_2_1"&gt;Sur le web&lt;/label&gt;
</t>
    </r>
    <r>
      <rPr>
        <b/>
        <u/>
        <sz val="10"/>
        <rFont val="Calibri"/>
        <family val="2"/>
      </rPr>
      <t>&lt;/fieldset&gt;</t>
    </r>
  </si>
  <si>
    <r>
      <t xml:space="preserve">Pictogrammes indiquant le caractère obligatoire : 
– Ne sont pas reliées au champ correspondant 
– Leur nom accessible d'indique pas de quel champ il s'agit.
– Sont placés dans des balises &lt;i&gt; qui n'ont aucune valeur sémantique, leur nom accessible n'est donc pas restitué </t>
    </r>
    <r>
      <rPr>
        <b/>
        <u/>
        <sz val="10"/>
        <rFont val="Calibri"/>
        <family val="2"/>
      </rPr>
      <t>(attention à corriger également ce problème sur le texte « Ce formulaire comprend des champs requis, marqués… »)</t>
    </r>
  </si>
  <si>
    <r>
      <rPr>
        <b/>
        <u/>
        <sz val="10"/>
        <rFont val="Calibri"/>
        <family val="2"/>
      </rPr>
      <t>Exemple de correctif :</t>
    </r>
    <r>
      <rPr>
        <sz val="10"/>
        <rFont val="Calibri"/>
        <family val="2"/>
      </rPr>
      <t xml:space="preserve">
&lt;fieldset&gt;
    &lt;legend&gt;Comment avez-vous découvert MaSpéMaths ?</t>
    </r>
    <r>
      <rPr>
        <b/>
        <u/>
        <sz val="10"/>
        <rFont val="Calibri"/>
        <family val="2"/>
      </rPr>
      <t>&lt;span class="float-sm-right text-nowrap" aria-label="Requis"&gt;&lt;i class="icon fa fa-exclamation-circle text-danger fa-fw " &gt;&lt;/i&gt;&lt;/span&gt;</t>
    </r>
    <r>
      <rPr>
        <sz val="10"/>
        <rFont val="Calibri"/>
        <family val="2"/>
      </rPr>
      <t>&lt;/legend&gt;</t>
    </r>
    <r>
      <rPr>
        <b/>
        <u/>
        <sz val="10"/>
        <rFont val="Calibri"/>
        <family val="2"/>
      </rPr>
      <t xml:space="preserve">
</t>
    </r>
    <r>
      <rPr>
        <sz val="10"/>
        <rFont val="Calibri"/>
        <family val="2"/>
      </rPr>
      <t xml:space="preserve">
    &lt;input type="radio" id="id_multichoice_2_1" class="form-check-input " name="multichoice_2" id="id_multichoice_2_1" value=" Dans mon Établissement scolaire" </t>
    </r>
    <r>
      <rPr>
        <b/>
        <u/>
        <sz val="10"/>
        <rFont val="Calibri"/>
        <family val="2"/>
      </rPr>
      <t>required&gt;</t>
    </r>
    <r>
      <rPr>
        <sz val="10"/>
        <rFont val="Calibri"/>
        <family val="2"/>
      </rPr>
      <t xml:space="preserve">
    &lt;label for="id_multichoice_2_1"&gt;Pas du tout satisfaisant&lt;/label&gt;
    &lt;input type="radio" id="id_multichoice_2_1" class="form-check-input " name="multichoice_2" id="id_multichoice_2_1" value="   Dans mon Établissement scolaire" </t>
    </r>
    <r>
      <rPr>
        <b/>
        <u/>
        <sz val="10"/>
        <rFont val="Calibri"/>
        <family val="2"/>
      </rPr>
      <t>required&gt;</t>
    </r>
    <r>
      <rPr>
        <sz val="10"/>
        <rFont val="Calibri"/>
        <family val="2"/>
      </rPr>
      <t xml:space="preserve">
    &lt;label for="id_multichoice_2_1"&gt;Par un(e) ami(e) &lt;/label&gt;
    &lt;input type="radio" id="id_multichoice_2_1" class="form-check-input " name="multichoice_2" id="id_multichoice_2_1" value="   Dans mon Établissement scolaire" </t>
    </r>
    <r>
      <rPr>
        <b/>
        <u/>
        <sz val="10"/>
        <rFont val="Calibri"/>
        <family val="2"/>
      </rPr>
      <t>required&gt;</t>
    </r>
    <r>
      <rPr>
        <sz val="10"/>
        <rFont val="Calibri"/>
        <family val="2"/>
      </rPr>
      <t xml:space="preserve">
    &lt;label for="id_multichoice_2_1"&gt;Sur le web&lt;/label&gt;
&lt;/fieldset&gt;</t>
    </r>
  </si>
  <si>
    <r>
      <rPr>
        <b/>
        <u/>
        <sz val="10"/>
        <rFont val="Calibri"/>
        <family val="2"/>
      </rPr>
      <t>Exemple de correctif :</t>
    </r>
    <r>
      <rPr>
        <sz val="10"/>
        <rFont val="Calibri"/>
        <family val="2"/>
      </rPr>
      <t xml:space="preserve">
&lt;fieldset&gt;
    &lt;legend </t>
    </r>
    <r>
      <rPr>
        <b/>
        <u/>
        <sz val="10"/>
        <rFont val="Calibri"/>
        <family val="2"/>
      </rPr>
      <t>aria-labelledBy="fgroup_id_group_multichoice_2"</t>
    </r>
    <r>
      <rPr>
        <sz val="10"/>
        <rFont val="Calibri"/>
        <family val="2"/>
      </rPr>
      <t>&gt;Comment avez-vous découvert MaSpéMaths ?&lt;span class="float-sm-right text-nowrap" aria-label="Requis"&gt;&lt;i class="icon fa fa-exclamation-circle text-danger fa-fw " &gt;&lt;/i&gt;&lt;/span&gt;&lt;/legend&gt;
    &lt;input type="radio" id="id_multichoice_2_1" class="form-check-input " name="multichoice_2" id="id_multichoice_2_1" value=" Dans mon Établissement scolaire" required&gt;
    &lt;label for="id_multichoice_2_1"&gt;Pas du tout satisfaisant&lt;/label&gt;
    &lt;input type="radio" id="id_multichoice_2_1" class="form-check-input " name="multichoice_2" id="id_multichoice_2_1" value="   Dans mon Établissement scolaire" required&gt;
    &lt;label for="id_multichoice_2_1"&gt;Par un(e) ami(e) &lt;/label&gt;
    &lt;input type="radio" id="id_multichoice_2_1" class="form-check-input " name="multichoice_2" id="id_multichoice_2_1" value="   Dans mon Établissement scolaire" required&gt;
    &lt;label for="id_multichoice_2_1"&gt;Sur le web&lt;/label&gt;
&lt;/fieldset&gt;
&lt;p class="form-control-feedback invalid-feedback" id="fgroup_id_group_multichoice_2" style="display: block;"&gt;
Requis
&lt;p&gt;</t>
    </r>
  </si>
  <si>
    <r>
      <rPr>
        <b/>
        <sz val="10"/>
        <rFont val="Calibri"/>
        <family val="2"/>
      </rPr>
      <t>Exemple de correctif :</t>
    </r>
    <r>
      <rPr>
        <sz val="10"/>
        <rFont val="Calibri"/>
        <family val="2"/>
      </rPr>
      <t xml:space="preserve">
</t>
    </r>
    <r>
      <rPr>
        <b/>
        <strike/>
        <sz val="10"/>
        <rFont val="Calibri"/>
        <family val="2"/>
      </rPr>
      <t xml:space="preserve">&lt;form method="get" action="https://maspemaths.cned.fr/course/view.php"&gt;
&lt;input type="hidden" name="id" value="15"&gt;
</t>
    </r>
    <r>
      <rPr>
        <b/>
        <u/>
        <sz val="10"/>
        <rFont val="Calibri"/>
        <family val="2"/>
      </rPr>
      <t>&lt;a href="https://maspemaths.cned.fr/course/view.php"</t>
    </r>
    <r>
      <rPr>
        <sz val="10"/>
        <rFont val="Calibri"/>
        <family val="2"/>
      </rPr>
      <t xml:space="preserve"> </t>
    </r>
    <r>
      <rPr>
        <b/>
        <strike/>
        <sz val="10"/>
        <rFont val="Calibri"/>
        <family val="2"/>
      </rPr>
      <t>type="submit"</t>
    </r>
    <r>
      <rPr>
        <sz val="10"/>
        <rFont val="Calibri"/>
        <family val="2"/>
      </rPr>
      <t xml:space="preserve"> class="btn btn-primary" id="single_button5f1e85b2d1b938" </t>
    </r>
    <r>
      <rPr>
        <b/>
        <strike/>
        <sz val="10"/>
        <rFont val="Calibri"/>
        <family val="2"/>
      </rPr>
      <t>title=""</t>
    </r>
    <r>
      <rPr>
        <sz val="10"/>
        <rFont val="Calibri"/>
        <family val="2"/>
      </rPr>
      <t>&gt;</t>
    </r>
    <r>
      <rPr>
        <b/>
        <u/>
        <sz val="10"/>
        <rFont val="Calibri"/>
        <family val="2"/>
      </rPr>
      <t>Continuer vers le cours&lt;/a&gt;</t>
    </r>
    <r>
      <rPr>
        <sz val="10"/>
        <rFont val="Calibri"/>
        <family val="2"/>
      </rPr>
      <t xml:space="preserve">
</t>
    </r>
    <r>
      <rPr>
        <b/>
        <strike/>
        <sz val="10"/>
        <rFont val="Calibri"/>
        <family val="2"/>
      </rPr>
      <t>&lt;/form&gt;</t>
    </r>
  </si>
  <si>
    <r>
      <rPr>
        <b/>
        <sz val="10"/>
        <rFont val="Calibri"/>
        <family val="2"/>
      </rPr>
      <t>Exemple de correctif, « Obtenir son badge » :</t>
    </r>
    <r>
      <rPr>
        <sz val="10"/>
        <rFont val="Calibri"/>
        <family val="2"/>
      </rPr>
      <t xml:space="preserve">
&lt;a href="https://maspemaths.cned.fr/mod/feedback/view.php?id=517" aria-current="page" title="</t>
    </r>
    <r>
      <rPr>
        <b/>
        <u/>
        <sz val="10"/>
        <rFont val="Calibri"/>
        <family val="2"/>
      </rPr>
      <t>Obtenir mon badge</t>
    </r>
    <r>
      <rPr>
        <sz val="10"/>
        <rFont val="Calibri"/>
        <family val="2"/>
      </rPr>
      <t xml:space="preserve">"&gt;Obtenir son badge&lt;div&gt;&lt;/div&gt;&lt;/a&gt;
</t>
    </r>
    <r>
      <rPr>
        <b/>
        <sz val="10"/>
        <rFont val="Calibri"/>
        <family val="2"/>
      </rPr>
      <t>Correctif « Continuer » :</t>
    </r>
    <r>
      <rPr>
        <sz val="10"/>
        <rFont val="Calibri"/>
        <family val="2"/>
      </rPr>
      <t xml:space="preserve"> cf. 6.1</t>
    </r>
  </si>
  <si>
    <r>
      <rPr>
        <b/>
        <sz val="10"/>
        <rFont val="Calibri"/>
        <family val="2"/>
      </rPr>
      <t xml:space="preserve">Recommandation : </t>
    </r>
    <r>
      <rPr>
        <sz val="10"/>
        <rFont val="Calibri"/>
        <family val="2"/>
      </rPr>
      <t xml:space="preserve">
– L'attribut title n'est pas necessaire ici, il serait pertinent de le retirer.</t>
    </r>
  </si>
  <si>
    <r>
      <rPr>
        <b/>
        <sz val="10"/>
        <rFont val="Calibri"/>
        <family val="2"/>
      </rPr>
      <t>Exemple de correctif :</t>
    </r>
    <r>
      <rPr>
        <sz val="10"/>
        <rFont val="Calibri"/>
        <family val="2"/>
      </rPr>
      <t xml:space="preserve">
&lt;img src="https://maspemaths.cned.fr/theme/image.php/ecl/core/1589878119/u/f1" class="userpicture defaultuserpic" </t>
    </r>
    <r>
      <rPr>
        <b/>
        <strike/>
        <sz val="10"/>
        <rFont val="Calibri"/>
        <family val="2"/>
      </rPr>
      <t>alt="Avatar Natacha Madeuf"</t>
    </r>
    <r>
      <rPr>
        <sz val="10"/>
        <rFont val="Calibri"/>
        <family val="2"/>
      </rPr>
      <t xml:space="preserve"> title="Avatar Natacha Madeuf" width="100" height="100"&gt;</t>
    </r>
  </si>
  <si>
    <r>
      <t xml:space="preserve">Exemple de correctif :
&lt;a </t>
    </r>
    <r>
      <rPr>
        <b/>
        <strike/>
        <sz val="10"/>
        <rFont val="Calibri"/>
        <family val="2"/>
      </rPr>
      <t>title="Voir plus"</t>
    </r>
    <r>
      <rPr>
        <sz val="10"/>
        <rFont val="Calibri"/>
        <family val="2"/>
      </rPr>
      <t xml:space="preserve"> href="https://maspemaths.cned.fr/user/profile.php?id=22634&amp;amp;showallcourses=1"&gt;</t>
    </r>
    <r>
      <rPr>
        <b/>
        <u/>
        <sz val="10"/>
        <rFont val="Calibri"/>
        <family val="2"/>
      </rPr>
      <t>Voir plus de cours</t>
    </r>
    <r>
      <rPr>
        <sz val="10"/>
        <rFont val="Calibri"/>
        <family val="2"/>
      </rPr>
      <t>&lt;/a&gt;</t>
    </r>
  </si>
  <si>
    <r>
      <rPr>
        <b/>
        <sz val="10"/>
        <rFont val="Calibri"/>
        <family val="2"/>
      </rPr>
      <t xml:space="preserve">Sous-menu « Menu d'actions »
</t>
    </r>
    <r>
      <rPr>
        <sz val="10"/>
        <rFont val="Calibri"/>
        <family val="2"/>
      </rPr>
      <t xml:space="preserve">– Supprimer l'attribut aria-haspopup="true" du bouton d'ouverture du menu
– Les éléments du menu doivent être structurés dans une liste non ordonnée
– Les éléments du menu doivent être des boutons, et non des liens
</t>
    </r>
  </si>
  <si>
    <r>
      <rPr>
        <b/>
        <sz val="10"/>
        <rFont val="Calibri"/>
        <family val="2"/>
      </rPr>
      <t xml:space="preserve">Sous-menu « Actions pour le cours actuel »
</t>
    </r>
    <r>
      <rPr>
        <sz val="10"/>
        <rFont val="Calibri"/>
        <family val="2"/>
      </rPr>
      <t>&lt;div class="ml-auto dropdown" id="yui_3_17_2_1_1594973589870_46"&gt;
    &lt;button class="btn btn-link btn-icon icon-size-3 coursemenubtn" type="button" data-toggle="dropdown"</t>
    </r>
    <r>
      <rPr>
        <b/>
        <strike/>
        <sz val="10"/>
        <rFont val="Calibri"/>
        <family val="2"/>
      </rPr>
      <t xml:space="preserve"> aria-haspopup="true"</t>
    </r>
    <r>
      <rPr>
        <sz val="10"/>
        <rFont val="Calibri"/>
        <family val="2"/>
      </rPr>
      <t xml:space="preserve"> aria-expanded="false" id="yui_3_17_2_1_1594973589870_45"&gt;
        &lt;i class="icon fa fa-ellipsis-h fa-fw " aria-hidden="true" id="yui_3_17_2_1_1594973589870_44"&gt;&lt;/i&gt;
        &lt;span class="sr-only"&gt;
            Actions pour le cours actuel 00 - J'obtiens mon badge
        &lt;/span&gt;
    &lt;/button&gt;
 </t>
    </r>
    <r>
      <rPr>
        <b/>
        <u/>
        <sz val="10"/>
        <rFont val="Calibri"/>
        <family val="2"/>
      </rPr>
      <t xml:space="preserve">   &lt;ul</t>
    </r>
    <r>
      <rPr>
        <sz val="10"/>
        <rFont val="Calibri"/>
        <family val="2"/>
      </rPr>
      <t xml:space="preserve"> class="dropdown-menu dropdown-menu-right" x-placement="bottom-end" style="position: absolute; transform: translate3d(36px, 28px, 0px); top: 0px; left: 0px; will-change: transform;" id="yui_3_17_2_1_1594973589870_65"&gt;
       </t>
    </r>
    <r>
      <rPr>
        <b/>
        <u/>
        <sz val="10"/>
        <rFont val="Calibri"/>
        <family val="2"/>
      </rPr>
      <t xml:space="preserve"> &lt;li&gt;</t>
    </r>
    <r>
      <rPr>
        <b/>
        <sz val="10"/>
        <rFont val="Calibri"/>
        <family val="2"/>
      </rPr>
      <t>&lt;button type="button"</t>
    </r>
    <r>
      <rPr>
        <sz val="10"/>
        <rFont val="Calibri"/>
        <family val="2"/>
      </rPr>
      <t xml:space="preserve"> class="dropdown-item" href="#" data-action="add-favourite" data-course-id="15" aria-controls="favorite-icon-15-2" id="yui_3_17_2_1_1594973589870_64"&gt;
            Marquer comme favori
            </t>
    </r>
    <r>
      <rPr>
        <b/>
        <u/>
        <sz val="10"/>
        <rFont val="Calibri"/>
        <family val="2"/>
      </rPr>
      <t>&lt;span</t>
    </r>
    <r>
      <rPr>
        <sz val="10"/>
        <rFont val="Calibri"/>
        <family val="2"/>
      </rPr>
      <t xml:space="preserve"> class="sr-only"&gt;
                Marquer comme favori 00 - J'obtiens mon badge
          </t>
    </r>
    <r>
      <rPr>
        <b/>
        <u/>
        <sz val="10"/>
        <rFont val="Calibri"/>
        <family val="2"/>
      </rPr>
      <t xml:space="preserve">  &lt;/span&gt;</t>
    </r>
    <r>
      <rPr>
        <sz val="10"/>
        <rFont val="Calibri"/>
        <family val="2"/>
      </rPr>
      <t xml:space="preserve">
        </t>
    </r>
    <r>
      <rPr>
        <b/>
        <u/>
        <sz val="10"/>
        <rFont val="Calibri"/>
        <family val="2"/>
      </rPr>
      <t>&lt;/button&gt;&lt;/li&gt;
        &lt;li&gt;</t>
    </r>
    <r>
      <rPr>
        <b/>
        <sz val="10"/>
        <rFont val="Calibri"/>
        <family val="2"/>
      </rPr>
      <t xml:space="preserve">&lt;button type="button" </t>
    </r>
    <r>
      <rPr>
        <sz val="10"/>
        <rFont val="Calibri"/>
        <family val="2"/>
      </rPr>
      <t xml:space="preserve">class="dropdown-item hidden" href="#" data-action="remove-favourite" data-course-id="15" aria-controls="favorite-icon-15-2" id="yui_3_17_2_1_1594973589870_66"&gt;
            Retirer ce cours des favoris
            &lt;div class="sr-only"&gt;
                Retirer des favoris 00 - J'obtiens mon badge
            &lt;/div&gt;
        &lt;/a&gt;
        &lt;a class="dropdown-item hidden" href="#" data-action="show-course" data-course-id="15" aria-controls="favorite-icon-15-2"&gt;
            Montrer dans l'affichage
            </t>
    </r>
    <r>
      <rPr>
        <b/>
        <u/>
        <sz val="10"/>
        <rFont val="Calibri"/>
        <family val="2"/>
      </rPr>
      <t>&lt;span</t>
    </r>
    <r>
      <rPr>
        <sz val="10"/>
        <rFont val="Calibri"/>
        <family val="2"/>
      </rPr>
      <t xml:space="preserve"> class="sr-only"&gt;
                Montrer 00 - J'obtiens mon badge dans l'affichage
           </t>
    </r>
    <r>
      <rPr>
        <b/>
        <u/>
        <sz val="10"/>
        <rFont val="Calibri"/>
        <family val="2"/>
      </rPr>
      <t xml:space="preserve"> &lt;/span&gt;
        &lt;/button&gt;&lt;/li&gt;
</t>
    </r>
    <r>
      <rPr>
        <sz val="10"/>
        <rFont val="Calibri"/>
        <family val="2"/>
      </rPr>
      <t xml:space="preserve">       </t>
    </r>
    <r>
      <rPr>
        <b/>
        <u/>
        <sz val="10"/>
        <rFont val="Calibri"/>
        <family val="2"/>
      </rPr>
      <t>&lt;li&gt;</t>
    </r>
    <r>
      <rPr>
        <b/>
        <sz val="10"/>
        <rFont val="Calibri"/>
        <family val="2"/>
      </rPr>
      <t xml:space="preserve">&lt;button type="button" </t>
    </r>
    <r>
      <rPr>
        <sz val="10"/>
        <rFont val="Calibri"/>
        <family val="2"/>
      </rPr>
      <t xml:space="preserve">class="dropdown-item " href="#" data-action="hide-course" data-course-id="15" aria-controls="favorite-icon-15-2"&gt;
            Retirer de l'affichage
          </t>
    </r>
    <r>
      <rPr>
        <b/>
        <u/>
        <sz val="10"/>
        <rFont val="Calibri"/>
        <family val="2"/>
      </rPr>
      <t xml:space="preserve">  &lt;span</t>
    </r>
    <r>
      <rPr>
        <sz val="10"/>
        <rFont val="Calibri"/>
        <family val="2"/>
      </rPr>
      <t xml:space="preserve"> class="sr-only"&gt;
                Retirer 00 - J'obtiens mon badge de l'affichage
           </t>
    </r>
    <r>
      <rPr>
        <b/>
        <u/>
        <sz val="10"/>
        <rFont val="Calibri"/>
        <family val="2"/>
      </rPr>
      <t xml:space="preserve">&lt;/span&gt;
        &lt;/button&gt;&lt;/li&gt;
</t>
    </r>
    <r>
      <rPr>
        <sz val="10"/>
        <rFont val="Calibri"/>
        <family val="2"/>
      </rPr>
      <t xml:space="preserve">  </t>
    </r>
    <r>
      <rPr>
        <b/>
        <u/>
        <sz val="10"/>
        <rFont val="Calibri"/>
        <family val="2"/>
      </rPr>
      <t xml:space="preserve">  &lt;/ul&gt;</t>
    </r>
    <r>
      <rPr>
        <sz val="10"/>
        <rFont val="Calibri"/>
        <family val="2"/>
      </rPr>
      <t xml:space="preserve">
&lt;/div&gt;</t>
    </r>
  </si>
  <si>
    <r>
      <rPr>
        <b/>
        <sz val="10"/>
        <rFont val="Calibri"/>
        <family val="2"/>
      </rPr>
      <t>Menu d'actions :</t>
    </r>
    <r>
      <rPr>
        <sz val="10"/>
        <rFont val="Calibri"/>
        <family val="2"/>
      </rPr>
      <t xml:space="preserve">
– Le bouton d'ouverture du menu d'action n'a pas d'intitulé :  : la présence d'attributs title et aria-label sur une balise &lt;i&gt; n'est pas restituée. </t>
    </r>
  </si>
  <si>
    <r>
      <rPr>
        <b/>
        <sz val="10"/>
        <rFont val="Calibri"/>
        <family val="2"/>
      </rPr>
      <t>Exemple de correctif :</t>
    </r>
    <r>
      <rPr>
        <sz val="10"/>
        <rFont val="Calibri"/>
        <family val="2"/>
      </rPr>
      <t xml:space="preserve">
&lt;a href="#" tabindex="0" class=" dropdown-toggle icon-no-margin" id="dropdown-2" aria-label="Menu d'actions" data-toggle="dropdown" role="button" aria-expanded="true" aria-controls="action-menu-2-menu"&gt;
</t>
    </r>
    <r>
      <rPr>
        <b/>
        <sz val="10"/>
        <rFont val="Calibri"/>
        <family val="2"/>
      </rPr>
      <t xml:space="preserve">        </t>
    </r>
    <r>
      <rPr>
        <b/>
        <u/>
        <sz val="10"/>
        <rFont val="Calibri"/>
        <family val="2"/>
      </rPr>
      <t>&lt;span class="sr-only"&gt;Menu d'actions&lt;/span&gt;</t>
    </r>
    <r>
      <rPr>
        <sz val="10"/>
        <rFont val="Calibri"/>
        <family val="2"/>
      </rPr>
      <t xml:space="preserve">
        &lt;i class="icon fa fa-cog fa-fw " </t>
    </r>
    <r>
      <rPr>
        <b/>
        <strike/>
        <sz val="10"/>
        <rFont val="Calibri"/>
        <family val="2"/>
      </rPr>
      <t>title="Menu d'actions" aria-label="Menu d'actions"</t>
    </r>
    <r>
      <rPr>
        <sz val="10"/>
        <rFont val="Calibri"/>
        <family val="2"/>
      </rPr>
      <t>&gt;&lt;/i&gt;
    &lt;/a&gt;</t>
    </r>
  </si>
  <si>
    <r>
      <rPr>
        <b/>
        <sz val="10"/>
        <rFont val="Calibri"/>
        <family val="2"/>
      </rPr>
      <t xml:space="preserve">Exemple de correctif : 
</t>
    </r>
    <r>
      <rPr>
        <sz val="10"/>
        <rFont val="Calibri"/>
        <family val="2"/>
      </rPr>
      <t xml:space="preserve">&lt;h1&gt;Nom de l'utilisateur&lt;/h1&gt;
&lt;h2&gt;Informations détaillées&lt;/h2&gt;
</t>
    </r>
    <r>
      <rPr>
        <b/>
        <u/>
        <sz val="10"/>
        <rFont val="Calibri"/>
        <family val="2"/>
      </rPr>
      <t>&lt;h3&gt;</t>
    </r>
    <r>
      <rPr>
        <sz val="10"/>
        <rFont val="Calibri"/>
        <family val="2"/>
      </rPr>
      <t>Adresse de courriel</t>
    </r>
    <r>
      <rPr>
        <b/>
        <u/>
        <sz val="10"/>
        <rFont val="Calibri"/>
        <family val="2"/>
      </rPr>
      <t>&lt;/h3&gt;
&lt;h3&gt;</t>
    </r>
    <r>
      <rPr>
        <sz val="10"/>
        <rFont val="Calibri"/>
        <family val="2"/>
      </rPr>
      <t>Profil utilisateur</t>
    </r>
    <r>
      <rPr>
        <b/>
        <u/>
        <sz val="10"/>
        <rFont val="Calibri"/>
        <family val="2"/>
      </rPr>
      <t>&lt;/h3&gt;
&lt;h3&gt;</t>
    </r>
    <r>
      <rPr>
        <sz val="10"/>
        <rFont val="Calibri"/>
        <family val="2"/>
      </rPr>
      <t>Date de naissance</t>
    </r>
    <r>
      <rPr>
        <b/>
        <u/>
        <sz val="10"/>
        <rFont val="Calibri"/>
        <family val="2"/>
      </rPr>
      <t>&lt;/h3&gt;
&lt;h2&gt;Protection des données et politiques&lt;/h2&gt;
&lt;h2&gt;</t>
    </r>
    <r>
      <rPr>
        <sz val="10"/>
        <rFont val="Calibri"/>
        <family val="2"/>
      </rPr>
      <t>Informations détaillées du cours</t>
    </r>
    <r>
      <rPr>
        <b/>
        <u/>
        <sz val="10"/>
        <rFont val="Calibri"/>
        <family val="2"/>
      </rPr>
      <t>&lt;/h2&gt;
&lt;h3&gt;</t>
    </r>
    <r>
      <rPr>
        <sz val="10"/>
        <rFont val="Calibri"/>
        <family val="2"/>
      </rPr>
      <t>Profils de cours</t>
    </r>
    <r>
      <rPr>
        <b/>
        <u/>
        <sz val="10"/>
        <rFont val="Calibri"/>
        <family val="2"/>
      </rPr>
      <t>&lt;/h3&gt;</t>
    </r>
    <r>
      <rPr>
        <sz val="10"/>
        <rFont val="Calibri"/>
        <family val="2"/>
      </rPr>
      <t xml:space="preserve">
</t>
    </r>
  </si>
  <si>
    <r>
      <rPr>
        <b/>
        <sz val="10"/>
        <rFont val="Calibri"/>
        <family val="2"/>
      </rPr>
      <t xml:space="preserve">Exemple de correctif : </t>
    </r>
    <r>
      <rPr>
        <sz val="10"/>
        <rFont val="Calibri"/>
        <family val="2"/>
      </rPr>
      <t xml:space="preserve">
&lt;section class="node_category"&gt;
        &lt;h2&gt;Informations détaillées&lt;/h2&gt;
       </t>
    </r>
    <r>
      <rPr>
        <b/>
        <u/>
        <sz val="10"/>
        <rFont val="Calibri"/>
        <family val="2"/>
      </rPr>
      <t xml:space="preserve"> &lt;p&gt;&lt;a href="https://maspemaths.cned.fr/user/edit.php?id=22634&amp;amp;returnto=profile"&gt;Modifier le profil&lt;/a&gt;&lt;/p&gt;</t>
    </r>
    <r>
      <rPr>
        <sz val="10"/>
        <rFont val="Calibri"/>
        <family val="2"/>
      </rPr>
      <t xml:space="preserve">
        &lt;ul&gt;
</t>
    </r>
    <r>
      <rPr>
        <b/>
        <strike/>
        <sz val="10"/>
        <rFont val="Calibri"/>
        <family val="2"/>
      </rPr>
      <t xml:space="preserve">            &lt;li class="editprofile"&gt;&lt;span&gt;&lt;a href="https://maspemaths.cned.fr/user/edit.php?id=22634&amp;amp;returnto=profile"&gt;Modifier le profil&lt;/a&gt;&lt;/span&gt;&lt;/li&gt;
</t>
    </r>
    <r>
      <rPr>
        <sz val="10"/>
        <rFont val="Calibri"/>
        <family val="2"/>
      </rPr>
      <t xml:space="preserve">            &lt;li class="contentnode"&gt;
                </t>
    </r>
    <r>
      <rPr>
        <b/>
        <strike/>
        <sz val="10"/>
        <rFont val="Calibri"/>
        <family val="2"/>
      </rPr>
      <t>&lt;dl&gt;
                    &lt;dt&gt;</t>
    </r>
    <r>
      <rPr>
        <sz val="10"/>
        <rFont val="Calibri"/>
        <family val="2"/>
      </rPr>
      <t>Adresse de courriel</t>
    </r>
    <r>
      <rPr>
        <b/>
        <strike/>
        <sz val="10"/>
        <rFont val="Calibri"/>
        <family val="2"/>
      </rPr>
      <t>&lt;/dt&gt;
                    &lt;dd&gt;</t>
    </r>
    <r>
      <rPr>
        <sz val="10"/>
        <rFont val="Calibri"/>
        <family val="2"/>
      </rPr>
      <t>&lt;a href="mailto:%6e%6d%61%64%65%75%66@%67%6d%61%69l%2ec%6fm"&gt;nmadeuf@gmail.com&lt;/a&gt;</t>
    </r>
    <r>
      <rPr>
        <b/>
        <strike/>
        <sz val="10"/>
        <rFont val="Calibri"/>
        <family val="2"/>
      </rPr>
      <t>&lt;/dd&gt;
                &lt;/dl&gt;</t>
    </r>
    <r>
      <rPr>
        <sz val="10"/>
        <rFont val="Calibri"/>
        <family val="2"/>
      </rPr>
      <t xml:space="preserve">
            &lt;/li&gt;
</t>
    </r>
    <r>
      <rPr>
        <i/>
        <sz val="10"/>
        <rFont val="Calibri"/>
        <family val="2"/>
      </rPr>
      <t xml:space="preserve">            (…)</t>
    </r>
    <r>
      <rPr>
        <sz val="10"/>
        <rFont val="Calibri"/>
        <family val="2"/>
      </rPr>
      <t xml:space="preserve">
        &lt;/ul&gt;
    &lt;/section&gt;</t>
    </r>
  </si>
  <si>
    <r>
      <t xml:space="preserve">– L'image de profil est une image de décoration, son attribut alt doit donc être vide.
</t>
    </r>
    <r>
      <rPr>
        <b/>
        <sz val="10"/>
        <rFont val="Calibri"/>
        <family val="2"/>
      </rPr>
      <t xml:space="preserve">
Popins « Sélectionner l'image » (depuis onglet Wikimedia) et « Modifier l'image »
</t>
    </r>
    <r>
      <rPr>
        <sz val="10"/>
        <rFont val="Calibri"/>
        <family val="2"/>
      </rPr>
      <t>– L'image .fp-thumbnail n'a pas d'alternative</t>
    </r>
  </si>
  <si>
    <r>
      <rPr>
        <b/>
        <sz val="10"/>
        <rFont val="Calibri"/>
        <family val="2"/>
      </rPr>
      <t>Onglet Wikimedia, popin « Sélecteurs de fichiers »</t>
    </r>
    <r>
      <rPr>
        <sz val="10"/>
        <rFont val="Calibri"/>
        <family val="2"/>
      </rPr>
      <t xml:space="preserve">
– L'alternative devrait décrire les images afin de permettre à l'utilisateur de choisir l'image voulue.
– Le nom du fichier est placé sous l'image et ne devrait donc pas être utilisé comme alternative</t>
    </r>
  </si>
  <si>
    <r>
      <rPr>
        <b/>
        <sz val="10"/>
        <rFont val="Calibri"/>
        <family val="2"/>
      </rPr>
      <t xml:space="preserve">Note : </t>
    </r>
    <r>
      <rPr>
        <sz val="10"/>
        <rFont val="Calibri"/>
        <family val="2"/>
      </rPr>
      <t xml:space="preserve">
– Nous relevons une reelle difficulté technique à corriger l'anomalie relevée, c'est un sujet qui necessitera un échange de vive voix.</t>
    </r>
  </si>
  <si>
    <r>
      <rPr>
        <b/>
        <sz val="10"/>
        <rFont val="Calibri"/>
        <family val="2"/>
      </rPr>
      <t xml:space="preserve">Boutons sans nom : </t>
    </r>
    <r>
      <rPr>
        <sz val="10"/>
        <rFont val="Calibri"/>
        <family val="2"/>
      </rPr>
      <t xml:space="preserve">
Les boutons « Afficher le dossier avec les icônes de fichiers », « Afficher le dossier avec le détail des fichiers », « Afficher le dossier sous la forme d'arbre de fichiers », « Calendrier », « Aide » : 
– Sont actuellement des liens
– N'ont pas d'intitulé : la présence d'attributs title et aria-label sur une balise &lt;i&gt; n'est pas restituée. Le contenu de ces deux attributs n'est par ailleurs pas explicite.
</t>
    </r>
    <r>
      <rPr>
        <b/>
        <sz val="10"/>
        <rFont val="Calibri"/>
        <family val="2"/>
      </rPr>
      <t>Boutons « Ajouter … » et « Tout télécharger »</t>
    </r>
    <r>
      <rPr>
        <sz val="10"/>
        <rFont val="Calibri"/>
        <family val="2"/>
      </rPr>
      <t xml:space="preserve">
– Les noms des bouton ne sont pas suffisamment explicites
</t>
    </r>
    <r>
      <rPr>
        <b/>
        <sz val="10"/>
        <rFont val="Calibri"/>
        <family val="2"/>
      </rPr>
      <t>Bouton « Tout déplier »</t>
    </r>
    <r>
      <rPr>
        <sz val="10"/>
        <rFont val="Calibri"/>
        <family val="2"/>
      </rPr>
      <t xml:space="preserve">
Le nom du bouton « Tout déplier » n'est pas pertinent.
</t>
    </r>
    <r>
      <rPr>
        <b/>
        <sz val="10"/>
        <rFont val="Calibri"/>
        <family val="2"/>
      </rPr>
      <t>Accordéons</t>
    </r>
    <r>
      <rPr>
        <sz val="10"/>
        <rFont val="Calibri"/>
        <family val="2"/>
      </rPr>
      <t xml:space="preserve">
</t>
    </r>
    <r>
      <rPr>
        <u/>
        <sz val="10"/>
        <rFont val="Calibri"/>
        <family val="2"/>
      </rPr>
      <t>En-têtes :</t>
    </r>
    <r>
      <rPr>
        <sz val="10"/>
        <rFont val="Calibri"/>
        <family val="2"/>
      </rPr>
      <t xml:space="preserve">
- doivent être placés dans les titres de niveau (Cf. 9.1), en dehors de la balise contenant ce qui est plié/déplié par l'en-tête (déplacer l'attribut id sur la balise &lt;div&gt; correspondante)
</t>
    </r>
    <r>
      <rPr>
        <u/>
        <sz val="10"/>
        <rFont val="Calibri"/>
        <family val="2"/>
      </rPr>
      <t xml:space="preserve">Contenus : </t>
    </r>
    <r>
      <rPr>
        <sz val="10"/>
        <rFont val="Calibri"/>
        <family val="2"/>
      </rPr>
      <t xml:space="preserve">
– la balise contenant le contenu de l'accordéon doit avoir les attributs role="region" et aria-labbelledBy faisant référence au bouton qui en contrôle l'ouverture
</t>
    </r>
    <r>
      <rPr>
        <b/>
        <sz val="10"/>
        <rFont val="Calibri"/>
        <family val="2"/>
      </rPr>
      <t>Popin « Sélecteur de fichiers »</t>
    </r>
    <r>
      <rPr>
        <sz val="10"/>
        <rFont val="Calibri"/>
        <family val="2"/>
      </rPr>
      <t xml:space="preserve">
– L'attribut`role="dialog"` n'est pas placé sur la balise contenant la totalité de la popin (#moodle-dialogue-yui_3_17_2_1_1595928048374_4506)
– La balise #moodle-dialogue-yui_3_17_2_1_1595928048374_4506 doit avoir un attribut `tabindex="-1"` pour pouvoir donner le focus à la modale
– Supprimer l'attribut aria-live="polite"
– Supprimer role="dialog" aria-live="assertive" du div #yui_3_17_2_1_1595928908344_1255
– La popin n'a pas de nom accessible car l'attribut aria-labelledby n'est placé balise parent et n'est pas reliée au titre de la popin.
– Le titre de la popin doit être placé dans un titre de niveau 1 (cf. 9.1)
– Le nom du bouton de fermeture de la popin n'est pas accessible et pertinent.
– Lorsque la popin est fermé, le focus doit être renvoyé sur le bouton qui l'a ouverte, et non pas sur le lien d'évitement en haut de page.
</t>
    </r>
    <r>
      <rPr>
        <b/>
        <sz val="10"/>
        <rFont val="Calibri"/>
        <family val="2"/>
      </rPr>
      <t xml:space="preserve">Popin « Sélecteur de fichiers » – Système d'onglets
</t>
    </r>
    <r>
      <rPr>
        <sz val="10"/>
        <rFont val="Calibri"/>
        <family val="2"/>
      </rPr>
      <t xml:space="preserve">- La liste d'onglets doit être placée dans une liste non ordonnée
- Ajouter un nom accessible à la liste d'onglets (balise `&lt;ul&gt;`) via un attribut`aria-label` ou `aria-labelledby`
- Modifier les onglets (balises `&lt;li&gt;`) en ajoutant :
    1. `aria-controls` avec pour valeur les différents `id` des panneaux de contenus
    2. sur l'onglet actif uniquement : `tabindex="0"` et `aria-selected="true"`
    3. sur les onglets désactivés uniquement : `aria-selected="false"` et `tabindex="-1"` pour ne pas donner le focus à la tabulation **mais également** pouvoir forcer le focus en JS avec l'utilisation des touches fléchées du clavier
    4. Supprimer les balises &lt;a&gt;
- Mofifier les panneaux de contenus :
    1. Ajouter un attribut `role="tabpanel"`
    2. Utiliser l'`id` unique comme référence dans les attributs `aria-controls` des onglets (voir ci-dessus)
    3. Ajouter un attribut `aria-labelledby` avec pour valeur les différents `id` des onglets
    4. Deux façons de cacher/afficher les panneaux de contenus :
        - Utilisation de `aria-hidden="true"` sur le panneau et `tabindex="-1"` sur l'ensemble des éléments pouvant recevoir le focus à l'intérieur du contenu
        - Utilisation de l'attribut HTML `hidden`
</t>
    </r>
    <r>
      <rPr>
        <b/>
        <sz val="10"/>
        <rFont val="Calibri"/>
        <family val="2"/>
      </rPr>
      <t>Boutons images – Onglet Wikimedia</t>
    </r>
    <r>
      <rPr>
        <sz val="10"/>
        <rFont val="Calibri"/>
        <family val="2"/>
      </rPr>
      <t xml:space="preserve">
– Les boutons-images sont actuellement des liens
– Les noms des boutons ne sont pas accessibles : ajouter un texte masqué permettant de préciser que ces boutons ouvrent une popin.
– Les boutons doivent être placés dans une liste non ordonnée (cf. 9.3)
– Placer un titre de niveau contenant le/les terme(s) recheché(s) et le nombre de résultats en haut de la liste de liens (cf. 9.1)
</t>
    </r>
    <r>
      <rPr>
        <b/>
        <sz val="10"/>
        <rFont val="Calibri"/>
        <family val="2"/>
      </rPr>
      <t>Popins « Sélectionner l'image  » et « Modifier l'image »</t>
    </r>
    <r>
      <rPr>
        <sz val="10"/>
        <rFont val="Calibri"/>
        <family val="2"/>
      </rPr>
      <t xml:space="preserve">
Cf. Popin « Sélecteur de fichiers »
</t>
    </r>
  </si>
  <si>
    <r>
      <rPr>
        <b/>
        <sz val="10"/>
        <rFont val="Calibri"/>
        <family val="2"/>
      </rPr>
      <t>Exemple de correctif :
Boutons sans nom</t>
    </r>
    <r>
      <rPr>
        <sz val="10"/>
        <rFont val="Calibri"/>
        <family val="2"/>
      </rPr>
      <t xml:space="preserve">
</t>
    </r>
    <r>
      <rPr>
        <b/>
        <u/>
        <sz val="10"/>
        <rFont val="Calibri"/>
        <family val="2"/>
      </rPr>
      <t xml:space="preserve">&lt;button type="button" </t>
    </r>
    <r>
      <rPr>
        <sz val="10"/>
        <rFont val="Calibri"/>
        <family val="2"/>
      </rPr>
      <t xml:space="preserve">title="Afficher le dossier avec les icônes de fichiers" class="fp-vb-icons btn btn-secondary btn-sm checked" </t>
    </r>
    <r>
      <rPr>
        <b/>
        <strike/>
        <sz val="10"/>
        <rFont val="Calibri"/>
        <family val="2"/>
      </rPr>
      <t>href="#"</t>
    </r>
    <r>
      <rPr>
        <sz val="10"/>
        <rFont val="Calibri"/>
        <family val="2"/>
      </rPr>
      <t xml:space="preserve"> id="yui_3_17_2_1_1595844719309_1544"&gt;</t>
    </r>
    <r>
      <rPr>
        <b/>
        <u/>
        <sz val="10"/>
        <rFont val="Calibri"/>
        <family val="2"/>
      </rPr>
      <t>&lt;span class="sr-only"&gt;Afficher le dossier avec les icônes de fichiers&lt;/span&gt;</t>
    </r>
    <r>
      <rPr>
        <sz val="10"/>
        <rFont val="Calibri"/>
        <family val="2"/>
      </rPr>
      <t xml:space="preserve">
&lt;i class="icon fa fa-th fa-fw " aria-hidden="true" id="yui_3_17_2_1_1595844719309_1551"&gt;&lt;/i&gt;
</t>
    </r>
    <r>
      <rPr>
        <b/>
        <u/>
        <sz val="10"/>
        <rFont val="Calibri"/>
        <family val="2"/>
      </rPr>
      <t xml:space="preserve">&lt;/button&gt;
</t>
    </r>
    <r>
      <rPr>
        <b/>
        <sz val="10"/>
        <rFont val="Calibri"/>
        <family val="2"/>
      </rPr>
      <t xml:space="preserve">Bouton « Ajouter » </t>
    </r>
    <r>
      <rPr>
        <b/>
        <u/>
        <sz val="10"/>
        <rFont val="Calibri"/>
        <family val="2"/>
      </rPr>
      <t xml:space="preserve">
</t>
    </r>
    <r>
      <rPr>
        <sz val="10"/>
        <rFont val="Calibri"/>
        <family val="2"/>
      </rPr>
      <t xml:space="preserve">&lt;a role="button" </t>
    </r>
    <r>
      <rPr>
        <b/>
        <strike/>
        <sz val="10"/>
        <rFont val="Calibri"/>
        <family val="2"/>
      </rPr>
      <t>title="Ajouter…"</t>
    </r>
    <r>
      <rPr>
        <sz val="10"/>
        <rFont val="Calibri"/>
        <family val="2"/>
      </rPr>
      <t xml:space="preserve"> class="btn btn-secondary btn-sm" href="#" id="yui_3_17_2_1_1595928048374_4496"&gt;</t>
    </r>
    <r>
      <rPr>
        <b/>
        <u/>
        <sz val="10"/>
        <rFont val="Calibri"/>
        <family val="2"/>
      </rPr>
      <t>&lt;span class="sr-only"&gt;Ajouter un fichier fichiers&lt;/span&gt;</t>
    </r>
    <r>
      <rPr>
        <sz val="10"/>
        <rFont val="Calibri"/>
        <family val="2"/>
      </rPr>
      <t xml:space="preserve">
&lt;i class="icon fa fa-file-o fa-fw " aria-hidden="true"&gt;&lt;/i&gt;
&lt;/a&gt;</t>
    </r>
    <r>
      <rPr>
        <u/>
        <sz val="10"/>
        <rFont val="Calibri"/>
        <family val="2"/>
      </rPr>
      <t xml:space="preserve">
</t>
    </r>
    <r>
      <rPr>
        <b/>
        <u/>
        <sz val="10"/>
        <rFont val="Calibri"/>
        <family val="2"/>
      </rPr>
      <t xml:space="preserve">
</t>
    </r>
    <r>
      <rPr>
        <b/>
        <sz val="10"/>
        <rFont val="Calibri"/>
        <family val="2"/>
      </rPr>
      <t>Bouton « Tout déplier »</t>
    </r>
    <r>
      <rPr>
        <b/>
        <u/>
        <sz val="10"/>
        <rFont val="Calibri"/>
        <family val="2"/>
      </rPr>
      <t xml:space="preserve">
</t>
    </r>
    <r>
      <rPr>
        <sz val="10"/>
        <rFont val="Calibri"/>
        <family val="2"/>
      </rPr>
      <t>&lt;a href="#" class="collapseexpand" role="button" aria-controls="yui_3_17_2_1_1595859044844_49 yui_3_17_2_1_1595859044844_55 yui_3_17_2_1_1595859044844_59 yui_3_17_2_1_1595859044844_63 yui_3_17_2_1_1595859044844_67" id="yui_3_17_2_1_1595859044844_4522"&gt;Tout déplier</t>
    </r>
    <r>
      <rPr>
        <b/>
        <u/>
        <sz val="10"/>
        <rFont val="Calibri"/>
        <family val="2"/>
      </rPr>
      <t>&lt; span class="sr-only"&gt;(thématiques)&lt;/span&gt;</t>
    </r>
    <r>
      <rPr>
        <sz val="10"/>
        <rFont val="Calibri"/>
        <family val="2"/>
      </rPr>
      <t>&lt;/a&gt;</t>
    </r>
    <r>
      <rPr>
        <b/>
        <u/>
        <sz val="10"/>
        <rFont val="Calibri"/>
        <family val="2"/>
      </rPr>
      <t xml:space="preserve">
</t>
    </r>
    <r>
      <rPr>
        <b/>
        <sz val="10"/>
        <rFont val="Calibri"/>
        <family val="2"/>
      </rPr>
      <t xml:space="preserve">
Accordéon:
</t>
    </r>
    <r>
      <rPr>
        <sz val="10"/>
        <rFont val="Calibri"/>
        <family val="2"/>
      </rPr>
      <t xml:space="preserve">&lt;div class="Accordeon-Block" id="yui_3_17_2_1_1594973589870_34"&gt;
       </t>
    </r>
    <r>
      <rPr>
        <b/>
        <u/>
        <sz val="10"/>
        <rFont val="Calibri"/>
        <family val="2"/>
      </rPr>
      <t xml:space="preserve"> &lt;h2 class="Accordeon-Entete"&gt;</t>
    </r>
    <r>
      <rPr>
        <sz val="10"/>
        <rFont val="Calibri"/>
        <family val="2"/>
      </rPr>
      <t>&lt;button id="accordeon1" type="button" data-toggle="collapse" data-parent="#Accordeon" aria-controls="Block1" aria-expanded="true" class=""&gt;Objectifs&lt;/button&gt;</t>
    </r>
    <r>
      <rPr>
        <b/>
        <u/>
        <sz val="10"/>
        <rFont val="Calibri"/>
        <family val="2"/>
      </rPr>
      <t>&lt;/h2&gt;</t>
    </r>
    <r>
      <rPr>
        <sz val="10"/>
        <rFont val="Calibri"/>
        <family val="2"/>
      </rPr>
      <t xml:space="preserve">
        </t>
    </r>
    <r>
      <rPr>
        <b/>
        <u/>
        <sz val="10"/>
        <rFont val="Calibri"/>
        <family val="2"/>
      </rPr>
      <t>&lt;div role="region" aria-labbelledBy="accordeon1"</t>
    </r>
    <r>
      <rPr>
        <sz val="10"/>
        <rFont val="Calibri"/>
        <family val="2"/>
      </rPr>
      <t xml:space="preserve"> id="Block1" class="collapse show" style=""&gt;
           </t>
    </r>
    <r>
      <rPr>
        <i/>
        <sz val="10"/>
        <rFont val="Calibri"/>
        <family val="2"/>
      </rPr>
      <t xml:space="preserve"> (contenu de l'accordéon)</t>
    </r>
    <r>
      <rPr>
        <sz val="10"/>
        <rFont val="Calibri"/>
        <family val="2"/>
      </rPr>
      <t xml:space="preserve">
    &lt;/div&gt;
</t>
    </r>
    <r>
      <rPr>
        <b/>
        <sz val="10"/>
        <rFont val="Calibri"/>
        <family val="2"/>
      </rPr>
      <t xml:space="preserve">
Popin Sélecteur de fichiers
</t>
    </r>
    <r>
      <rPr>
        <u/>
        <sz val="10"/>
        <rFont val="Calibri"/>
        <family val="2"/>
      </rPr>
      <t>HTML</t>
    </r>
    <r>
      <rPr>
        <b/>
        <sz val="10"/>
        <rFont val="Calibri"/>
        <family val="2"/>
      </rPr>
      <t xml:space="preserve">
</t>
    </r>
    <r>
      <rPr>
        <sz val="10"/>
        <rFont val="Calibri"/>
        <family val="2"/>
      </rPr>
      <t xml:space="preserve">&lt;div </t>
    </r>
    <r>
      <rPr>
        <b/>
        <u/>
        <sz val="10"/>
        <rFont val="Calibri"/>
        <family val="2"/>
      </rPr>
      <t>role="dialog"</t>
    </r>
    <r>
      <rPr>
        <sz val="10"/>
        <rFont val="Calibri"/>
        <family val="2"/>
      </rPr>
      <t xml:space="preserve"> </t>
    </r>
    <r>
      <rPr>
        <b/>
        <u/>
        <sz val="10"/>
        <rFont val="Calibri"/>
        <family val="2"/>
      </rPr>
      <t>aria-labelledby="fp-dialog-label_5f1ef4e05b589"</t>
    </r>
    <r>
      <rPr>
        <sz val="10"/>
        <rFont val="Calibri"/>
        <family val="2"/>
      </rPr>
      <t xml:space="preserve"> id="moodle-dialogue-yui_3_17_2_1_1595928048374_4506" class="yui3-widget yui3-panel moodle-dialogue yui3-widget-positioned yui3-widget-modal yui3-widget-stacked moodle-has-zindex filepicker yui3-dd-draggable moodle-dialogue-focused" style="height: 558px; width: 873px; left: 284px; top: 1139px; z-index: 65541;" </t>
    </r>
    <r>
      <rPr>
        <b/>
        <u/>
        <sz val="10"/>
        <rFont val="Calibri"/>
        <family val="2"/>
      </rPr>
      <t>tabindex="-1"</t>
    </r>
    <r>
      <rPr>
        <sz val="10"/>
        <rFont val="Calibri"/>
        <family val="2"/>
      </rPr>
      <t xml:space="preserve">&gt;
    &lt;div id="moodle-dialogue-yui_3_17_2_1_1595928048374_4506" </t>
    </r>
    <r>
      <rPr>
        <b/>
        <strike/>
        <sz val="10"/>
        <rFont val="Calibri"/>
        <family val="2"/>
      </rPr>
      <t>role="dialog" aria-labelledby="moodle-dialogue-yui_3_17_2_1_1595928048374_4506-header-text"</t>
    </r>
    <r>
      <rPr>
        <sz val="10"/>
        <rFont val="Calibri"/>
        <family val="2"/>
      </rPr>
      <t xml:space="preserve"> class="moodle-dialogue-wrap moodle-dialogue-content yui3-widget-stdmod yui3-widget-content-expanded" </t>
    </r>
    <r>
      <rPr>
        <b/>
        <strike/>
        <sz val="10"/>
        <rFont val="Calibri"/>
        <family val="2"/>
      </rPr>
      <t>aria-live="polite"</t>
    </r>
    <r>
      <rPr>
        <sz val="10"/>
        <rFont val="Calibri"/>
        <family val="2"/>
      </rPr>
      <t xml:space="preserve">&gt;
        &lt;div id="moodle-dialogue-yui_3_17_2_1_1595928048374_4506-header-text" class="moodle-dialogue-hd yui3-widget-hd" style="cursor: move;"&gt;
            </t>
    </r>
    <r>
      <rPr>
        <b/>
        <u/>
        <sz val="10"/>
        <rFont val="Calibri"/>
        <family val="2"/>
      </rPr>
      <t>&lt;h1</t>
    </r>
    <r>
      <rPr>
        <sz val="10"/>
        <rFont val="Calibri"/>
        <family val="2"/>
      </rPr>
      <t xml:space="preserve"> id="fp-dialog-label_5f1ef4e05b589"&gt;Sélecteur de fichiers</t>
    </r>
    <r>
      <rPr>
        <b/>
        <u/>
        <sz val="10"/>
        <rFont val="Calibri"/>
        <family val="2"/>
      </rPr>
      <t>&lt;/h1&gt;</t>
    </r>
    <r>
      <rPr>
        <sz val="10"/>
        <rFont val="Calibri"/>
        <family val="2"/>
      </rPr>
      <t xml:space="preserve">&lt;span class="yui3-widget-buttons" id="yui_3_17_2_1_1595928048374_4575"&gt;&lt;button class="yui3-button closebutton" </t>
    </r>
    <r>
      <rPr>
        <b/>
        <strike/>
        <sz val="10"/>
        <rFont val="Calibri"/>
        <family val="2"/>
      </rPr>
      <t>title="Fermer"</t>
    </r>
    <r>
      <rPr>
        <sz val="10"/>
        <rFont val="Calibri"/>
        <family val="2"/>
      </rPr>
      <t xml:space="preserve"> id="yui_3_17_2_1_1595928048374_4885"&gt;</t>
    </r>
    <r>
      <rPr>
        <b/>
        <u/>
        <sz val="10"/>
        <rFont val="Calibri"/>
        <family val="2"/>
      </rPr>
      <t>&lt;span class="sr-only"&gt;Fermer Sélecteur de fichiers&lt;/span&gt;&lt;span aria-hidden="true"&gt;X&lt;/span&gt;</t>
    </r>
    <r>
      <rPr>
        <sz val="10"/>
        <rFont val="Calibri"/>
        <family val="2"/>
      </rPr>
      <t xml:space="preserve">&lt;/button&gt;&lt;/span&gt;
        &lt;/div&gt;
</t>
    </r>
    <r>
      <rPr>
        <u/>
        <sz val="10"/>
        <rFont val="Calibri"/>
        <family val="2"/>
      </rPr>
      <t>CSS</t>
    </r>
    <r>
      <rPr>
        <sz val="10"/>
        <rFont val="Calibri"/>
        <family val="2"/>
      </rPr>
      <t xml:space="preserve">
</t>
    </r>
    <r>
      <rPr>
        <b/>
        <strike/>
        <sz val="10"/>
        <rFont val="Calibri"/>
        <family val="2"/>
      </rPr>
      <t xml:space="preserve">.moodle-dialogue-base .closebutton::after {
    content: "×";
}
</t>
    </r>
    <r>
      <rPr>
        <b/>
        <sz val="10"/>
        <rFont val="Calibri"/>
        <family val="2"/>
      </rPr>
      <t xml:space="preserve">Système d'onglets – Popin Sélecteur de fichiers
</t>
    </r>
    <r>
      <rPr>
        <sz val="10"/>
        <rFont val="Calibri"/>
        <family val="2"/>
      </rPr>
      <t xml:space="preserve">&lt;div tabindex="0" class="file-picker fp-generallayout row" </t>
    </r>
    <r>
      <rPr>
        <b/>
        <strike/>
        <sz val="10"/>
        <rFont val="Calibri"/>
        <family val="2"/>
      </rPr>
      <t>role="dialog" aria-live="assertive"</t>
    </r>
    <r>
      <rPr>
        <sz val="10"/>
        <rFont val="Calibri"/>
        <family val="2"/>
      </rPr>
      <t xml:space="preserve">&gt;
</t>
    </r>
    <r>
      <rPr>
        <b/>
        <u/>
        <sz val="10"/>
        <rFont val="Calibri"/>
        <family val="2"/>
      </rPr>
      <t xml:space="preserve">    &lt;ul</t>
    </r>
    <r>
      <rPr>
        <sz val="10"/>
        <rFont val="Calibri"/>
        <family val="2"/>
      </rPr>
      <t xml:space="preserve"> class="fp-repo-area col-md-3 pr-2 nav nav-pills flex-column" role="tablist" </t>
    </r>
    <r>
      <rPr>
        <b/>
        <u/>
        <sz val="10"/>
        <rFont val="Calibri"/>
        <family val="2"/>
      </rPr>
      <t>aria-label="Type de fichiers"&gt;</t>
    </r>
    <r>
      <rPr>
        <sz val="10"/>
        <rFont val="Calibri"/>
        <family val="2"/>
      </rPr>
      <t xml:space="preserve">
</t>
    </r>
    <r>
      <rPr>
        <b/>
        <u/>
        <sz val="10"/>
        <rFont val="Calibri"/>
        <family val="2"/>
      </rPr>
      <t xml:space="preserve">        &lt;li</t>
    </r>
    <r>
      <rPr>
        <sz val="10"/>
        <rFont val="Calibri"/>
        <family val="2"/>
      </rPr>
      <t xml:space="preserve"> class="fp-repo nav-item first odd" </t>
    </r>
    <r>
      <rPr>
        <b/>
        <u/>
        <sz val="10"/>
        <rFont val="Calibri"/>
        <family val="2"/>
      </rPr>
      <t>role="tab" aria-controls="panneau-1" aria-selected="true" tabindex="0"</t>
    </r>
    <r>
      <rPr>
        <sz val="10"/>
        <rFont val="Calibri"/>
        <family val="2"/>
      </rPr>
      <t xml:space="preserve"> id="fp-repo-5f1ef4e05b589-3"&gt;
            &lt;img class="fp-repo-icon" alt=" " src="https://maspemaths.cned.fr/theme/image.php/ecl/repository_recent/1589878119/icon"&gt;
            &lt;span class="fp-repo-name"&gt;Fichiers récents&lt;/span&gt;
</t>
    </r>
    <r>
      <rPr>
        <b/>
        <u/>
        <sz val="10"/>
        <rFont val="Calibri"/>
        <family val="2"/>
      </rPr>
      <t xml:space="preserve">        &lt;/li&gt;
        &lt;li </t>
    </r>
    <r>
      <rPr>
        <sz val="10"/>
        <rFont val="Calibri"/>
        <family val="2"/>
      </rPr>
      <t xml:space="preserve">class="fp-repo nav-item even" </t>
    </r>
    <r>
      <rPr>
        <b/>
        <u/>
        <sz val="10"/>
        <rFont val="Calibri"/>
        <family val="2"/>
      </rPr>
      <t>role="tab" aria-controls="panneau-2" aria-selected="false" tabindex="-1"</t>
    </r>
    <r>
      <rPr>
        <sz val="10"/>
        <rFont val="Calibri"/>
        <family val="2"/>
      </rPr>
      <t xml:space="preserve"> id="fp-repo-5f1ef4e05b589-4"&gt;
            &lt;img class="fp-repo-icon" alt=" " src="https://maspemaths.cned.fr/theme/image.php/ecl/repository_upload/1589878119/icon"&gt;
            &lt;span class="fp-repo-name"&gt;Déposer un fichier&lt;/span&gt;
</t>
    </r>
    <r>
      <rPr>
        <b/>
        <u/>
        <sz val="10"/>
        <rFont val="Calibri"/>
        <family val="2"/>
      </rPr>
      <t xml:space="preserve">        &lt;/li&gt;
        &lt;li </t>
    </r>
    <r>
      <rPr>
        <sz val="10"/>
        <rFont val="Calibri"/>
        <family val="2"/>
      </rPr>
      <t xml:space="preserve">class="fp-repo nav-item odd" </t>
    </r>
    <r>
      <rPr>
        <b/>
        <u/>
        <sz val="10"/>
        <rFont val="Calibri"/>
        <family val="2"/>
      </rPr>
      <t>role="tab" aria-controls="panneau-3" aria-selected="false" tabindex="-1"</t>
    </r>
    <r>
      <rPr>
        <sz val="10"/>
        <rFont val="Calibri"/>
        <family val="2"/>
      </rPr>
      <t xml:space="preserve"> id="fp-repo-5f1ef4e05b589-5"&gt;
            &lt;img class="fp-repo-icon" alt=" " src="https://maspemaths.cned.fr/theme/image.php/ecl/repository_url/1589878119/icon" width="16" height="16"&gt;
            &lt;span class="fp-repo-name"&gt;Téléchargement d'URL&lt;/span&gt;
</t>
    </r>
    <r>
      <rPr>
        <b/>
        <u/>
        <sz val="10"/>
        <rFont val="Calibri"/>
        <family val="2"/>
      </rPr>
      <t xml:space="preserve">        &lt;/li&gt;
        &lt;li </t>
    </r>
    <r>
      <rPr>
        <sz val="10"/>
        <rFont val="Calibri"/>
        <family val="2"/>
      </rPr>
      <t>class="fp-repo nav-item even"</t>
    </r>
    <r>
      <rPr>
        <b/>
        <u/>
        <sz val="10"/>
        <rFont val="Calibri"/>
        <family val="2"/>
      </rPr>
      <t xml:space="preserve"> role="tab" aria-controls="panneau-4" aria-selected="false" tabindex="-1"</t>
    </r>
    <r>
      <rPr>
        <sz val="10"/>
        <rFont val="Calibri"/>
        <family val="2"/>
      </rPr>
      <t xml:space="preserve"> id="fp-repo-5f1ef4e05b589-7"&gt;
            &lt;img class="fp-repo-icon" alt=" " src="https://maspemaths.cned.fr/theme/image.php/ecl/repository_wikimedia/1589878119/icon" width="16" height="16"&gt;
            &lt;span class="fp-repo-name"&gt;Wikimedia&lt;/span&gt;
</t>
    </r>
    <r>
      <rPr>
        <b/>
        <u/>
        <sz val="10"/>
        <rFont val="Calibri"/>
        <family val="2"/>
      </rPr>
      <t xml:space="preserve">        &lt;/li&gt;
    &lt;/ul&gt;
</t>
    </r>
    <r>
      <rPr>
        <sz val="10"/>
        <rFont val="Calibri"/>
        <family val="2"/>
      </rPr>
      <t xml:space="preserve">    &lt;div </t>
    </r>
    <r>
      <rPr>
        <b/>
        <u/>
        <sz val="10"/>
        <rFont val="Calibri"/>
        <family val="2"/>
      </rPr>
      <t>id="panneau-1" aria-labelledby="fp-repo-5f1ef4e05b589-3" role="tabpanel"&gt;</t>
    </r>
    <r>
      <rPr>
        <sz val="10"/>
        <rFont val="Calibri"/>
        <family val="2"/>
      </rPr>
      <t xml:space="preserve">
</t>
    </r>
    <r>
      <rPr>
        <i/>
        <sz val="10"/>
        <rFont val="Calibri"/>
        <family val="2"/>
      </rPr>
      <t xml:space="preserve">        (contenu du panneau)</t>
    </r>
    <r>
      <rPr>
        <sz val="10"/>
        <rFont val="Calibri"/>
        <family val="2"/>
      </rPr>
      <t xml:space="preserve">
    &lt;/div&gt;
        &lt;div </t>
    </r>
    <r>
      <rPr>
        <b/>
        <u/>
        <sz val="10"/>
        <rFont val="Calibri"/>
        <family val="2"/>
      </rPr>
      <t>id="panneau-2" aria-labelledby="fp-repo-5f1ef4e05b589-4" role="tabpanel" hidden&gt;</t>
    </r>
    <r>
      <rPr>
        <sz val="10"/>
        <rFont val="Calibri"/>
        <family val="2"/>
      </rPr>
      <t xml:space="preserve">
</t>
    </r>
    <r>
      <rPr>
        <i/>
        <sz val="10"/>
        <rFont val="Calibri"/>
        <family val="2"/>
      </rPr>
      <t xml:space="preserve">        (contenu du panneau)</t>
    </r>
    <r>
      <rPr>
        <sz val="10"/>
        <rFont val="Calibri"/>
        <family val="2"/>
      </rPr>
      <t xml:space="preserve">
    &lt;/div&gt;
        &lt;div </t>
    </r>
    <r>
      <rPr>
        <b/>
        <u/>
        <sz val="10"/>
        <rFont val="Calibri"/>
        <family val="2"/>
      </rPr>
      <t>id="panneau-3" aria-labelledby="fp-repo-5f1ef4e05b589-5" role="tabpanel"hidden&gt;</t>
    </r>
    <r>
      <rPr>
        <sz val="10"/>
        <rFont val="Calibri"/>
        <family val="2"/>
      </rPr>
      <t xml:space="preserve">
</t>
    </r>
    <r>
      <rPr>
        <i/>
        <sz val="10"/>
        <rFont val="Calibri"/>
        <family val="2"/>
      </rPr>
      <t xml:space="preserve">        (contenu du panneau)</t>
    </r>
    <r>
      <rPr>
        <sz val="10"/>
        <rFont val="Calibri"/>
        <family val="2"/>
      </rPr>
      <t xml:space="preserve">
    &lt;/div&gt;
    &lt;div </t>
    </r>
    <r>
      <rPr>
        <b/>
        <sz val="10"/>
        <rFont val="Calibri"/>
        <family val="2"/>
      </rPr>
      <t>i</t>
    </r>
    <r>
      <rPr>
        <b/>
        <u/>
        <sz val="10"/>
        <rFont val="Calibri"/>
        <family val="2"/>
      </rPr>
      <t>d="panneau-4" aria-labelledby="fp-repo-5f1ef4e05b589-7" role="tabpanel"</t>
    </r>
    <r>
      <rPr>
        <sz val="10"/>
        <rFont val="Calibri"/>
        <family val="2"/>
      </rPr>
      <t xml:space="preserve"> </t>
    </r>
    <r>
      <rPr>
        <b/>
        <u/>
        <sz val="10"/>
        <rFont val="Calibri"/>
        <family val="2"/>
      </rPr>
      <t>hidden&gt;</t>
    </r>
    <r>
      <rPr>
        <sz val="10"/>
        <rFont val="Calibri"/>
        <family val="2"/>
      </rPr>
      <t xml:space="preserve">
</t>
    </r>
    <r>
      <rPr>
        <i/>
        <sz val="10"/>
        <rFont val="Calibri"/>
        <family val="2"/>
      </rPr>
      <t xml:space="preserve">        (contenu du panneau)</t>
    </r>
    <r>
      <rPr>
        <sz val="10"/>
        <rFont val="Calibri"/>
        <family val="2"/>
      </rPr>
      <t xml:space="preserve">
    &lt;/div&gt;
&lt;/div&gt;
</t>
    </r>
    <r>
      <rPr>
        <b/>
        <sz val="10"/>
        <rFont val="Calibri"/>
        <family val="2"/>
      </rPr>
      <t>Boutons images – Onglet Wikimedia</t>
    </r>
    <r>
      <rPr>
        <sz val="10"/>
        <rFont val="Calibri"/>
        <family val="2"/>
      </rPr>
      <t xml:space="preserve">
</t>
    </r>
    <r>
      <rPr>
        <b/>
        <u/>
        <sz val="10"/>
        <rFont val="Calibri"/>
        <family val="2"/>
      </rPr>
      <t>&lt;button</t>
    </r>
    <r>
      <rPr>
        <b/>
        <strike/>
        <sz val="10"/>
        <rFont val="Calibri"/>
        <family val="2"/>
      </rPr>
      <t xml:space="preserve"> type="button"</t>
    </r>
    <r>
      <rPr>
        <sz val="10"/>
        <rFont val="Calibri"/>
        <family val="2"/>
      </rPr>
      <t xml:space="preserve"> class="fp-file"</t>
    </r>
    <r>
      <rPr>
        <b/>
        <strike/>
        <sz val="10"/>
        <rFont val="Calibri"/>
        <family val="2"/>
      </rPr>
      <t xml:space="preserve"> href="#"</t>
    </r>
    <r>
      <rPr>
        <sz val="10"/>
        <rFont val="Calibri"/>
        <family val="2"/>
      </rPr>
      <t xml:space="preserve"> id="yui_3_17_2_1_1595928908344_5083"&gt;
    &lt;div style="position:relative;" id="yui_3_17_2_1_1595928908344_5226"&gt;
        &lt;div class="fp-thumbnail" style="width: 120px; height: 120px;" id="yui_3_17_2_1_1595928908344_5225"&gt;&lt;img title="Chocolat fondant Mascotte. Compagnie française, Strasbourg.jpg" alt="Chocolat fondant Mascotte. Compagnie française, Strasbourg.jpg" style="max-width: 120px; max-height: 120px;" id="yui_3_17_2_1_1595928908344_5086" src="https://upload.wikimedia.org/wikipedia/commons/thumb/9/97/Chocolat_fondant_Mascotte._Compagnie_fran%C3%A7aise%2C_Strasbourg.jpg/80px-Chocolat_fondant_Mascotte._Compagnie_fran%C3%A7aise%2C_Strasbourg.jpg" class="realpreview"&gt;&lt;/div&gt;
        &lt;div class="fp-reficons1"&gt;&lt;/div&gt;
        &lt;div class="fp-reficons2" id="yui_3_17_2_1_1595928908344_5259"&gt;&lt;/div&gt;
    &lt;/div&gt;
    &lt;div class="fp-filename-field"&gt;
        &lt;p class="fp-filename text-truncate" style="width: 120px;"&gt;Chocolat fondant Mascotte. Compagnie française, Strasbourg.jpg </t>
    </r>
    <r>
      <rPr>
        <b/>
        <u/>
        <sz val="10"/>
        <rFont val="Calibri"/>
        <family val="2"/>
      </rPr>
      <t>&lt;span class="sr-only"&gt;(ouvre une boîte de dialogue)&lt;/span&gt;</t>
    </r>
    <r>
      <rPr>
        <sz val="10"/>
        <rFont val="Calibri"/>
        <family val="2"/>
      </rPr>
      <t xml:space="preserve">&lt;/p&gt;
    &lt;/div&gt;
</t>
    </r>
    <r>
      <rPr>
        <b/>
        <u/>
        <sz val="10"/>
        <rFont val="Calibri"/>
        <family val="2"/>
      </rPr>
      <t>&lt;/button&gt;</t>
    </r>
  </si>
  <si>
    <r>
      <rPr>
        <b/>
        <sz val="10"/>
        <rFont val="Calibri"/>
        <family val="2"/>
      </rPr>
      <t xml:space="preserve">Exemple de correctif : 
</t>
    </r>
    <r>
      <rPr>
        <sz val="10"/>
        <rFont val="Calibri"/>
        <family val="2"/>
      </rPr>
      <t>&lt;h1&gt;</t>
    </r>
    <r>
      <rPr>
        <b/>
        <u/>
        <sz val="10"/>
        <rFont val="Calibri"/>
        <family val="2"/>
      </rPr>
      <t>Modifier le profil</t>
    </r>
    <r>
      <rPr>
        <sz val="10"/>
        <rFont val="Calibri"/>
        <family val="2"/>
      </rPr>
      <t>&lt;/h1&gt;
&lt;h2&gt;</t>
    </r>
    <r>
      <rPr>
        <b/>
        <u/>
        <sz val="10"/>
        <rFont val="Calibri"/>
        <family val="2"/>
      </rPr>
      <t>Modifier mes informations&lt;</t>
    </r>
    <r>
      <rPr>
        <sz val="10"/>
        <rFont val="Calibri"/>
        <family val="2"/>
      </rPr>
      <t xml:space="preserve">/h2&gt;
</t>
    </r>
    <r>
      <rPr>
        <b/>
        <u/>
        <sz val="10"/>
        <rFont val="Calibri"/>
        <family val="2"/>
      </rPr>
      <t>&lt;h3&gt;</t>
    </r>
    <r>
      <rPr>
        <sz val="10"/>
        <rFont val="Calibri"/>
        <family val="2"/>
      </rPr>
      <t>Général</t>
    </r>
    <r>
      <rPr>
        <b/>
        <u/>
        <sz val="10"/>
        <rFont val="Calibri"/>
        <family val="2"/>
      </rPr>
      <t>&lt;/h3&gt;
&lt;h3&gt;</t>
    </r>
    <r>
      <rPr>
        <sz val="10"/>
        <rFont val="Calibri"/>
        <family val="2"/>
      </rPr>
      <t>Avatar utilisateur</t>
    </r>
    <r>
      <rPr>
        <b/>
        <u/>
        <sz val="10"/>
        <rFont val="Calibri"/>
        <family val="2"/>
      </rPr>
      <t>&lt;/h3&gt;
&lt;h3&gt;</t>
    </r>
    <r>
      <rPr>
        <sz val="10"/>
        <rFont val="Calibri"/>
        <family val="2"/>
      </rPr>
      <t>Noms supplémentaires</t>
    </r>
    <r>
      <rPr>
        <b/>
        <u/>
        <sz val="10"/>
        <rFont val="Calibri"/>
        <family val="2"/>
      </rPr>
      <t>&lt;/h3&gt;
&lt;h3&gt;</t>
    </r>
    <r>
      <rPr>
        <sz val="10"/>
        <rFont val="Calibri"/>
        <family val="2"/>
      </rPr>
      <t>Facultatif</t>
    </r>
    <r>
      <rPr>
        <b/>
        <u/>
        <sz val="10"/>
        <rFont val="Calibri"/>
        <family val="2"/>
      </rPr>
      <t>&lt;/h3&gt;
&lt;h3&gt;</t>
    </r>
    <r>
      <rPr>
        <sz val="10"/>
        <rFont val="Calibri"/>
        <family val="2"/>
      </rPr>
      <t>Autres champs</t>
    </r>
    <r>
      <rPr>
        <b/>
        <u/>
        <sz val="10"/>
        <rFont val="Calibri"/>
        <family val="2"/>
      </rPr>
      <t>&lt;/h3&gt;</t>
    </r>
    <r>
      <rPr>
        <sz val="10"/>
        <rFont val="Calibri"/>
        <family val="2"/>
      </rPr>
      <t xml:space="preserve">
</t>
    </r>
  </si>
  <si>
    <r>
      <rPr>
        <b/>
        <sz val="10"/>
        <rFont val="Calibri"/>
        <family val="2"/>
      </rPr>
      <t xml:space="preserve">Popin « Sélecteur de fichiers », onglet Wikimedia et popins « Sélectionner l'image » et « Modifier l'image »: </t>
    </r>
    <r>
      <rPr>
        <sz val="10"/>
        <rFont val="Calibri"/>
        <family val="2"/>
      </rPr>
      <t xml:space="preserve">
– Les boutons–images du résultat de la recherche doivent être structurés dans une liste non ordonnée.
– Le texte .fp-fileinfo doit être structuré dans une liste non ordonnée</t>
    </r>
  </si>
  <si>
    <r>
      <rPr>
        <b/>
        <sz val="10"/>
        <rFont val="Calibri"/>
        <family val="2"/>
      </rPr>
      <t>Exemple de correctif :</t>
    </r>
    <r>
      <rPr>
        <sz val="10"/>
        <rFont val="Calibri"/>
        <family val="2"/>
      </rPr>
      <t xml:space="preserve">
</t>
    </r>
    <r>
      <rPr>
        <b/>
        <u/>
        <sz val="10"/>
        <rFont val="Calibri"/>
        <family val="2"/>
      </rPr>
      <t xml:space="preserve">&lt;ul </t>
    </r>
    <r>
      <rPr>
        <sz val="10"/>
        <rFont val="Calibri"/>
        <family val="2"/>
      </rPr>
      <t xml:space="preserve">class="fp-iconview" id="yui_3_17_2_1_1595928908344_5032"&gt;
</t>
    </r>
    <r>
      <rPr>
        <b/>
        <u/>
        <sz val="10"/>
        <rFont val="Calibri"/>
        <family val="2"/>
      </rPr>
      <t xml:space="preserve">    &lt;li&gt;</t>
    </r>
    <r>
      <rPr>
        <sz val="10"/>
        <rFont val="Calibri"/>
        <family val="2"/>
      </rPr>
      <t xml:space="preserve">
        &lt;a class="fp-file" href="#" id="yui_3_17_2_1_1595928908344_5034"&gt;
            &lt;div style="position:relative;" id="yui_3_17_2_1_1595928908344_5212"&gt;
                &lt;div class="fp-thumbnail" style="width: 120px; height: 120px;" id="yui_3_17_2_1_1595928908344_5211"&gt;&lt;img title="Bucuresti, Romania. Braseria CHOCOLAT. Octombrie 2019.jpg" alt="Bucuresti, Romania. Braseria CHOCOLAT. Octombrie 2019.jpg" style="max-width: 120px; max-height: 120px;" id="yui_3_17_2_1_1595928908344_5037" src="https://upload.wikimedia.org/wikipedia/commons/thumb/5/5e/Bucuresti%2C_Romania._Braseria_CHOCOLAT._Octombrie_2019.jpg/120px-Bucuresti%2C_Romania._Braseria_CHOCOLAT._Octombrie_2019.jpg" class="realpreview"&gt;&lt;/div&gt;
                &lt;div class="fp-reficons1"&gt;&lt;/div&gt;
                &lt;div class="fp-reficons2"&gt;&lt;/div&gt;
            &lt;/div&gt;
            &lt;div class="fp-filename-field"&gt;
                &lt;p class="fp-filename text-truncate" style="width: 120px;"&gt;Bucuresti, Romania. Braseria CHOCOLAT. Octombrie 2019.jpg&lt;/p&gt;
            &lt;/div&gt;
        &lt;/a&gt;
</t>
    </r>
    <r>
      <rPr>
        <b/>
        <u/>
        <sz val="10"/>
        <rFont val="Calibri"/>
        <family val="2"/>
      </rPr>
      <t xml:space="preserve">    &lt;/li&gt;
    &lt;li&gt;
</t>
    </r>
    <r>
      <rPr>
        <sz val="10"/>
        <rFont val="Calibri"/>
        <family val="2"/>
      </rPr>
      <t xml:space="preserve">        &lt;a class="fp-file" href="#" id="yui_3_17_2_1_1595928908344_5041"&gt;
            &lt;div style="position:relative;" id="yui_3_17_2_1_1595928908344_5214"&gt;
                &lt;div class="fp-thumbnail" style="width: 120px; height: 120px;" id="yui_3_17_2_1_1595928908344_5213"&gt;&lt;img title="Bûche de Noël chocolat framboise maison.jpg" alt="Bûche de Noël chocolat framboise maison.jpg" style="max-width: 120px; max-height: 120px;" id="yui_3_17_2_1_1595928908344_5044" src="https://upload.wikimedia.org/wikipedia/commons/thumb/7/7a/B%C3%BBche_de_No%C3%ABl_chocolat_framboise_maison.jpg/120px-B%C3%BBche_de_No%C3%ABl_chocolat_framboise_maison.jpg" class="realpreview"&gt;&lt;/div&gt;
                &lt;div class="fp-reficons1"&gt;&lt;/div&gt;
                &lt;div class="fp-reficons2"&gt;&lt;/div&gt;
            &lt;/div&gt;
            &lt;div class="fp-filename-field"&gt;
                &lt;p class="fp-filename text-truncate" style="width: 120px;"&gt;Bûche de Noël chocolat framboise maison.jpg&lt;/p&gt;
            &lt;/div&gt;
        &lt;/a&gt;
</t>
    </r>
    <r>
      <rPr>
        <b/>
        <u/>
        <sz val="10"/>
        <rFont val="Calibri"/>
        <family val="2"/>
      </rPr>
      <t xml:space="preserve">    &lt;/li&gt;
    &lt;li&gt;
</t>
    </r>
    <r>
      <rPr>
        <sz val="10"/>
        <rFont val="Calibri"/>
        <family val="2"/>
      </rPr>
      <t xml:space="preserve">        &lt;a class="fp-file" href="#" id="yui_3_17_2_1_1595928908344_5069"&gt;
            &lt;div style="position:relative;" id="yui_3_17_2_1_1595928908344_5222"&gt;
                &lt;div class="fp-thumbnail" style="width: 120px; height: 120px;" id="yui_3_17_2_1_1595928908344_5221"&gt;&lt;img title="Chocolat Lyon.jpg" alt="Chocolat Lyon.jpg" style="max-width: 120px; max-height: 120px;" id="yui_3_17_2_1_1595928908344_5072" src="https://upload.wikimedia.org/wikipedia/commons/thumb/b/b3/Chocolat_Lyon.jpg/89px-Chocolat_Lyon.jpg" class="realpreview"&gt;&lt;/div&gt;
                &lt;div class="fp-reficons1"&gt;&lt;/div&gt;
                &lt;div class="fp-reficons2"&gt;&lt;/div&gt;
            &lt;/div&gt;
            &lt;div class="fp-filename-field"&gt;
                &lt;p class="fp-filename text-truncate" style="width: 120px;"&gt;Chocolat Lyon.jpg&lt;/p&gt;
            &lt;/div&gt;
        &lt;/a&gt;</t>
    </r>
    <r>
      <rPr>
        <b/>
        <u/>
        <sz val="10"/>
        <rFont val="Calibri"/>
        <family val="2"/>
      </rPr>
      <t>&lt;/li&gt;
&lt;/ul&gt;</t>
    </r>
  </si>
  <si>
    <r>
      <rPr>
        <b/>
        <sz val="10"/>
        <rFont val="Calibri"/>
        <family val="2"/>
      </rPr>
      <t xml:space="preserve">Message de réussite : </t>
    </r>
    <r>
      <rPr>
        <sz val="10"/>
        <rFont val="Calibri"/>
        <family val="2"/>
      </rPr>
      <t xml:space="preserve">
– Le bouton « Fermer » du message de réussite n'a pas un nom accessible.
</t>
    </r>
    <r>
      <rPr>
        <b/>
        <sz val="10"/>
        <rFont val="Calibri"/>
        <family val="2"/>
      </rPr>
      <t>Sous-menu « Actions »</t>
    </r>
    <r>
      <rPr>
        <sz val="10"/>
        <rFont val="Calibri"/>
        <family val="2"/>
      </rPr>
      <t xml:space="preserve">
– Supprimer l'attribut role="menubar" de la balise contenant le menu (#action-menu-3-menubar)
– Supprimer l'attribut aria-haspopup="true" du bouton d'ouverture du menu
– Les éléments du menu doivent être structurés dans une liste non ordonnée
– Les éléments du menu doivent être des boutons, et non des liens
– Supprimer l'attribut role="menuitem" des boutons du menu</t>
    </r>
  </si>
  <si>
    <r>
      <rPr>
        <b/>
        <sz val="10"/>
        <rFont val="Calibri"/>
        <family val="2"/>
      </rPr>
      <t>Exemple de correctif, Message de réussite :</t>
    </r>
    <r>
      <rPr>
        <sz val="10"/>
        <rFont val="Calibri"/>
        <family val="2"/>
      </rPr>
      <t xml:space="preserve"> 
&lt;div class=""alert alert-info alert-block fade in "" role=""status"" data-aria-autofocus=""true""&gt;
    &lt;button type=""button"" class=""close"" data-dismiss=""alert""&gt;</t>
    </r>
    <r>
      <rPr>
        <b/>
        <u/>
        <sz val="10"/>
        <rFont val="Calibri"/>
        <family val="2"/>
      </rPr>
      <t>Ignorer le message&lt;span aria-hidden=""true""&gt;×&lt;/span&gt;</t>
    </r>
    <r>
      <rPr>
        <sz val="10"/>
        <rFont val="Calibri"/>
        <family val="2"/>
      </rPr>
      <t xml:space="preserve">&lt;/button&gt;
    Votre demande a été envoyée au délégué à la protection des données
&lt;/div&gt;
</t>
    </r>
    <r>
      <rPr>
        <b/>
        <sz val="10"/>
        <rFont val="Calibri"/>
        <family val="2"/>
      </rPr>
      <t>Sous-menu « Actions »</t>
    </r>
    <r>
      <rPr>
        <sz val="10"/>
        <rFont val="Calibri"/>
        <family val="2"/>
      </rPr>
      <t xml:space="preserve">
&lt;div class="menubar d-flex " id="action-menu-3-menubar" </t>
    </r>
    <r>
      <rPr>
        <b/>
        <strike/>
        <sz val="10"/>
        <rFont val="Calibri"/>
        <family val="2"/>
      </rPr>
      <t>role="menubar</t>
    </r>
    <r>
      <rPr>
        <sz val="10"/>
        <rFont val="Calibri"/>
        <family val="2"/>
      </rPr>
      <t xml:space="preserve">"&gt;
    &lt;div class="action-menu-trigger"&gt;
        &lt;div class="dropdown"&gt;
            &lt;a href="#" tabindex="0" class=" dropdown-toggle icon-no-margin" id="dropdown-3" aria-label="Actions" data-toggle="dropdown" role="button" </t>
    </r>
    <r>
      <rPr>
        <b/>
        <strike/>
        <sz val="10"/>
        <rFont val="Calibri"/>
        <family val="2"/>
      </rPr>
      <t xml:space="preserve">aria-haspopup="true" </t>
    </r>
    <r>
      <rPr>
        <sz val="10"/>
        <rFont val="Calibri"/>
        <family val="2"/>
      </rPr>
      <t xml:space="preserve">aria-expanded="false" aria-controls="action-menu-3-menu"&gt;
                Actions &lt;b class="caret"&gt;&lt;/b&gt;
            &lt;/a&gt;
            </t>
    </r>
    <r>
      <rPr>
        <b/>
        <u/>
        <sz val="10"/>
        <rFont val="Calibri"/>
        <family val="2"/>
      </rPr>
      <t>&lt;ul</t>
    </r>
    <r>
      <rPr>
        <sz val="10"/>
        <rFont val="Calibri"/>
        <family val="2"/>
      </rPr>
      <t xml:space="preserve"> class="dropdown-menu dropdown-menu-right menu  align-tl-bl" id="action-menu-3-menu" data-rel="menu-content" aria-labelledby="action-menu-toggle-3" role="menu" data-align="tl-bl"&gt;
                </t>
    </r>
    <r>
      <rPr>
        <b/>
        <u/>
        <sz val="10"/>
        <rFont val="Calibri"/>
        <family val="2"/>
      </rPr>
      <t>&lt;li&gt;</t>
    </r>
    <r>
      <rPr>
        <sz val="10"/>
        <rFont val="Calibri"/>
        <family val="2"/>
      </rPr>
      <t>&lt;a href="#" class="dropdown-item menu-action" data-action="cancel" data-requestid="95"</t>
    </r>
    <r>
      <rPr>
        <b/>
        <strike/>
        <sz val="10"/>
        <rFont val="Calibri"/>
        <family val="2"/>
      </rPr>
      <t xml:space="preserve"> role="menuitem"</t>
    </r>
    <r>
      <rPr>
        <sz val="10"/>
        <rFont val="Calibri"/>
        <family val="2"/>
      </rPr>
      <t xml:space="preserve"> aria-labelledby="actionmenuaction-5"&gt;
                    &lt;span class="menu-action-text" id="actionmenuaction-5"&gt;Annuler la demande
                    &lt;/span&gt;
                &lt;/a&gt;</t>
    </r>
    <r>
      <rPr>
        <b/>
        <u/>
        <sz val="10"/>
        <rFont val="Calibri"/>
        <family val="2"/>
      </rPr>
      <t>&lt;/li&gt;</t>
    </r>
    <r>
      <rPr>
        <sz val="10"/>
        <rFont val="Calibri"/>
        <family val="2"/>
      </rPr>
      <t xml:space="preserve">
           </t>
    </r>
    <r>
      <rPr>
        <b/>
        <u/>
        <sz val="10"/>
        <rFont val="Calibri"/>
        <family val="2"/>
      </rPr>
      <t xml:space="preserve"> &lt;/ul&gt;</t>
    </r>
    <r>
      <rPr>
        <sz val="10"/>
        <rFont val="Calibri"/>
        <family val="2"/>
      </rPr>
      <t xml:space="preserve">
        &lt;/div&gt;
    &lt;/div&gt;
&lt;/div&gt;</t>
    </r>
  </si>
  <si>
    <r>
      <rPr>
        <b/>
        <sz val="10"/>
        <rFont val="Calibri"/>
        <family val="2"/>
      </rPr>
      <t xml:space="preserve">Exemple de correctif : </t>
    </r>
    <r>
      <rPr>
        <sz val="10"/>
        <rFont val="Calibri"/>
        <family val="2"/>
      </rPr>
      <t xml:space="preserve">
&lt;div class="alert alert-info alert-block fade in "</t>
    </r>
    <r>
      <rPr>
        <b/>
        <u/>
        <sz val="10"/>
        <rFont val="Calibri"/>
        <family val="2"/>
      </rPr>
      <t xml:space="preserve"> role="status"</t>
    </r>
    <r>
      <rPr>
        <sz val="10"/>
        <rFont val="Calibri"/>
        <family val="2"/>
      </rPr>
      <t xml:space="preserve"> data-aria-autofocus="true"&gt;
    &lt;button type="button" class="close" data-dismiss="alert"&gt;Ignorer le message&lt;span aria-hidden="true"&gt;×&lt;/span&gt;&lt;/button&gt;
    Votre demande a été envoyée au délégué à la protection des données
&lt;/div&gt;</t>
    </r>
  </si>
  <si>
    <r>
      <rPr>
        <b/>
        <sz val="10"/>
        <rFont val="Calibri"/>
        <family val="2"/>
      </rPr>
      <t xml:space="preserve">Boutons sans nom : </t>
    </r>
    <r>
      <rPr>
        <sz val="10"/>
        <rFont val="Calibri"/>
        <family val="2"/>
      </rPr>
      <t xml:space="preserve">
Les boutons « Aide » n'ont pas d'intitulé : la présence d'attributs title et aria-label sur une balise &lt;i&gt; n'est pas restituée. Le contenu de ces deux attributs n'est par ailleurs pas explicite.</t>
    </r>
  </si>
  <si>
    <r>
      <rPr>
        <b/>
        <sz val="10"/>
        <rFont val="Calibri"/>
        <family val="2"/>
      </rPr>
      <t>Exemple de correctif :
Boutons sans nom</t>
    </r>
    <r>
      <rPr>
        <sz val="10"/>
        <rFont val="Calibri"/>
        <family val="2"/>
      </rPr>
      <t xml:space="preserve">
&lt;a class="btn btn-link p-0" role="button" data-container="body" data-toggle="popover" data-placement="right" data-html="true" tabindex="0" data-trigger="focus" data-original-title="" title="" id="yui_3_17_2_1_1595947259888_53"&gt;</t>
    </r>
    <r>
      <rPr>
        <b/>
        <u/>
        <sz val="10"/>
        <rFont val="Calibri"/>
        <family val="2"/>
      </rPr>
      <t>&lt;span class="sr-only"&gt;Aide sur Type&lt;/span&gt;</t>
    </r>
    <r>
      <rPr>
        <sz val="10"/>
        <rFont val="Calibri"/>
        <family val="2"/>
      </rPr>
      <t xml:space="preserve">
  &lt;i class="icon fa fa-question-circle text-info fa-fw " </t>
    </r>
    <r>
      <rPr>
        <b/>
        <strike/>
        <sz val="10"/>
        <rFont val="Calibri"/>
        <family val="2"/>
      </rPr>
      <t>title="Aide sur Type" aria-label="Aide sur Type"</t>
    </r>
    <r>
      <rPr>
        <sz val="10"/>
        <rFont val="Calibri"/>
        <family val="2"/>
      </rPr>
      <t xml:space="preserve"> id="yui_3_17_2_1_1595947259888_56"&gt;&lt;/i&gt;
&lt;/a&gt;
</t>
    </r>
  </si>
  <si>
    <r>
      <rPr>
        <b/>
        <sz val="10"/>
        <rFont val="Calibri"/>
        <family val="2"/>
      </rPr>
      <t>Exemple de correctif :</t>
    </r>
    <r>
      <rPr>
        <sz val="10"/>
        <rFont val="Calibri"/>
        <family val="2"/>
      </rPr>
      <t xml:space="preserve">
&lt;table class="generaltable fullwidth"&gt;
    &lt;thead&gt;
    &lt;tr&gt;
        &lt;th </t>
    </r>
    <r>
      <rPr>
        <b/>
        <strike/>
        <sz val="10"/>
        <rFont val="Calibri"/>
        <family val="2"/>
      </rPr>
      <t>scope="col"</t>
    </r>
    <r>
      <rPr>
        <sz val="10"/>
        <rFont val="Calibri"/>
        <family val="2"/>
      </rPr>
      <t xml:space="preserve">&gt;Nom&lt;/th&gt;
        &lt;th </t>
    </r>
    <r>
      <rPr>
        <b/>
        <strike/>
        <sz val="10"/>
        <rFont val="Calibri"/>
        <family val="2"/>
      </rPr>
      <t>scope="col"</t>
    </r>
    <r>
      <rPr>
        <sz val="10"/>
        <rFont val="Calibri"/>
        <family val="2"/>
      </rPr>
      <t xml:space="preserve">&gt;Version&lt;/th&gt;
        &lt;th </t>
    </r>
    <r>
      <rPr>
        <b/>
        <strike/>
        <sz val="10"/>
        <rFont val="Calibri"/>
        <family val="2"/>
      </rPr>
      <t>scope="col"</t>
    </r>
    <r>
      <rPr>
        <sz val="10"/>
        <rFont val="Calibri"/>
        <family val="2"/>
      </rPr>
      <t xml:space="preserve">&gt;Réponse&lt;/th&gt;
        &lt;th </t>
    </r>
    <r>
      <rPr>
        <b/>
        <strike/>
        <sz val="10"/>
        <rFont val="Calibri"/>
        <family val="2"/>
      </rPr>
      <t>scope="col"</t>
    </r>
    <r>
      <rPr>
        <sz val="10"/>
        <rFont val="Calibri"/>
        <family val="2"/>
      </rPr>
      <t>&gt;Date&lt;/th&gt;
        &lt;th</t>
    </r>
    <r>
      <rPr>
        <b/>
        <strike/>
        <sz val="10"/>
        <rFont val="Calibri"/>
        <family val="2"/>
      </rPr>
      <t xml:space="preserve"> scope="col"</t>
    </r>
    <r>
      <rPr>
        <sz val="10"/>
        <rFont val="Calibri"/>
        <family val="2"/>
      </rPr>
      <t xml:space="preserve">&gt;&lt;/th&gt;
    &lt;/tr&gt;
    &lt;/thead&gt;
</t>
    </r>
  </si>
  <si>
    <r>
      <rPr>
        <b/>
        <sz val="10"/>
        <rFont val="Calibri"/>
        <family val="2"/>
      </rPr>
      <t xml:space="preserve">Recommandation : </t>
    </r>
    <r>
      <rPr>
        <sz val="10"/>
        <rFont val="Calibri"/>
        <family val="2"/>
      </rPr>
      <t>supprimer la colonne vide du tableau si elle n'a pas vocation a être remplie.</t>
    </r>
  </si>
  <si>
    <r>
      <rPr>
        <b/>
        <sz val="10"/>
        <rFont val="Calibri"/>
        <family val="2"/>
      </rPr>
      <t>Exemple de correctif :</t>
    </r>
    <r>
      <rPr>
        <sz val="10"/>
        <rFont val="Calibri"/>
        <family val="2"/>
      </rPr>
      <t xml:space="preserve">
</t>
    </r>
    <r>
      <rPr>
        <b/>
        <u/>
        <sz val="10"/>
        <rFont val="Calibri"/>
        <family val="2"/>
      </rPr>
      <t>&lt;p</t>
    </r>
    <r>
      <rPr>
        <sz val="10"/>
        <rFont val="Calibri"/>
        <family val="2"/>
      </rPr>
      <t xml:space="preserve"> class="alert alert-info" id="yui_3_17_2_1_1596017619416_20"&gt;Pour toute question en lien avec les politiques, veuillez contacter le délégué à la protection des données.</t>
    </r>
    <r>
      <rPr>
        <b/>
        <u/>
        <sz val="10"/>
        <rFont val="Calibri"/>
        <family val="2"/>
      </rPr>
      <t>&lt;/p&gt;</t>
    </r>
  </si>
  <si>
    <r>
      <rPr>
        <b/>
        <sz val="10"/>
        <rFont val="Calibri"/>
        <family val="2"/>
      </rPr>
      <t>Exemple de correctif :</t>
    </r>
    <r>
      <rPr>
        <sz val="10"/>
        <rFont val="Calibri"/>
        <family val="2"/>
      </rPr>
      <t xml:space="preserve">
&lt;p&gt;</t>
    </r>
    <r>
      <rPr>
        <b/>
        <u/>
        <sz val="10"/>
        <rFont val="Calibri"/>
        <family val="2"/>
      </rPr>
      <t>&lt;a href="https://maspemaths.cned.fr/theme/ecl/terms.php" target="_blank" rel="noreferrer noopener"&gt;Consulter les conditions générales d'utilisation du service et la politique de protection des données à caractère personnel&lt;/a&gt;</t>
    </r>
    <r>
      <rPr>
        <sz val="10"/>
        <rFont val="Calibri"/>
        <family val="2"/>
      </rPr>
      <t>&lt;/p&gt;
&lt;a href="https://maspemaths.cned.fr/admin/tool/policy/user.php?userid=22634" class="btn btn-primary"&gt;</t>
    </r>
    <r>
      <rPr>
        <b/>
        <u/>
        <sz val="10"/>
        <rFont val="Calibri"/>
        <family val="2"/>
      </rPr>
      <t>Retour à la page « Politiques et accords » – Mon compte</t>
    </r>
    <r>
      <rPr>
        <sz val="10"/>
        <rFont val="Calibri"/>
        <family val="2"/>
      </rPr>
      <t>&lt;/a&gt;</t>
    </r>
  </si>
  <si>
    <r>
      <rPr>
        <b/>
        <sz val="10"/>
        <rFont val="Calibri"/>
        <family val="2"/>
      </rPr>
      <t xml:space="preserve">Recommandation : </t>
    </r>
    <r>
      <rPr>
        <sz val="10"/>
        <rFont val="Calibri"/>
        <family val="2"/>
      </rPr>
      <t xml:space="preserve">
Ce n'est pas invalidant mais un lien « ici » n'est pas explicite.</t>
    </r>
  </si>
  <si>
    <r>
      <rPr>
        <b/>
        <u/>
        <sz val="10"/>
        <rFont val="Calibri"/>
        <family val="2"/>
      </rPr>
      <t>Exemple de correctif</t>
    </r>
    <r>
      <rPr>
        <sz val="10"/>
        <rFont val="Calibri"/>
        <family val="2"/>
      </rPr>
      <t xml:space="preserve">
&lt;a </t>
    </r>
    <r>
      <rPr>
        <b/>
        <strike/>
        <sz val="10"/>
        <rFont val="Calibri"/>
        <family val="2"/>
      </rPr>
      <t xml:space="preserve">role="button" </t>
    </r>
    <r>
      <rPr>
        <sz val="10"/>
        <rFont val="Calibri"/>
        <family val="2"/>
      </rPr>
      <t>href="https://maspemaths.cned.fr/admin/tool/policy/user.php?userid=22634" class="btn btn-primary"&gt;Retour&lt;/a&gt;</t>
    </r>
  </si>
  <si>
    <r>
      <rPr>
        <b/>
        <u/>
        <sz val="10"/>
        <rFont val="Calibri"/>
        <family val="2"/>
      </rPr>
      <t>Exemple de correctif</t>
    </r>
    <r>
      <rPr>
        <sz val="10"/>
        <rFont val="Calibri"/>
        <family val="2"/>
      </rPr>
      <t xml:space="preserve">
</t>
    </r>
    <r>
      <rPr>
        <b/>
        <strike/>
        <sz val="10"/>
        <rFont val="Calibri"/>
        <family val="2"/>
      </rPr>
      <t>&lt;form method="get" action="https://maspemaths.cned.fr"&gt;</t>
    </r>
    <r>
      <rPr>
        <sz val="10"/>
        <rFont val="Calibri"/>
        <family val="2"/>
      </rPr>
      <t xml:space="preserve">
        </t>
    </r>
    <r>
      <rPr>
        <b/>
        <u/>
        <sz val="10"/>
        <rFont val="Calibri"/>
        <family val="2"/>
      </rPr>
      <t>&lt;a</t>
    </r>
    <r>
      <rPr>
        <sz val="10"/>
        <rFont val="Calibri"/>
        <family val="2"/>
      </rPr>
      <t xml:space="preserve"> </t>
    </r>
    <r>
      <rPr>
        <b/>
        <strike/>
        <sz val="10"/>
        <rFont val="Calibri"/>
        <family val="2"/>
      </rPr>
      <t>type="submit"</t>
    </r>
    <r>
      <rPr>
        <sz val="10"/>
        <rFont val="Calibri"/>
        <family val="2"/>
      </rPr>
      <t xml:space="preserve"> </t>
    </r>
    <r>
      <rPr>
        <b/>
        <u/>
        <sz val="10"/>
        <rFont val="Calibri"/>
        <family val="2"/>
      </rPr>
      <t>href="https://maspemaths.cned.fr"</t>
    </r>
    <r>
      <rPr>
        <sz val="10"/>
        <rFont val="Calibri"/>
        <family val="2"/>
      </rPr>
      <t xml:space="preserve"> class="btn btn-primary" id="single_button5f1571ae24cc82"</t>
    </r>
    <r>
      <rPr>
        <b/>
        <strike/>
        <sz val="10"/>
        <rFont val="Calibri"/>
        <family val="2"/>
      </rPr>
      <t xml:space="preserve"> title=""</t>
    </r>
    <r>
      <rPr>
        <sz val="10"/>
        <rFont val="Calibri"/>
        <family val="2"/>
      </rPr>
      <t>&gt;Continuer ver le site</t>
    </r>
    <r>
      <rPr>
        <b/>
        <u/>
        <sz val="10"/>
        <rFont val="Calibri"/>
        <family val="2"/>
      </rPr>
      <t>&lt;/a&gt;</t>
    </r>
    <r>
      <rPr>
        <sz val="10"/>
        <rFont val="Calibri"/>
        <family val="2"/>
      </rPr>
      <t xml:space="preserve">
</t>
    </r>
    <r>
      <rPr>
        <b/>
        <strike/>
        <sz val="10"/>
        <rFont val="Calibri"/>
        <family val="2"/>
      </rPr>
      <t xml:space="preserve">    &lt;/form&gt;</t>
    </r>
  </si>
  <si>
    <r>
      <rPr>
        <b/>
        <sz val="10"/>
        <rFont val="Calibri"/>
        <family val="2"/>
      </rPr>
      <t xml:space="preserve">Exemple de correctif : </t>
    </r>
    <r>
      <rPr>
        <sz val="10"/>
        <rFont val="Calibri"/>
        <family val="2"/>
      </rPr>
      <t xml:space="preserve">
</t>
    </r>
    <r>
      <rPr>
        <b/>
        <u/>
        <sz val="10"/>
        <rFont val="Calibri"/>
        <family val="2"/>
      </rPr>
      <t>&lt;h1&gt;</t>
    </r>
    <r>
      <rPr>
        <sz val="10"/>
        <rFont val="Calibri"/>
        <family val="2"/>
      </rPr>
      <t>Titre de la page</t>
    </r>
    <r>
      <rPr>
        <b/>
        <u/>
        <sz val="10"/>
        <rFont val="Calibri"/>
        <family val="2"/>
      </rPr>
      <t xml:space="preserve">&lt;/h1&gt;
&lt;h2 </t>
    </r>
    <r>
      <rPr>
        <b/>
        <sz val="10"/>
        <rFont val="Calibri"/>
        <family val="2"/>
      </rPr>
      <t>id="instance-208-header" class="card-title d-inline"&gt;C</t>
    </r>
    <r>
      <rPr>
        <sz val="10"/>
        <rFont val="Calibri"/>
        <family val="2"/>
      </rPr>
      <t>onditions Générales d'Utilisation (CGU) du service</t>
    </r>
    <r>
      <rPr>
        <b/>
        <u/>
        <sz val="10"/>
        <rFont val="Calibri"/>
        <family val="2"/>
      </rPr>
      <t>&lt;/h2&gt;
&lt;h3&gt;</t>
    </r>
    <r>
      <rPr>
        <sz val="10"/>
        <rFont val="Calibri"/>
        <family val="2"/>
      </rPr>
      <t>Définitions</t>
    </r>
    <r>
      <rPr>
        <b/>
        <u/>
        <sz val="10"/>
        <rFont val="Calibri"/>
        <family val="2"/>
      </rPr>
      <t>&lt;/h3&gt;
&lt;h3&gt;</t>
    </r>
    <r>
      <rPr>
        <sz val="10"/>
        <rFont val="Calibri"/>
        <family val="2"/>
      </rPr>
      <t>1. Objet</t>
    </r>
    <r>
      <rPr>
        <b/>
        <u/>
        <sz val="10"/>
        <rFont val="Calibri"/>
        <family val="2"/>
      </rPr>
      <t>&lt;/h3&gt;
&lt;h3&gt;</t>
    </r>
    <r>
      <rPr>
        <sz val="10"/>
        <rFont val="Calibri"/>
        <family val="2"/>
      </rPr>
      <t>2. Accès au service</t>
    </r>
    <r>
      <rPr>
        <b/>
        <u/>
        <sz val="10"/>
        <rFont val="Calibri"/>
        <family val="2"/>
      </rPr>
      <t>&lt;/h3&gt;
&lt;h3&gt;</t>
    </r>
    <r>
      <rPr>
        <sz val="10"/>
        <rFont val="Calibri"/>
        <family val="2"/>
      </rPr>
      <t>3. Inscription et création de l'espace personnel</t>
    </r>
    <r>
      <rPr>
        <b/>
        <u/>
        <sz val="10"/>
        <rFont val="Calibri"/>
        <family val="2"/>
      </rPr>
      <t>&lt;/h3&gt;
&lt;h3&gt;</t>
    </r>
    <r>
      <rPr>
        <sz val="10"/>
        <rFont val="Calibri"/>
        <family val="2"/>
      </rPr>
      <t>4. Sécurité des identifiants</t>
    </r>
    <r>
      <rPr>
        <b/>
        <u/>
        <sz val="10"/>
        <rFont val="Calibri"/>
        <family val="2"/>
      </rPr>
      <t>&lt;/h3&gt;
&lt;h3&gt;</t>
    </r>
    <r>
      <rPr>
        <sz val="10"/>
        <rFont val="Calibri"/>
        <family val="2"/>
      </rPr>
      <t>5. Responsabilité de l'utilisateur</t>
    </r>
    <r>
      <rPr>
        <b/>
        <u/>
        <sz val="10"/>
        <rFont val="Calibri"/>
        <family val="2"/>
      </rPr>
      <t>&lt;/h3&gt;
&lt;h3&gt;</t>
    </r>
    <r>
      <rPr>
        <sz val="10"/>
        <rFont val="Calibri"/>
        <family val="2"/>
      </rPr>
      <t>6. Fourniture du service</t>
    </r>
    <r>
      <rPr>
        <b/>
        <u/>
        <sz val="10"/>
        <rFont val="Calibri"/>
        <family val="2"/>
      </rPr>
      <t>&lt;/h3&gt;
&lt;h3&gt;</t>
    </r>
    <r>
      <rPr>
        <sz val="10"/>
        <rFont val="Calibri"/>
        <family val="2"/>
      </rPr>
      <t>7. Données personnelles</t>
    </r>
    <r>
      <rPr>
        <b/>
        <u/>
        <sz val="10"/>
        <rFont val="Calibri"/>
        <family val="2"/>
      </rPr>
      <t>&lt;/h3&gt;
&lt;h3&gt;</t>
    </r>
    <r>
      <rPr>
        <sz val="10"/>
        <rFont val="Calibri"/>
        <family val="2"/>
      </rPr>
      <t>8. Propriété intellectuelle</t>
    </r>
    <r>
      <rPr>
        <b/>
        <u/>
        <sz val="10"/>
        <rFont val="Calibri"/>
        <family val="2"/>
      </rPr>
      <t>&lt;/h3&gt;
&lt;h4&gt;</t>
    </r>
    <r>
      <rPr>
        <sz val="10"/>
        <rFont val="Calibri"/>
        <family val="2"/>
      </rPr>
      <t>8.1. Création de liens vers le service</t>
    </r>
    <r>
      <rPr>
        <b/>
        <u/>
        <sz val="10"/>
        <rFont val="Calibri"/>
        <family val="2"/>
      </rPr>
      <t>&lt;/h4&gt;
&lt;h4&gt;</t>
    </r>
    <r>
      <rPr>
        <sz val="10"/>
        <rFont val="Calibri"/>
        <family val="2"/>
      </rPr>
      <t>8.2. Propriété du site et des contenus</t>
    </r>
    <r>
      <rPr>
        <b/>
        <u/>
        <sz val="10"/>
        <rFont val="Calibri"/>
        <family val="2"/>
      </rPr>
      <t>&lt;/h4&gt;
&lt;h5&gt;</t>
    </r>
    <r>
      <rPr>
        <sz val="10"/>
        <rFont val="Calibri"/>
        <family val="2"/>
      </rPr>
      <t>Site Internet</t>
    </r>
    <r>
      <rPr>
        <b/>
        <u/>
        <sz val="10"/>
        <rFont val="Calibri"/>
        <family val="2"/>
      </rPr>
      <t>&lt;/h5&gt;
&lt;h5&gt;</t>
    </r>
    <r>
      <rPr>
        <sz val="10"/>
        <rFont val="Calibri"/>
        <family val="2"/>
      </rPr>
      <t>Contenus</t>
    </r>
    <r>
      <rPr>
        <b/>
        <u/>
        <sz val="10"/>
        <rFont val="Calibri"/>
        <family val="2"/>
      </rPr>
      <t>&lt;/h5&gt;
&lt;h3&gt;</t>
    </r>
    <r>
      <rPr>
        <sz val="10"/>
        <rFont val="Calibri"/>
        <family val="2"/>
      </rPr>
      <t>9. Utilisation des contenus</t>
    </r>
    <r>
      <rPr>
        <b/>
        <u/>
        <sz val="10"/>
        <rFont val="Calibri"/>
        <family val="2"/>
      </rPr>
      <t>&lt;/h3&gt;
&lt;h3&gt;</t>
    </r>
    <r>
      <rPr>
        <sz val="10"/>
        <rFont val="Calibri"/>
        <family val="2"/>
      </rPr>
      <t>10. Non renonciation</t>
    </r>
    <r>
      <rPr>
        <b/>
        <u/>
        <sz val="10"/>
        <rFont val="Calibri"/>
        <family val="2"/>
      </rPr>
      <t>&lt;/h3&gt;
&lt;h3&gt;</t>
    </r>
    <r>
      <rPr>
        <sz val="10"/>
        <rFont val="Calibri"/>
        <family val="2"/>
      </rPr>
      <t>11. Convention de preuve</t>
    </r>
    <r>
      <rPr>
        <b/>
        <u/>
        <sz val="10"/>
        <rFont val="Calibri"/>
        <family val="2"/>
      </rPr>
      <t>&lt;/h3&gt;
&lt;h3&gt;</t>
    </r>
    <r>
      <rPr>
        <sz val="10"/>
        <rFont val="Calibri"/>
        <family val="2"/>
      </rPr>
      <t>12. Loi applicable</t>
    </r>
    <r>
      <rPr>
        <b/>
        <u/>
        <sz val="10"/>
        <rFont val="Calibri"/>
        <family val="2"/>
      </rPr>
      <t xml:space="preserve">&lt;/h3&gt;
&lt;h2 </t>
    </r>
    <r>
      <rPr>
        <sz val="10"/>
        <rFont val="Calibri"/>
        <family val="2"/>
      </rPr>
      <t>id="instance-207-header" class="card-title d-inline"&gt;Politique de protection des données à caractère personnel</t>
    </r>
    <r>
      <rPr>
        <b/>
        <u/>
        <sz val="10"/>
        <rFont val="Calibri"/>
        <family val="2"/>
      </rPr>
      <t>&lt;/h2&gt;
&lt;h3&gt;</t>
    </r>
    <r>
      <rPr>
        <sz val="10"/>
        <rFont val="Calibri"/>
        <family val="2"/>
      </rPr>
      <t>Informations générales</t>
    </r>
    <r>
      <rPr>
        <b/>
        <u/>
        <sz val="10"/>
        <rFont val="Calibri"/>
        <family val="2"/>
      </rPr>
      <t>&lt;/h3&gt;
&lt;h4&gt;</t>
    </r>
    <r>
      <rPr>
        <sz val="10"/>
        <rFont val="Calibri"/>
        <family val="2"/>
      </rPr>
      <t>Coordonnées du Responsable de traitement</t>
    </r>
    <r>
      <rPr>
        <b/>
        <u/>
        <sz val="10"/>
        <rFont val="Calibri"/>
        <family val="2"/>
      </rPr>
      <t>&lt;/h4&gt;
&lt;h4&gt;</t>
    </r>
    <r>
      <rPr>
        <sz val="10"/>
        <rFont val="Calibri"/>
        <family val="2"/>
      </rPr>
      <t>Coordonnées du délégué à la protection des données</t>
    </r>
    <r>
      <rPr>
        <b/>
        <u/>
        <sz val="10"/>
        <rFont val="Calibri"/>
        <family val="2"/>
      </rPr>
      <t>&lt;/h4&gt;
&lt;h3&gt;</t>
    </r>
    <r>
      <rPr>
        <sz val="10"/>
        <rFont val="Calibri"/>
        <family val="2"/>
      </rPr>
      <t>Définitions</t>
    </r>
    <r>
      <rPr>
        <b/>
        <u/>
        <sz val="10"/>
        <rFont val="Calibri"/>
        <family val="2"/>
      </rPr>
      <t>&lt;/h3&gt;
&lt;h3&gt;</t>
    </r>
    <r>
      <rPr>
        <sz val="10"/>
        <rFont val="Calibri"/>
        <family val="2"/>
      </rPr>
      <t>Base légale du traitement mis en œuvre par le CNED</t>
    </r>
    <r>
      <rPr>
        <b/>
        <u/>
        <sz val="10"/>
        <rFont val="Calibri"/>
        <family val="2"/>
      </rPr>
      <t>&lt;/h3&gt;
&lt;h3&gt;</t>
    </r>
    <r>
      <rPr>
        <sz val="10"/>
        <rFont val="Calibri"/>
        <family val="2"/>
      </rPr>
      <t>DCP collectées et traitées par le CNED</t>
    </r>
    <r>
      <rPr>
        <b/>
        <u/>
        <sz val="10"/>
        <rFont val="Calibri"/>
        <family val="2"/>
      </rPr>
      <t>&lt;/h3&gt;
&lt;h4&gt;</t>
    </r>
    <r>
      <rPr>
        <sz val="10"/>
        <rFont val="Calibri"/>
        <family val="2"/>
      </rPr>
      <t>Origine des données</t>
    </r>
    <r>
      <rPr>
        <b/>
        <u/>
        <sz val="10"/>
        <rFont val="Calibri"/>
        <family val="2"/>
      </rPr>
      <t>&lt;/h4&gt;
&lt;h4&gt;</t>
    </r>
    <r>
      <rPr>
        <sz val="10"/>
        <rFont val="Calibri"/>
        <family val="2"/>
      </rPr>
      <t>Données traitées et finalité</t>
    </r>
    <r>
      <rPr>
        <b/>
        <u/>
        <sz val="10"/>
        <rFont val="Calibri"/>
        <family val="2"/>
      </rPr>
      <t>&lt;/h4&gt;
&lt;h5&gt;</t>
    </r>
    <r>
      <rPr>
        <sz val="10"/>
        <rFont val="Calibri"/>
        <family val="2"/>
      </rPr>
      <t>Données traitées</t>
    </r>
    <r>
      <rPr>
        <b/>
        <u/>
        <sz val="10"/>
        <rFont val="Calibri"/>
        <family val="2"/>
      </rPr>
      <t>&lt;/h5&gt;
&lt;h5&gt;</t>
    </r>
    <r>
      <rPr>
        <sz val="10"/>
        <rFont val="Calibri"/>
        <family val="2"/>
      </rPr>
      <t>Finalité</t>
    </r>
    <r>
      <rPr>
        <b/>
        <u/>
        <sz val="10"/>
        <rFont val="Calibri"/>
        <family val="2"/>
      </rPr>
      <t>&lt;/h5&gt;
&lt;h3&gt;</t>
    </r>
    <r>
      <rPr>
        <sz val="10"/>
        <rFont val="Calibri"/>
        <family val="2"/>
      </rPr>
      <t>Protection de vos données</t>
    </r>
    <r>
      <rPr>
        <b/>
        <u/>
        <sz val="10"/>
        <rFont val="Calibri"/>
        <family val="2"/>
      </rPr>
      <t>&lt;/h3&gt;
&lt;h4&gt;</t>
    </r>
    <r>
      <rPr>
        <sz val="10"/>
        <rFont val="Calibri"/>
        <family val="2"/>
      </rPr>
      <t>Qui a accès à vos données ?</t>
    </r>
    <r>
      <rPr>
        <b/>
        <u/>
        <sz val="10"/>
        <rFont val="Calibri"/>
        <family val="2"/>
      </rPr>
      <t>&lt;/h4&gt;
&lt;h5&gt;</t>
    </r>
    <r>
      <rPr>
        <sz val="10"/>
        <rFont val="Calibri"/>
        <family val="2"/>
      </rPr>
      <t>Les agents de l’établissement</t>
    </r>
    <r>
      <rPr>
        <b/>
        <u/>
        <sz val="10"/>
        <rFont val="Calibri"/>
        <family val="2"/>
      </rPr>
      <t>&lt;/h5&gt;
&lt;h5&gt;</t>
    </r>
    <r>
      <rPr>
        <sz val="10"/>
        <rFont val="Calibri"/>
        <family val="2"/>
      </rPr>
      <t>Les prestataires et sous-traitants du CNED</t>
    </r>
    <r>
      <rPr>
        <b/>
        <u/>
        <sz val="10"/>
        <rFont val="Calibri"/>
        <family val="2"/>
      </rPr>
      <t>&lt;/h5&gt;
&lt;h4&gt;</t>
    </r>
    <r>
      <rPr>
        <sz val="10"/>
        <rFont val="Calibri"/>
        <family val="2"/>
      </rPr>
      <t>Mesures de protection physique et techniques</t>
    </r>
    <r>
      <rPr>
        <b/>
        <u/>
        <sz val="10"/>
        <rFont val="Calibri"/>
        <family val="2"/>
      </rPr>
      <t>&lt;/h4&gt;
&lt;h3&gt;</t>
    </r>
    <r>
      <rPr>
        <sz val="10"/>
        <rFont val="Calibri"/>
        <family val="2"/>
      </rPr>
      <t>Utilisation des cookies par le CNED</t>
    </r>
    <r>
      <rPr>
        <b/>
        <u/>
        <sz val="10"/>
        <rFont val="Calibri"/>
        <family val="2"/>
      </rPr>
      <t>&lt;/h3&gt;
&lt;h4&gt;</t>
    </r>
    <r>
      <rPr>
        <sz val="10"/>
        <rFont val="Calibri"/>
        <family val="2"/>
      </rPr>
      <t>Types de cookies employés</t>
    </r>
    <r>
      <rPr>
        <b/>
        <u/>
        <sz val="10"/>
        <rFont val="Calibri"/>
        <family val="2"/>
      </rPr>
      <t>&lt;/h4&gt;
&lt;h3&gt;</t>
    </r>
    <r>
      <rPr>
        <sz val="10"/>
        <rFont val="Calibri"/>
        <family val="2"/>
      </rPr>
      <t>L’exercice de vos droits</t>
    </r>
    <r>
      <rPr>
        <b/>
        <u/>
        <sz val="10"/>
        <rFont val="Calibri"/>
        <family val="2"/>
      </rPr>
      <t>&lt;/h3&gt;
&lt;h4&gt;</t>
    </r>
    <r>
      <rPr>
        <sz val="10"/>
        <rFont val="Calibri"/>
        <family val="2"/>
      </rPr>
      <t>Accéder à vos données et les corriger</t>
    </r>
    <r>
      <rPr>
        <b/>
        <u/>
        <sz val="10"/>
        <rFont val="Calibri"/>
        <family val="2"/>
      </rPr>
      <t>&lt;/h4&gt;
&lt;h4&gt;</t>
    </r>
    <r>
      <rPr>
        <sz val="10"/>
        <rFont val="Calibri"/>
        <family val="2"/>
      </rPr>
      <t>Droit d’opposition et de suppression</t>
    </r>
    <r>
      <rPr>
        <b/>
        <u/>
        <sz val="10"/>
        <rFont val="Calibri"/>
        <family val="2"/>
      </rPr>
      <t>&lt;/h4&gt;
&lt;h3&gt;</t>
    </r>
    <r>
      <rPr>
        <sz val="10"/>
        <rFont val="Calibri"/>
        <family val="2"/>
      </rPr>
      <t>Conservation de vos données</t>
    </r>
    <r>
      <rPr>
        <b/>
        <u/>
        <sz val="10"/>
        <rFont val="Calibri"/>
        <family val="2"/>
      </rPr>
      <t>&lt;/h3&gt;
&lt;h4&gt;</t>
    </r>
    <r>
      <rPr>
        <sz val="10"/>
        <rFont val="Calibri"/>
        <family val="2"/>
      </rPr>
      <t>Durée de conservation de vos données</t>
    </r>
    <r>
      <rPr>
        <b/>
        <u/>
        <sz val="10"/>
        <rFont val="Calibri"/>
        <family val="2"/>
      </rPr>
      <t>&lt;/h4&gt;
&lt;h4&gt;</t>
    </r>
    <r>
      <rPr>
        <sz val="10"/>
        <rFont val="Calibri"/>
        <family val="2"/>
      </rPr>
      <t>Destruction, anonymisation et archivage de vos données</t>
    </r>
    <r>
      <rPr>
        <b/>
        <u/>
        <sz val="10"/>
        <rFont val="Calibri"/>
        <family val="2"/>
      </rPr>
      <t>&lt;/h4&gt;</t>
    </r>
  </si>
  <si>
    <r>
      <rPr>
        <b/>
        <sz val="10"/>
        <rFont val="Calibri"/>
        <family val="2"/>
      </rPr>
      <t>Exemple de correctif :</t>
    </r>
    <r>
      <rPr>
        <sz val="10"/>
        <rFont val="Calibri"/>
        <family val="2"/>
      </rPr>
      <t xml:space="preserve">
</t>
    </r>
    <r>
      <rPr>
        <b/>
        <u/>
        <sz val="10"/>
        <rFont val="Calibri"/>
        <family val="2"/>
      </rPr>
      <t>&lt;ul&gt;
    &lt;li&gt;</t>
    </r>
    <r>
      <rPr>
        <sz val="10"/>
        <rFont val="Calibri"/>
        <family val="2"/>
      </rPr>
      <t>Service : Ensemble des fonctionnalités offertes sur le présent portail.</t>
    </r>
    <r>
      <rPr>
        <b/>
        <u/>
        <sz val="10"/>
        <rFont val="Calibri"/>
        <family val="2"/>
      </rPr>
      <t>&lt;/li&gt;
    &lt;li&gt;</t>
    </r>
    <r>
      <rPr>
        <sz val="10"/>
        <rFont val="Calibri"/>
        <family val="2"/>
      </rPr>
      <t>Espace personnel (ou compte): Compte propre à un utilisateur, créé à son initiative, comprenant notamment ses identifiants, et dont l'enregistrement est nécessaire pour accéder à tout ou partie des fonctionnalités du service.</t>
    </r>
    <r>
      <rPr>
        <b/>
        <u/>
        <sz val="10"/>
        <rFont val="Calibri"/>
        <family val="2"/>
      </rPr>
      <t>&lt;/li&gt;
    &lt;li&gt;</t>
    </r>
    <r>
      <rPr>
        <sz val="10"/>
        <rFont val="Calibri"/>
        <family val="2"/>
      </rPr>
      <t>Contenu : Informations, données, textes, logiciels, musiques, sons, photographies, images, vidéos, messages ou tout autre élément mis en ligne sur le service.</t>
    </r>
    <r>
      <rPr>
        <b/>
        <u/>
        <sz val="10"/>
        <rFont val="Calibri"/>
        <family val="2"/>
      </rPr>
      <t>&lt;/li&gt;
    &lt;li&gt;</t>
    </r>
    <r>
      <rPr>
        <sz val="10"/>
        <rFont val="Calibri"/>
        <family val="2"/>
      </rPr>
      <t>Identifiant : Login ainsi que tout code confidentiel ou mot de passe permettant à l'utilisateur de s'identifier afin d'accéder à son espace personnel.</t>
    </r>
    <r>
      <rPr>
        <b/>
        <u/>
        <sz val="10"/>
        <rFont val="Calibri"/>
        <family val="2"/>
      </rPr>
      <t>&lt;/li&gt;
    &lt;li&gt;</t>
    </r>
    <r>
      <rPr>
        <sz val="10"/>
        <rFont val="Calibri"/>
        <family val="2"/>
      </rPr>
      <t>Utilisateur : Personne physique accédant au service et identifié dans le cadre d'un espace personnel.</t>
    </r>
    <r>
      <rPr>
        <b/>
        <u/>
        <sz val="10"/>
        <rFont val="Calibri"/>
        <family val="2"/>
      </rPr>
      <t>&lt;/li&gt;
    &lt;li&gt;</t>
    </r>
    <r>
      <rPr>
        <sz val="10"/>
        <rFont val="Calibri"/>
        <family val="2"/>
      </rPr>
      <t>Visiteur : Personne physique accédant au service à des fins de consultation sans être dans son espace personnel.</t>
    </r>
    <r>
      <rPr>
        <b/>
        <u/>
        <sz val="10"/>
        <rFont val="Calibri"/>
        <family val="2"/>
      </rPr>
      <t>&lt;/li&gt;
&lt;/ul&gt;</t>
    </r>
  </si>
  <si>
    <r>
      <rPr>
        <b/>
        <strike/>
        <sz val="10"/>
        <rFont val="Calibri"/>
        <family val="2"/>
      </rPr>
      <t xml:space="preserve">&lt;u&gt; </t>
    </r>
    <r>
      <rPr>
        <sz val="10"/>
        <rFont val="Calibri"/>
        <family val="2"/>
      </rPr>
      <t xml:space="preserve">&lt;a href="mailto:DPO@Cned.fr"&gt;DPO@Cned.fr&lt;/a&gt; </t>
    </r>
    <r>
      <rPr>
        <b/>
        <strike/>
        <sz val="10"/>
        <rFont val="Calibri"/>
        <family val="2"/>
      </rPr>
      <t>&lt;/u&gt;</t>
    </r>
  </si>
  <si>
    <r>
      <t xml:space="preserve">&lt;p </t>
    </r>
    <r>
      <rPr>
        <b/>
        <strike/>
        <sz val="10"/>
        <rFont val="Calibri"/>
        <family val="2"/>
      </rPr>
      <t>align="justify"</t>
    </r>
    <r>
      <rPr>
        <sz val="10"/>
        <rFont val="Calibri"/>
        <family val="2"/>
      </rPr>
      <t>&gt;Le CNED est un établissement public administratif national sous tutelle du ministère de l’éducation nationale et de la jeunesse, dont il est opérateur, ainsi que de l’enseignement supérieur, de la recherche et de l’innovation.&lt;/p&gt;</t>
    </r>
  </si>
  <si>
    <r>
      <rPr>
        <b/>
        <sz val="10"/>
        <rFont val="Calibri"/>
        <family val="2"/>
      </rPr>
      <t>Exemple de correctif</t>
    </r>
    <r>
      <rPr>
        <sz val="10"/>
        <rFont val="Calibri"/>
        <family val="2"/>
      </rPr>
      <t xml:space="preserve">
&lt;button type="submit" class="btn btn-primary" id="single_button5f1571ae24cc82" </t>
    </r>
    <r>
      <rPr>
        <b/>
        <strike/>
        <sz val="10"/>
        <rFont val="Calibri"/>
        <family val="2"/>
      </rPr>
      <t>title=""</t>
    </r>
    <r>
      <rPr>
        <sz val="10"/>
        <rFont val="Calibri"/>
        <family val="2"/>
      </rPr>
      <t>&gt;</t>
    </r>
    <r>
      <rPr>
        <b/>
        <u/>
        <sz val="10"/>
        <rFont val="Calibri"/>
        <family val="2"/>
      </rPr>
      <t>Continuer vers le site</t>
    </r>
    <r>
      <rPr>
        <sz val="10"/>
        <rFont val="Calibri"/>
        <family val="2"/>
      </rPr>
      <t>&lt;/button&gt;</t>
    </r>
  </si>
  <si>
    <r>
      <rPr>
        <b/>
        <sz val="10"/>
        <rFont val="Calibri"/>
        <family val="2"/>
      </rPr>
      <t xml:space="preserve">Exemple de correctif : </t>
    </r>
    <r>
      <rPr>
        <sz val="10"/>
        <rFont val="Calibri"/>
        <family val="2"/>
      </rPr>
      <t xml:space="preserve">
&lt;img class="icon icon itemicon" </t>
    </r>
    <r>
      <rPr>
        <b/>
        <strike/>
        <sz val="10"/>
        <rFont val="Calibri"/>
        <family val="2"/>
      </rPr>
      <t>alt="Naturelle" title="Naturelle"</t>
    </r>
    <r>
      <rPr>
        <sz val="10"/>
        <rFont val="Calibri"/>
        <family val="2"/>
      </rPr>
      <t xml:space="preserve"> src="https://maspemaths.cned.fr/theme/image.php/ecl/core/1589878119/i/agg_sum"&gt;</t>
    </r>
  </si>
  <si>
    <r>
      <rPr>
        <b/>
        <sz val="10"/>
        <rFont val="Calibri"/>
        <family val="2"/>
      </rPr>
      <t>Popin « Ajoutez et vérifiez votre adresse de courriel. »</t>
    </r>
    <r>
      <rPr>
        <sz val="10"/>
        <rFont val="Calibri"/>
        <family val="2"/>
      </rPr>
      <t xml:space="preserve">
– L'attribut`role="dialog"` n'est pas placé sur la balise contenant la totalité de la popin (#moodle-dialogue-yui_3_17_2_1_1595928048374_4506)
– La balise #moodle-dialogue-yui_3_17_2_1_1595928048374_4506 doit avoir un attribut `tabindex="-1"` pour pouvoir donner le focus à la modale
– Supprimer l'attribut aria-live="polite"
– Supprimer role="dialog" aria-live="assertive" du div #yui_3_17_2_1_1595928908344_1255
– La popin n'a pas de nom accessible car l'attribut aria-labelledby n'est placé balise parent et n'est pas reliée au titre de la popin.
– Le titre de la popin doit être placé dans un titre de niveau 1 (cf. 9.1)
– Le nom du bouton de fermeture de la popin n'est pas accessible et pertinent.
– Arrière-plan de la popin :
         1. Utiliser `aria-hidden="true"` sur le conteneur du contenu principal de la page (ce conteneur ne doit pas contenir la modale).
         2. Passer l'ensemble des éléments pouvant percevoir le focus en `tabindex="-1"` **ou bien** faire en sorte que lorsque la fenêtre navigateur (`window`) a le focus, le focus soit directement redirigé vers la modale.
– Lorsque la popin est fermé, le focus doit être renvoyé sur le bouton qui l'a ouverte, et non pas sur le lien d'évitement en haut de page.
</t>
    </r>
    <r>
      <rPr>
        <b/>
        <sz val="10"/>
        <rFont val="Calibri"/>
        <family val="2"/>
      </rPr>
      <t xml:space="preserve">Bouton sans nom : </t>
    </r>
    <r>
      <rPr>
        <sz val="10"/>
        <rFont val="Calibri"/>
        <family val="2"/>
      </rPr>
      <t xml:space="preserve">
Le bouton « Aide » : 
– Est actuellement un lien
– N'a pas d'intitulé : la présence d'attributs title et aria-label sur une balise &lt;i&gt; n'est pas restituée. Le contenu de ces deux attributs n'est par ailleurs pas explicite.</t>
    </r>
  </si>
  <si>
    <r>
      <rPr>
        <b/>
        <sz val="10"/>
        <rFont val="Calibri"/>
        <family val="2"/>
      </rPr>
      <t xml:space="preserve">Exemple de correctif :
Popin Ajoutez et vérifiez votre adresse de courriel.
</t>
    </r>
    <r>
      <rPr>
        <u/>
        <sz val="10"/>
        <rFont val="Calibri"/>
        <family val="2"/>
      </rPr>
      <t>HTML</t>
    </r>
    <r>
      <rPr>
        <b/>
        <sz val="10"/>
        <rFont val="Calibri"/>
        <family val="2"/>
      </rPr>
      <t xml:space="preserve">
</t>
    </r>
    <r>
      <rPr>
        <sz val="10"/>
        <rFont val="Calibri"/>
        <family val="2"/>
      </rPr>
      <t xml:space="preserve">&lt;div </t>
    </r>
    <r>
      <rPr>
        <b/>
        <u/>
        <sz val="10"/>
        <rFont val="Calibri"/>
        <family val="2"/>
      </rPr>
      <t>role="dialog"</t>
    </r>
    <r>
      <rPr>
        <sz val="10"/>
        <rFont val="Calibri"/>
        <family val="2"/>
      </rPr>
      <t xml:space="preserve"> </t>
    </r>
    <r>
      <rPr>
        <b/>
        <u/>
        <sz val="10"/>
        <rFont val="Calibri"/>
        <family val="2"/>
      </rPr>
      <t>aria-labelledby="fp-dialog-label_5f1ef4e05b589"</t>
    </r>
    <r>
      <rPr>
        <sz val="10"/>
        <rFont val="Calibri"/>
        <family val="2"/>
      </rPr>
      <t xml:space="preserve"> id="moodle-dialogue-yui_3_17_2_1_1595928048374_4506" class="yui3-widget yui3-panel moodle-dialogue yui3-widget-positioned yui3-widget-modal yui3-widget-stacked moodle-has-zindex filepicker yui3-dd-draggable moodle-dialogue-focused" style="height: 558px; width: 873px; left: 284px; top: 1139px; z-index: 65541;" </t>
    </r>
    <r>
      <rPr>
        <b/>
        <u/>
        <sz val="10"/>
        <rFont val="Calibri"/>
        <family val="2"/>
      </rPr>
      <t>tabindex="-1"</t>
    </r>
    <r>
      <rPr>
        <sz val="10"/>
        <rFont val="Calibri"/>
        <family val="2"/>
      </rPr>
      <t xml:space="preserve">&gt;
    &lt;div id="moodle-dialogue-yui_3_17_2_1_1595928048374_4506" </t>
    </r>
    <r>
      <rPr>
        <b/>
        <strike/>
        <sz val="10"/>
        <rFont val="Calibri"/>
        <family val="2"/>
      </rPr>
      <t>role="dialog" aria-labelledby="moodle-dialogue-yui_3_17_2_1_1595928048374_4506-header-text"</t>
    </r>
    <r>
      <rPr>
        <sz val="10"/>
        <rFont val="Calibri"/>
        <family val="2"/>
      </rPr>
      <t xml:space="preserve"> class="moodle-dialogue-wrap moodle-dialogue-content yui3-widget-stdmod yui3-widget-content-expanded" </t>
    </r>
    <r>
      <rPr>
        <b/>
        <strike/>
        <sz val="10"/>
        <rFont val="Calibri"/>
        <family val="2"/>
      </rPr>
      <t>aria-live="polite"</t>
    </r>
    <r>
      <rPr>
        <sz val="10"/>
        <rFont val="Calibri"/>
        <family val="2"/>
      </rPr>
      <t xml:space="preserve">&gt;
        &lt;div id="moodle-dialogue-yui_3_17_2_1_1595928048374_4506-header-text" class="moodle-dialogue-hd yui3-widget-hd" style="cursor: move;"&gt;
            </t>
    </r>
    <r>
      <rPr>
        <b/>
        <u/>
        <sz val="10"/>
        <rFont val="Calibri"/>
        <family val="2"/>
      </rPr>
      <t>&lt;h1</t>
    </r>
    <r>
      <rPr>
        <sz val="10"/>
        <rFont val="Calibri"/>
        <family val="2"/>
      </rPr>
      <t xml:space="preserve"> id="fp-dialog-label_5f1ef4e05b589"&gt;Sélecteur de fichiers</t>
    </r>
    <r>
      <rPr>
        <b/>
        <u/>
        <sz val="10"/>
        <rFont val="Calibri"/>
        <family val="2"/>
      </rPr>
      <t>&lt;/h1&gt;</t>
    </r>
    <r>
      <rPr>
        <sz val="10"/>
        <rFont val="Calibri"/>
        <family val="2"/>
      </rPr>
      <t xml:space="preserve">&lt;span class="yui3-widget-buttons" id="yui_3_17_2_1_1595928048374_4575"&gt;&lt;button class="yui3-button closebutton" </t>
    </r>
    <r>
      <rPr>
        <b/>
        <strike/>
        <sz val="10"/>
        <rFont val="Calibri"/>
        <family val="2"/>
      </rPr>
      <t>title="Fermer"</t>
    </r>
    <r>
      <rPr>
        <sz val="10"/>
        <rFont val="Calibri"/>
        <family val="2"/>
      </rPr>
      <t xml:space="preserve"> id="yui_3_17_2_1_1595928048374_4885"&gt;</t>
    </r>
    <r>
      <rPr>
        <b/>
        <u/>
        <sz val="10"/>
        <rFont val="Calibri"/>
        <family val="2"/>
      </rPr>
      <t>&lt;span class="sr-only"&gt;Fermer Sélecteur de fichiers&lt;/span&gt;&lt;span aria-hidden="true"&gt;X&lt;/span&gt;</t>
    </r>
    <r>
      <rPr>
        <sz val="10"/>
        <rFont val="Calibri"/>
        <family val="2"/>
      </rPr>
      <t xml:space="preserve">&lt;/button&gt;&lt;/span&gt;
        &lt;/div&gt;
</t>
    </r>
    <r>
      <rPr>
        <u/>
        <sz val="10"/>
        <rFont val="Calibri"/>
        <family val="2"/>
      </rPr>
      <t>CSS</t>
    </r>
    <r>
      <rPr>
        <sz val="10"/>
        <rFont val="Calibri"/>
        <family val="2"/>
      </rPr>
      <t xml:space="preserve">
</t>
    </r>
    <r>
      <rPr>
        <b/>
        <strike/>
        <sz val="10"/>
        <rFont val="Calibri"/>
        <family val="2"/>
      </rPr>
      <t xml:space="preserve">.moodle-dialogue-base .closebutton::after {
    content: "×";
}
</t>
    </r>
    <r>
      <rPr>
        <b/>
        <sz val="10"/>
        <rFont val="Calibri"/>
        <family val="2"/>
      </rPr>
      <t xml:space="preserve">
Boutons sans nom
</t>
    </r>
    <r>
      <rPr>
        <b/>
        <u/>
        <sz val="10"/>
        <rFont val="Calibri"/>
        <family val="2"/>
      </rPr>
      <t>&lt;button type="button"</t>
    </r>
    <r>
      <rPr>
        <sz val="10"/>
        <rFont val="Calibri"/>
        <family val="2"/>
      </rPr>
      <t xml:space="preserve"> title="Afficher le dossier avec les icônes de fichiers" class="fp-vb-icons btn btn-secondary btn-sm checked" </t>
    </r>
    <r>
      <rPr>
        <b/>
        <strike/>
        <sz val="10"/>
        <rFont val="Calibri"/>
        <family val="2"/>
      </rPr>
      <t>href="#"</t>
    </r>
    <r>
      <rPr>
        <sz val="10"/>
        <rFont val="Calibri"/>
        <family val="2"/>
      </rPr>
      <t xml:space="preserve"> id="yui_3_17_2_1_1595844719309_1544"&gt;</t>
    </r>
    <r>
      <rPr>
        <b/>
        <strike/>
        <sz val="10"/>
        <rFont val="Calibri"/>
        <family val="2"/>
      </rPr>
      <t>&lt;span class="sr-only"&gt;Afficher le dossier avec les icônes de fichiers&lt;/span&gt;</t>
    </r>
    <r>
      <rPr>
        <sz val="10"/>
        <rFont val="Calibri"/>
        <family val="2"/>
      </rPr>
      <t xml:space="preserve">
&lt;i class="icon fa fa-th fa-fw " aria-hidden="true" id="yui_3_17_2_1_1595844719309_1551"&gt;&lt;/i&gt;
</t>
    </r>
    <r>
      <rPr>
        <b/>
        <u/>
        <sz val="10"/>
        <rFont val="Calibri"/>
        <family val="2"/>
      </rPr>
      <t>&lt;/button</t>
    </r>
    <r>
      <rPr>
        <sz val="10"/>
        <rFont val="Calibri"/>
        <family val="2"/>
      </rPr>
      <t xml:space="preserve">
</t>
    </r>
  </si>
  <si>
    <r>
      <rPr>
        <b/>
        <sz val="10"/>
        <rFont val="Calibri"/>
        <family val="2"/>
      </rPr>
      <t xml:space="preserve">Exemple de correctif : </t>
    </r>
    <r>
      <rPr>
        <sz val="10"/>
        <rFont val="Calibri"/>
        <family val="2"/>
      </rPr>
      <t xml:space="preserve">
&lt;p </t>
    </r>
    <r>
      <rPr>
        <b/>
        <u/>
        <sz val="10"/>
        <rFont val="Calibri"/>
        <family val="2"/>
      </rPr>
      <t>role="alert"</t>
    </r>
    <r>
      <rPr>
        <sz val="10"/>
        <rFont val="Calibri"/>
        <family val="2"/>
      </rPr>
      <t>&gt;Impossible de trouver un utilisateur avec le courriel «&amp;nbsp;mylene.boyrie@gmail.com&amp;nbsp;» venant de Open Badge Passport.&lt;/p&gt;</t>
    </r>
  </si>
  <si>
    <r>
      <rPr>
        <b/>
        <sz val="10"/>
        <rFont val="Calibri"/>
        <family val="2"/>
      </rPr>
      <t xml:space="preserve">Message de réussite : </t>
    </r>
    <r>
      <rPr>
        <sz val="10"/>
        <rFont val="Calibri"/>
        <family val="2"/>
      </rPr>
      <t xml:space="preserve">
– Le bouton « Fermer » du message «  Sélectionnez les badges que vous ne voulez pas afficher sur votre profil. Vous pouvez cacher n'import quel badge émis par cet environnement Moodle.  » n'a pas un nom accessible.
</t>
    </r>
  </si>
  <si>
    <r>
      <rPr>
        <b/>
        <sz val="10"/>
        <rFont val="Calibri"/>
        <family val="2"/>
      </rPr>
      <t>Exemple de correctif, Message de réussite :</t>
    </r>
    <r>
      <rPr>
        <sz val="10"/>
        <rFont val="Calibri"/>
        <family val="2"/>
      </rPr>
      <t xml:space="preserve"> 
&lt;div class=""alert alert-info alert-block fade in "" role=""status"" data-aria-autofocus=""true""&gt;
    &lt;button type=""button"" class=""close"" data-dismiss=""alert""&gt;</t>
    </r>
    <r>
      <rPr>
        <b/>
        <u/>
        <sz val="10"/>
        <rFont val="Calibri"/>
        <family val="2"/>
      </rPr>
      <t>Ignorer le message&lt;span aria-hidden=""true""&gt;×&lt;/span&gt;</t>
    </r>
    <r>
      <rPr>
        <sz val="10"/>
        <rFont val="Calibri"/>
        <family val="2"/>
      </rPr>
      <t>&lt;/button&gt;
    Votre demande a été envoyée au délégué à la protection des données
&lt;/div&gt;</t>
    </r>
  </si>
  <si>
    <r>
      <rPr>
        <b/>
        <sz val="10"/>
        <rFont val="Calibri"/>
        <family val="2"/>
      </rPr>
      <t>Exemple de correctif :</t>
    </r>
    <r>
      <rPr>
        <sz val="10"/>
        <rFont val="Calibri"/>
        <family val="2"/>
      </rPr>
      <t xml:space="preserve">
&lt;input type="checkbox" name="blacklist[Q92U6UaC2La1VG]" class="form-check-input " id="id_blacklist_Q92U6UaC2La1VG" value="1" size=""&gt;
</t>
    </r>
    <r>
      <rPr>
        <b/>
        <u/>
        <sz val="10"/>
        <rFont val="Calibri"/>
        <family val="2"/>
      </rPr>
      <t>&lt;label class="form-check-inline  fitem" id="yui_3_17_2_1_1596101818810_50" for="id_blacklist_Q92U6UaC2La1VG"&gt;
&lt;img src="" alt="&amp;quot;MaSpéMaths avec le Cned&amp;quot; ²"&gt;
&lt;p class="badgename"&gt;"MaSpéMaths avec le Cned" ²&lt;/p&gt;
&lt;p class="description" id="yui_3_17_2_1_1596101818810_45"&gt;Ce badge est attribué aux lycéens ayant choisi de réviser la spécialité mathématiques sur la plateforme du Cned dédiée à cette matière.&lt;/p&gt;
&lt;/label&gt;</t>
    </r>
  </si>
  <si>
    <r>
      <rPr>
        <b/>
        <sz val="10"/>
        <rFont val="Calibri"/>
        <family val="2"/>
      </rPr>
      <t>Exemple de correctif</t>
    </r>
    <r>
      <rPr>
        <sz val="10"/>
        <rFont val="Calibri"/>
        <family val="2"/>
      </rPr>
      <t xml:space="preserve">
&lt;a name="_GoBack"&gt;</t>
    </r>
    <r>
      <rPr>
        <b/>
        <u/>
        <sz val="10"/>
        <rFont val="Calibri"/>
        <family val="2"/>
      </rPr>
      <t>Intitulé du lien</t>
    </r>
    <r>
      <rPr>
        <sz val="10"/>
        <rFont val="Calibri"/>
        <family val="2"/>
      </rPr>
      <t>&lt;/a&gt;</t>
    </r>
  </si>
  <si>
    <r>
      <rPr>
        <b/>
        <sz val="10"/>
        <rFont val="Calibri"/>
        <family val="2"/>
      </rPr>
      <t xml:space="preserve">Exemple de correctif : </t>
    </r>
    <r>
      <rPr>
        <sz val="10"/>
        <rFont val="Calibri"/>
        <family val="2"/>
      </rPr>
      <t xml:space="preserve">
</t>
    </r>
    <r>
      <rPr>
        <b/>
        <u/>
        <sz val="10"/>
        <rFont val="Calibri"/>
        <family val="2"/>
      </rPr>
      <t xml:space="preserve">&lt;h1 </t>
    </r>
    <r>
      <rPr>
        <sz val="10"/>
        <rFont val="Calibri"/>
        <family val="2"/>
      </rPr>
      <t>id="instance-122-header" class="card-title d-inline" data-element-id="headingsMap-0"&gt;Mentions légales</t>
    </r>
    <r>
      <rPr>
        <b/>
        <u/>
        <sz val="10"/>
        <rFont val="Calibri"/>
        <family val="2"/>
      </rPr>
      <t>&lt;/h1&gt;</t>
    </r>
    <r>
      <rPr>
        <sz val="10"/>
        <rFont val="Calibri"/>
        <family val="2"/>
      </rPr>
      <t xml:space="preserve">
</t>
    </r>
    <r>
      <rPr>
        <b/>
        <strike/>
        <sz val="10"/>
        <rFont val="Calibri"/>
        <family val="2"/>
      </rPr>
      <t xml:space="preserve">&lt;h5 id="instance-111-header" data-element-id="headingsMap-1" data-headingsmap-highlight="true"&gt;&lt;a href="https://ecole.cned.fr/theme/ecl/legal.php#" tabindex="0" id="dropdown-4" aria-label="Menu d'actions" data-toggle="dropdown" role="button" aria-haspopup="true" aria-expanded="false" aria-controls="action-menu-4-menu" style="background-color: rgb(255, 255, 255); font-size: 0.9375rem;"&gt;&amp;nbsp;&lt;/a&gt;&lt;br&gt;&lt;/h5&gt;
</t>
    </r>
    <r>
      <rPr>
        <b/>
        <sz val="10"/>
        <rFont val="Calibri"/>
        <family val="2"/>
      </rPr>
      <t xml:space="preserve">            </t>
    </r>
    <r>
      <rPr>
        <b/>
        <u/>
        <sz val="10"/>
        <rFont val="Calibri"/>
        <family val="2"/>
      </rPr>
      <t>&lt;h2&gt;</t>
    </r>
    <r>
      <rPr>
        <sz val="10"/>
        <rFont val="Calibri"/>
        <family val="2"/>
      </rPr>
      <t>Editeur</t>
    </r>
    <r>
      <rPr>
        <b/>
        <u/>
        <sz val="10"/>
        <rFont val="Calibri"/>
        <family val="2"/>
      </rPr>
      <t>&lt;/h2&gt;</t>
    </r>
    <r>
      <rPr>
        <b/>
        <sz val="10"/>
        <rFont val="Calibri"/>
        <family val="2"/>
      </rPr>
      <t xml:space="preserve">
            </t>
    </r>
    <r>
      <rPr>
        <b/>
        <u/>
        <sz val="10"/>
        <rFont val="Calibri"/>
        <family val="2"/>
      </rPr>
      <t>&lt;h2</t>
    </r>
    <r>
      <rPr>
        <b/>
        <sz val="10"/>
        <rFont val="Calibri"/>
        <family val="2"/>
      </rPr>
      <t>&gt;</t>
    </r>
    <r>
      <rPr>
        <sz val="10"/>
        <rFont val="Calibri"/>
        <family val="2"/>
      </rPr>
      <t>Hébergeur</t>
    </r>
    <r>
      <rPr>
        <b/>
        <u/>
        <sz val="10"/>
        <rFont val="Calibri"/>
        <family val="2"/>
      </rPr>
      <t>&lt;/h2&gt;</t>
    </r>
    <r>
      <rPr>
        <b/>
        <sz val="10"/>
        <rFont val="Calibri"/>
        <family val="2"/>
      </rPr>
      <t xml:space="preserve">
            </t>
    </r>
    <r>
      <rPr>
        <b/>
        <u/>
        <sz val="10"/>
        <rFont val="Calibri"/>
        <family val="2"/>
      </rPr>
      <t>&lt;h2&gt;</t>
    </r>
    <r>
      <rPr>
        <sz val="10"/>
        <rFont val="Calibri"/>
        <family val="2"/>
      </rPr>
      <t>Propriété</t>
    </r>
    <r>
      <rPr>
        <b/>
        <sz val="10"/>
        <rFont val="Calibri"/>
        <family val="2"/>
      </rPr>
      <t xml:space="preserve"> </t>
    </r>
    <r>
      <rPr>
        <sz val="10"/>
        <rFont val="Calibri"/>
        <family val="2"/>
      </rPr>
      <t>intellectuelle</t>
    </r>
    <r>
      <rPr>
        <b/>
        <u/>
        <sz val="10"/>
        <rFont val="Calibri"/>
        <family val="2"/>
      </rPr>
      <t>&lt;/h2&gt;</t>
    </r>
    <r>
      <rPr>
        <b/>
        <sz val="10"/>
        <rFont val="Calibri"/>
        <family val="2"/>
      </rPr>
      <t xml:space="preserve">
</t>
    </r>
    <r>
      <rPr>
        <b/>
        <strike/>
        <sz val="10"/>
        <rFont val="Calibri"/>
        <family val="2"/>
      </rPr>
      <t xml:space="preserve">            </t>
    </r>
    <r>
      <rPr>
        <sz val="10"/>
        <rFont val="Calibri"/>
        <family val="2"/>
      </rPr>
      <t xml:space="preserve">
</t>
    </r>
  </si>
  <si>
    <r>
      <rPr>
        <b/>
        <sz val="10"/>
        <rFont val="Calibri"/>
        <family val="2"/>
      </rPr>
      <t>Exemple de correctif :</t>
    </r>
    <r>
      <rPr>
        <sz val="10"/>
        <rFont val="Calibri"/>
        <family val="2"/>
      </rPr>
      <t xml:space="preserve">
</t>
    </r>
    <r>
      <rPr>
        <b/>
        <u/>
        <sz val="10"/>
        <rFont val="Calibri"/>
        <family val="2"/>
      </rPr>
      <t>&lt;ul&gt;
&lt;li&gt;</t>
    </r>
    <r>
      <rPr>
        <sz val="10"/>
        <rFont val="Calibri"/>
        <family val="2"/>
      </rPr>
      <t>Centre National d’enseignement à distance</t>
    </r>
    <r>
      <rPr>
        <b/>
        <u/>
        <sz val="10"/>
        <rFont val="Calibri"/>
        <family val="2"/>
      </rPr>
      <t xml:space="preserve">&lt;/li&gt;
&lt;li </t>
    </r>
    <r>
      <rPr>
        <sz val="10"/>
        <rFont val="Calibri"/>
        <family val="2"/>
      </rPr>
      <t>id="yui_3_17_2_1_1595236511703_27"&gt;CNED - Direction Générale</t>
    </r>
    <r>
      <rPr>
        <b/>
        <u/>
        <sz val="10"/>
        <rFont val="Calibri"/>
        <family val="2"/>
      </rPr>
      <t>&lt;/li&gt;
&lt;li&gt;</t>
    </r>
    <r>
      <rPr>
        <sz val="10"/>
        <rFont val="Calibri"/>
        <family val="2"/>
      </rPr>
      <t>BP 80300&lt;br&gt;86963 Futuroscope Chasseneuil Cedex&lt;br&gt;France</t>
    </r>
    <r>
      <rPr>
        <b/>
        <u/>
        <sz val="10"/>
        <rFont val="Calibri"/>
        <family val="2"/>
      </rPr>
      <t>&lt;/li&gt;
&lt;li&gt;</t>
    </r>
    <r>
      <rPr>
        <sz val="10"/>
        <rFont val="Calibri"/>
        <family val="2"/>
      </rPr>
      <t>05 49 49 34 00</t>
    </r>
    <r>
      <rPr>
        <b/>
        <u/>
        <sz val="10"/>
        <rFont val="Calibri"/>
        <family val="2"/>
      </rPr>
      <t>&lt;/li&gt;
&lt;li</t>
    </r>
    <r>
      <rPr>
        <sz val="10"/>
        <rFont val="Calibri"/>
        <family val="2"/>
      </rPr>
      <t xml:space="preserve"> id="yui_3_17_2_1_1595236511703_20"&gt;accueil-DG@ac-cned.fr</t>
    </r>
    <r>
      <rPr>
        <b/>
        <u/>
        <sz val="10"/>
        <rFont val="Calibri"/>
        <family val="2"/>
      </rPr>
      <t>&lt;/li&gt;
&lt;li</t>
    </r>
    <r>
      <rPr>
        <sz val="10"/>
        <rFont val="Calibri"/>
        <family val="2"/>
      </rPr>
      <t xml:space="preserve"> id="yui_3_17_2_1_1595236511703_28"&gt;N° de Siret : 197 529 050 00183</t>
    </r>
    <r>
      <rPr>
        <b/>
        <u/>
        <sz val="10"/>
        <rFont val="Calibri"/>
        <family val="2"/>
      </rPr>
      <t>&lt;/li&gt;
&lt;li&gt;</t>
    </r>
    <r>
      <rPr>
        <sz val="10"/>
        <rFont val="Calibri"/>
        <family val="2"/>
      </rPr>
      <t>N° de TVA intracommunautaire : FR197529050&lt;br&gt;N° de déclaration d’activité d’organisme de formation : 54 86 P0023 86</t>
    </r>
    <r>
      <rPr>
        <b/>
        <u/>
        <sz val="10"/>
        <rFont val="Calibri"/>
        <family val="2"/>
      </rPr>
      <t>&lt;/li&gt;
&lt;/ul&gt;</t>
    </r>
  </si>
  <si>
    <r>
      <rPr>
        <b/>
        <sz val="10"/>
        <rFont val="Calibri"/>
        <family val="2"/>
      </rPr>
      <t xml:space="preserve">Exemple de correctif :
</t>
    </r>
    <r>
      <rPr>
        <sz val="10"/>
        <rFont val="Calibri"/>
        <family val="2"/>
      </rPr>
      <t xml:space="preserve">&lt;div id="yui_3_17_2_1_1595236511703_21"&gt;
</t>
    </r>
    <r>
      <rPr>
        <b/>
        <strike/>
        <sz val="10"/>
        <rFont val="Calibri"/>
        <family val="2"/>
      </rPr>
      <t xml:space="preserve">    &lt;p&gt;&lt;/p&gt;</t>
    </r>
    <r>
      <rPr>
        <sz val="10"/>
        <rFont val="Calibri"/>
        <family val="2"/>
      </rPr>
      <t xml:space="preserve">
    &lt;h2&gt;Editeur&lt;/h2&gt;
&lt;ul&gt;
&lt;li&gt;Centre National d’enseignement à distance&lt;/li&gt;
&lt;li id="yui_3_17_2_1_1595236511703_27"&gt;CNED - Direction Générale&lt;/li&gt;
&lt;li&gt;BP 80300&lt;br&gt;86963 Futuroscope Chasseneuil Cedex&lt;br&gt;France&lt;/li&gt;
&lt;li&gt;05 49 49 34 00&lt;/li&gt;
&lt;li id="yui_3_17_2_1_1595236511703_20"&gt;accueil-DG@ac-cned.fr&lt;/li&gt;
&lt;li id="yui_3_17_2_1_1595236511703_28"&gt;N° de Siret : 197 529 050 00183&lt;/li&gt;
&lt;li&gt;N° de TVA intracommunautaire : FR197529050&lt;br&gt;N° de déclaration d’activité d’organisme de formation : 54 86 P0023 86&lt;/li&gt;
&lt;/ul&gt;
  </t>
    </r>
    <r>
      <rPr>
        <b/>
        <strike/>
        <sz val="10"/>
        <rFont val="Calibri"/>
        <family val="2"/>
      </rPr>
      <t xml:space="preserve">  &lt;p&gt;&lt;br&gt;&lt;/p&gt;</t>
    </r>
    <r>
      <rPr>
        <sz val="10"/>
        <rFont val="Calibri"/>
        <family val="2"/>
      </rPr>
      <t xml:space="preserve">
    &lt;h2&gt;Hébergeur&lt;/h2&gt;
    &lt;p&gt;CBLUE SPRL - chaussée de Louvain 484 - 5004 Namur, Belgique - 32 81 36 36 36&lt;/p&gt;
    </t>
    </r>
    <r>
      <rPr>
        <b/>
        <strike/>
        <sz val="10"/>
        <rFont val="Calibri"/>
        <family val="2"/>
      </rPr>
      <t>&lt;p&gt;&lt;br&gt;&lt;/p&gt;</t>
    </r>
    <r>
      <rPr>
        <sz val="10"/>
        <rFont val="Calibri"/>
        <family val="2"/>
      </rPr>
      <t xml:space="preserve">
    &lt;h2&gt;Propriété intellectuelle&lt;/h2&gt;
</t>
    </r>
  </si>
  <si>
    <t>Le contraste entre les éléments suivants et leur couleur d'arrière-plan n'est pas suffisant :
- Boutons « Créer un compte », « Créer mon compte », « Calendrier »  (2.5:1)
Le contraste entre les éléments suivants et leur couleur à la prise de focus n'est pas suffisant :
- bouton « annuler » (1.0:1)</t>
  </si>
  <si>
    <t>Le contraste entre lles éléments suivants et leur couleur d'arrière-plan n'est pas suffisant :
- Boutons « Rechercher » (2.5:1)</t>
  </si>
  <si>
    <t>Le contraste entre les éléments suivants et leur couleur d'arrière-plan n'est pas suffisant :
- Bouton « Remettre vos réponses  »  (2.5:1)
Le contraste entre les éléments suivants et leur couleur à la prise de focus n'est pas suffisant :
- bouton « annuler » (1.0:1)</t>
  </si>
  <si>
    <t>Le contraste entre les éléments suivants et leur couleur d'arrière-plan n'est pas suffisant :
- Bouton « Continuer  »  (2.5:1)</t>
  </si>
  <si>
    <t>Le contraste entre les éléments suivants et leur couleur d'arrière-plan n'est pas suffisant :
- Boutons « Enregistrer le profil », « Calendrier », « Déposer ce fichier », « Téléchargement », « Envoyer », boutons-images de l'onglet Wikimedia (Sélecteur de fichiers), » Sélectionner ce fichier »  (2.5:1)
Le contraste entre les éléments suivants et leur couleur à la prise de focus n'est pas suffisant :
- bouton « annuler » (1.0:1)</t>
  </si>
  <si>
    <t>Le contraste entre lles éléments suivants et leur couleur d'arrière-plan n'est pas suffisant :
- Boutons « Enregistrer » (2.5:1)</t>
  </si>
  <si>
    <t>Le contraste entre lles éléments suivants et leur couleur d'arrière-plan n'est pas suffisant :
- Bouton « Enregistrer » (2.5:1)</t>
  </si>
  <si>
    <t xml:space="preserve">Le contraste entre les éléments suivants et leur couleur d'arrière-plan n'est pas suffisant :
- liens du tableau (2.1:1)
</t>
  </si>
  <si>
    <t>Le contraste entre les éléments suivants et leur couleur d'arrière-plan n'est pas suffisant :
- Boutons « Enregistrer », « Vérifier », « Ajouter »  (2.5:1)</t>
  </si>
  <si>
    <t>Le contraste entre lles éléments suivants et leur couleur d'arrière-plan n'est pas suffisant :
- Bouton « Enregistrer » (2.5:1)
Le contraste entre les éléments suivants et leur couleur à la prise de focus n'est pas suffisant :
- bouton « annuler » (1:0.1)</t>
  </si>
  <si>
    <t>https://maspemaths.cned.fr/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</si>
</sst>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_€_-;\-* #,##0.00\ _€_-;_-* &quot;-&quot;??\ _€_-;_-@_-"/>
    <numFmt numFmtId="165" formatCode="0&quot; %&quot;"/>
    <numFmt numFmtId="166" formatCode="&quot;+ &quot;0&quot; tests AAA&quot;"/>
  </numFmts>
  <fonts count="86" x14ac:knownFonts="1">
    <font>
      <sz val="11"/>
      <color theme="1"/>
      <name val="Calibri"/>
      <family val="2"/>
      <scheme val="minor"/>
    </font>
    <font>
      <sz val="10"/>
      <color theme="1"/>
      <name val="Calibri"/>
      <family val="2"/>
      <scheme val="minor"/>
    </font>
    <font>
      <sz val="10"/>
      <color theme="1"/>
      <name val="Calibri"/>
      <family val="2"/>
      <scheme val="minor"/>
    </font>
    <font>
      <sz val="10"/>
      <name val="Arial"/>
      <family val="2"/>
    </font>
    <font>
      <b/>
      <sz val="9"/>
      <name val="Arial"/>
      <family val="2"/>
    </font>
    <font>
      <sz val="8"/>
      <name val="Arial"/>
      <family val="2"/>
    </font>
    <font>
      <sz val="11"/>
      <color theme="1"/>
      <name val="Calibri"/>
      <family val="2"/>
    </font>
    <font>
      <u/>
      <sz val="11"/>
      <color theme="10"/>
      <name val="Calibri"/>
      <family val="2"/>
      <scheme val="minor"/>
    </font>
    <font>
      <b/>
      <sz val="8"/>
      <name val="Arial"/>
      <family val="2"/>
    </font>
    <font>
      <sz val="8"/>
      <color theme="1"/>
      <name val="Calibri"/>
      <family val="2"/>
      <scheme val="minor"/>
    </font>
    <font>
      <sz val="11"/>
      <name val="Calibri"/>
      <family val="2"/>
      <scheme val="minor"/>
    </font>
    <font>
      <sz val="48"/>
      <name val="Calibri"/>
      <family val="2"/>
      <scheme val="minor"/>
    </font>
    <font>
      <sz val="8"/>
      <name val="Calibri"/>
      <family val="2"/>
      <scheme val="minor"/>
    </font>
    <font>
      <sz val="24"/>
      <name val="Calibri"/>
      <family val="2"/>
      <scheme val="minor"/>
    </font>
    <font>
      <b/>
      <sz val="11"/>
      <color theme="0"/>
      <name val="Calibri"/>
      <family val="2"/>
      <scheme val="minor"/>
    </font>
    <font>
      <sz val="28"/>
      <color theme="1"/>
      <name val="Calibri"/>
      <family val="2"/>
      <scheme val="minor"/>
    </font>
    <font>
      <sz val="16"/>
      <name val="Calibri"/>
      <family val="2"/>
      <scheme val="minor"/>
    </font>
    <font>
      <b/>
      <sz val="11"/>
      <name val="Calibri"/>
      <family val="2"/>
      <scheme val="minor"/>
    </font>
    <font>
      <b/>
      <sz val="11"/>
      <color theme="1"/>
      <name val="Calibri"/>
      <family val="2"/>
      <scheme val="minor"/>
    </font>
    <font>
      <b/>
      <sz val="11"/>
      <color rgb="FFFFFF00"/>
      <name val="Calibri"/>
      <family val="2"/>
      <scheme val="minor"/>
    </font>
    <font>
      <b/>
      <sz val="11"/>
      <color theme="5" tint="0.79998168889431442"/>
      <name val="Calibri"/>
      <family val="2"/>
      <scheme val="minor"/>
    </font>
    <font>
      <b/>
      <sz val="11"/>
      <color theme="2"/>
      <name val="Calibri"/>
      <family val="2"/>
      <scheme val="minor"/>
    </font>
    <font>
      <sz val="11"/>
      <color theme="5" tint="-0.499984740745262"/>
      <name val="Calibri"/>
      <family val="2"/>
      <scheme val="minor"/>
    </font>
    <font>
      <sz val="11"/>
      <color theme="2" tint="-0.89999084444715716"/>
      <name val="Calibri"/>
      <family val="2"/>
      <scheme val="minor"/>
    </font>
    <font>
      <b/>
      <sz val="11"/>
      <color theme="5" tint="-0.499984740745262"/>
      <name val="Calibri"/>
      <family val="2"/>
      <scheme val="minor"/>
    </font>
    <font>
      <b/>
      <sz val="16"/>
      <color theme="3"/>
      <name val="Calibri"/>
      <family val="2"/>
      <scheme val="minor"/>
    </font>
    <font>
      <b/>
      <sz val="12"/>
      <color theme="3"/>
      <name val="Calibri"/>
      <family val="2"/>
      <scheme val="minor"/>
    </font>
    <font>
      <b/>
      <sz val="11"/>
      <color theme="6" tint="-0.499984740745262"/>
      <name val="Calibri"/>
      <family val="2"/>
      <scheme val="minor"/>
    </font>
    <font>
      <b/>
      <sz val="11"/>
      <color theme="5" tint="-0.249977111117893"/>
      <name val="Calibri"/>
      <family val="2"/>
      <scheme val="minor"/>
    </font>
    <font>
      <sz val="11"/>
      <color theme="1"/>
      <name val="Calibri"/>
      <family val="2"/>
      <scheme val="minor"/>
    </font>
    <font>
      <sz val="11"/>
      <color theme="0"/>
      <name val="Calibri"/>
      <family val="2"/>
      <scheme val="minor"/>
    </font>
    <font>
      <b/>
      <sz val="10"/>
      <name val="Arial"/>
      <family val="2"/>
    </font>
    <font>
      <b/>
      <sz val="8"/>
      <name val="Arial"/>
      <family val="2"/>
    </font>
    <font>
      <sz val="11"/>
      <color indexed="8"/>
      <name val="Calibri"/>
      <family val="2"/>
    </font>
    <font>
      <u/>
      <sz val="16"/>
      <color theme="10"/>
      <name val="Calibri"/>
      <family val="2"/>
      <scheme val="minor"/>
    </font>
    <font>
      <b/>
      <sz val="16"/>
      <color theme="0"/>
      <name val="Calibri"/>
      <family val="2"/>
      <scheme val="minor"/>
    </font>
    <font>
      <b/>
      <sz val="20"/>
      <color theme="1"/>
      <name val="Calibri"/>
      <family val="2"/>
      <scheme val="minor"/>
    </font>
    <font>
      <b/>
      <sz val="13.5"/>
      <color theme="1"/>
      <name val="Calibri"/>
      <family val="2"/>
      <scheme val="minor"/>
    </font>
    <font>
      <sz val="10"/>
      <color theme="1"/>
      <name val="Calibri"/>
      <family val="2"/>
      <scheme val="minor"/>
    </font>
    <font>
      <b/>
      <sz val="12"/>
      <color theme="2" tint="-0.89999084444715716"/>
      <name val="Calibri"/>
      <family val="2"/>
      <scheme val="minor"/>
    </font>
    <font>
      <b/>
      <sz val="11"/>
      <color theme="1"/>
      <name val="Calibri"/>
      <family val="2"/>
    </font>
    <font>
      <b/>
      <sz val="16"/>
      <name val="Calibri"/>
      <family val="2"/>
      <scheme val="minor"/>
    </font>
    <font>
      <b/>
      <sz val="12"/>
      <name val="Calibri"/>
      <family val="2"/>
      <scheme val="minor"/>
    </font>
    <font>
      <sz val="8"/>
      <name val="Arial"/>
      <family val="2"/>
    </font>
    <font>
      <i/>
      <sz val="9"/>
      <name val="Calibri"/>
      <family val="2"/>
      <scheme val="minor"/>
    </font>
    <font>
      <i/>
      <sz val="9"/>
      <color theme="5" tint="-0.499984740745262"/>
      <name val="Calibri"/>
      <family val="2"/>
      <scheme val="minor"/>
    </font>
    <font>
      <b/>
      <sz val="10"/>
      <name val="Calibri"/>
      <family val="2"/>
      <scheme val="minor"/>
    </font>
    <font>
      <sz val="10"/>
      <name val="Calibri"/>
      <family val="2"/>
      <scheme val="minor"/>
    </font>
    <font>
      <b/>
      <sz val="36"/>
      <color theme="0"/>
      <name val="Bahnschrift SemiBold SemiConden"/>
      <family val="2"/>
    </font>
    <font>
      <b/>
      <sz val="24"/>
      <color theme="0"/>
      <name val="Bahnschrift SemiBold SemiConden"/>
      <family val="2"/>
    </font>
    <font>
      <b/>
      <sz val="8"/>
      <color theme="0"/>
      <name val="Arial"/>
      <family val="2"/>
    </font>
    <font>
      <b/>
      <sz val="8"/>
      <color theme="3"/>
      <name val="Arial"/>
      <family val="2"/>
    </font>
    <font>
      <sz val="11"/>
      <color rgb="FFFFFFCC"/>
      <name val="Calibri"/>
      <family val="2"/>
      <scheme val="minor"/>
    </font>
    <font>
      <b/>
      <sz val="11"/>
      <color rgb="FFFFC000"/>
      <name val="Calibri"/>
      <family val="2"/>
      <scheme val="minor"/>
    </font>
    <font>
      <b/>
      <sz val="10"/>
      <color theme="0"/>
      <name val="Calibri"/>
      <family val="2"/>
      <scheme val="minor"/>
    </font>
    <font>
      <sz val="10"/>
      <color theme="0"/>
      <name val="Calibri"/>
      <family val="2"/>
      <scheme val="minor"/>
    </font>
    <font>
      <b/>
      <sz val="12"/>
      <color theme="0"/>
      <name val="Calibri"/>
      <family val="2"/>
      <scheme val="minor"/>
    </font>
    <font>
      <b/>
      <sz val="11"/>
      <color theme="0" tint="-4.9989318521683403E-2"/>
      <name val="Calibri"/>
      <family val="2"/>
      <scheme val="minor"/>
    </font>
    <font>
      <sz val="11"/>
      <color theme="0" tint="-4.9989318521683403E-2"/>
      <name val="Calibri"/>
      <family val="2"/>
      <scheme val="minor"/>
    </font>
    <font>
      <b/>
      <sz val="11"/>
      <color theme="3" tint="-0.499984740745262"/>
      <name val="Calibri"/>
      <family val="2"/>
      <scheme val="minor"/>
    </font>
    <font>
      <b/>
      <sz val="11"/>
      <color rgb="FFFFFFCC"/>
      <name val="Calibri"/>
      <family val="2"/>
      <scheme val="minor"/>
    </font>
    <font>
      <b/>
      <sz val="14"/>
      <color rgb="FFFFC000"/>
      <name val="Calibri"/>
      <family val="2"/>
      <scheme val="minor"/>
    </font>
    <font>
      <b/>
      <sz val="20"/>
      <color theme="0"/>
      <name val="Calibri"/>
      <family val="2"/>
      <scheme val="minor"/>
    </font>
    <font>
      <b/>
      <sz val="8"/>
      <color theme="1"/>
      <name val="Arial"/>
      <family val="2"/>
    </font>
    <font>
      <sz val="10"/>
      <color rgb="FF000000"/>
      <name val="Calibri"/>
      <family val="2"/>
      <scheme val="minor"/>
    </font>
    <font>
      <u/>
      <sz val="10"/>
      <color theme="1"/>
      <name val="Calibri"/>
      <family val="2"/>
      <scheme val="minor"/>
    </font>
    <font>
      <b/>
      <u/>
      <sz val="8"/>
      <name val="Arial"/>
      <family val="2"/>
    </font>
    <font>
      <sz val="8"/>
      <color theme="1"/>
      <name val="Arial"/>
      <family val="2"/>
    </font>
    <font>
      <b/>
      <u/>
      <sz val="8"/>
      <color theme="1"/>
      <name val="Arial"/>
      <family val="2"/>
    </font>
    <font>
      <b/>
      <strike/>
      <sz val="8"/>
      <name val="Arial"/>
      <family val="2"/>
    </font>
    <font>
      <i/>
      <sz val="8"/>
      <name val="Arial"/>
      <family val="2"/>
    </font>
    <font>
      <b/>
      <i/>
      <u/>
      <sz val="8"/>
      <name val="Arial"/>
      <family val="2"/>
    </font>
    <font>
      <u/>
      <sz val="8"/>
      <name val="Arial"/>
      <family val="2"/>
    </font>
    <font>
      <strike/>
      <sz val="8"/>
      <name val="Arial"/>
      <family val="2"/>
    </font>
    <font>
      <sz val="8"/>
      <color rgb="FFFFFFFF"/>
      <name val="Calibri"/>
      <family val="2"/>
      <scheme val="minor"/>
    </font>
    <font>
      <b/>
      <sz val="10"/>
      <name val="Calibri"/>
      <family val="2"/>
    </font>
    <font>
      <sz val="10"/>
      <name val="Calibri"/>
      <family val="2"/>
    </font>
    <font>
      <b/>
      <u/>
      <sz val="10"/>
      <name val="Calibri"/>
      <family val="2"/>
    </font>
    <font>
      <sz val="10"/>
      <color theme="1"/>
      <name val="Calibri"/>
      <family val="2"/>
    </font>
    <font>
      <b/>
      <sz val="10"/>
      <color theme="1"/>
      <name val="Calibri"/>
      <family val="2"/>
    </font>
    <font>
      <b/>
      <u/>
      <sz val="10"/>
      <color theme="1"/>
      <name val="Calibri"/>
      <family val="2"/>
    </font>
    <font>
      <b/>
      <strike/>
      <sz val="10"/>
      <name val="Calibri"/>
      <family val="2"/>
    </font>
    <font>
      <b/>
      <i/>
      <u/>
      <sz val="10"/>
      <name val="Calibri"/>
      <family val="2"/>
    </font>
    <font>
      <i/>
      <sz val="10"/>
      <name val="Calibri"/>
      <family val="2"/>
    </font>
    <font>
      <u/>
      <sz val="10"/>
      <name val="Calibri"/>
      <family val="2"/>
    </font>
    <font>
      <strike/>
      <sz val="10"/>
      <name val="Calibri"/>
      <family val="2"/>
    </font>
  </fonts>
  <fills count="52">
    <fill>
      <patternFill patternType="none"/>
    </fill>
    <fill>
      <patternFill patternType="gray125"/>
    </fill>
    <fill>
      <patternFill patternType="solid">
        <fgColor theme="7" tint="0.59999389629810485"/>
        <bgColor indexed="64"/>
      </patternFill>
    </fill>
    <fill>
      <patternFill patternType="solid">
        <fgColor theme="0"/>
        <bgColor indexed="64"/>
      </patternFill>
    </fill>
    <fill>
      <patternFill patternType="solid">
        <fgColor theme="2" tint="-9.9948118533890809E-2"/>
        <bgColor theme="7" tint="0.59996337778862885"/>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tint="0.14999847407452621"/>
        <bgColor indexed="64"/>
      </patternFill>
    </fill>
    <fill>
      <patternFill patternType="solid">
        <fgColor rgb="FFEBF1DE"/>
        <bgColor indexed="64"/>
      </patternFill>
    </fill>
    <fill>
      <patternFill patternType="solid">
        <fgColor theme="5" tint="0.59999389629810485"/>
        <bgColor theme="5" tint="0.59999389629810485"/>
      </patternFill>
    </fill>
    <fill>
      <patternFill patternType="solid">
        <fgColor theme="2"/>
        <bgColor indexed="64"/>
      </patternFill>
    </fill>
    <fill>
      <patternFill patternType="solid">
        <fgColor rgb="FFC00000"/>
        <bgColor indexed="64"/>
      </patternFill>
    </fill>
    <fill>
      <patternFill patternType="solid">
        <fgColor rgb="FFC00000"/>
        <bgColor theme="4"/>
      </patternFill>
    </fill>
    <fill>
      <patternFill patternType="solid">
        <fgColor theme="5" tint="0.79998168889431442"/>
        <bgColor theme="5" tint="0.79998168889431442"/>
      </patternFill>
    </fill>
    <fill>
      <patternFill patternType="solid">
        <fgColor theme="6" tint="0.79995117038483843"/>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3" tint="-0.499984740745262"/>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9"/>
        <bgColor indexed="64"/>
      </patternFill>
    </fill>
    <fill>
      <patternFill patternType="solid">
        <fgColor theme="5"/>
        <bgColor indexed="64"/>
      </patternFill>
    </fill>
    <fill>
      <patternFill patternType="solid">
        <fgColor theme="6"/>
        <bgColor indexed="64"/>
      </patternFill>
    </fill>
    <fill>
      <patternFill patternType="solid">
        <fgColor theme="1" tint="0.249977111117893"/>
        <bgColor indexed="64"/>
      </patternFill>
    </fill>
    <fill>
      <patternFill patternType="solid">
        <fgColor rgb="FFFFFFFF"/>
        <bgColor rgb="FF000000"/>
      </patternFill>
    </fill>
    <fill>
      <patternFill patternType="solid">
        <fgColor rgb="FFC0504D"/>
        <bgColor rgb="FF000000"/>
      </patternFill>
    </fill>
    <fill>
      <patternFill patternType="solid">
        <fgColor theme="4" tint="0.79998168889431442"/>
        <bgColor rgb="FF000000"/>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theme="4"/>
      </left>
      <right/>
      <top/>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indexed="64"/>
      </right>
      <top style="thin">
        <color indexed="64"/>
      </top>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auto="1"/>
      </left>
      <right style="thin">
        <color indexed="64"/>
      </right>
      <top style="thin">
        <color indexed="64"/>
      </top>
      <bottom style="thin">
        <color auto="1"/>
      </bottom>
      <diagonal/>
    </border>
    <border>
      <left style="thin">
        <color indexed="64"/>
      </left>
      <right style="thin">
        <color indexed="64"/>
      </right>
      <top/>
      <bottom style="thin">
        <color indexed="64"/>
      </bottom>
      <diagonal/>
    </border>
    <border>
      <left/>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5"/>
      </left>
      <right style="thin">
        <color theme="5"/>
      </right>
      <top style="thin">
        <color theme="5"/>
      </top>
      <bottom style="thin">
        <color theme="5"/>
      </bottom>
      <diagonal/>
    </border>
    <border>
      <left/>
      <right style="thick">
        <color theme="5" tint="-0.499984740745262"/>
      </right>
      <top/>
      <bottom/>
      <diagonal/>
    </border>
    <border>
      <left/>
      <right style="thick">
        <color theme="2" tint="-0.749961851863155"/>
      </right>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
    <xf numFmtId="0" fontId="0" fillId="0" borderId="0"/>
    <xf numFmtId="0" fontId="3" fillId="0" borderId="0"/>
    <xf numFmtId="0" fontId="7" fillId="0" borderId="0" applyNumberFormat="0" applyFill="0" applyBorder="0" applyAlignment="0" applyProtection="0"/>
    <xf numFmtId="9" fontId="29" fillId="0" borderId="0" applyFont="0" applyFill="0" applyBorder="0" applyAlignment="0" applyProtection="0"/>
    <xf numFmtId="164" fontId="29" fillId="0" borderId="0" applyFont="0" applyFill="0" applyBorder="0" applyAlignment="0" applyProtection="0"/>
  </cellStyleXfs>
  <cellXfs count="390">
    <xf numFmtId="0" fontId="0" fillId="0" borderId="0" xfId="0"/>
    <xf numFmtId="0" fontId="4" fillId="4" borderId="3" xfId="1" applyFont="1" applyFill="1" applyBorder="1" applyAlignment="1">
      <alignment horizontal="center" vertical="center" wrapText="1"/>
    </xf>
    <xf numFmtId="0" fontId="4" fillId="4" borderId="2" xfId="1" applyFont="1" applyFill="1" applyBorder="1" applyAlignment="1">
      <alignment horizontal="center" vertical="center" wrapText="1"/>
    </xf>
    <xf numFmtId="14" fontId="4" fillId="4" borderId="2" xfId="1" applyNumberFormat="1" applyFont="1" applyFill="1" applyBorder="1" applyAlignment="1">
      <alignment horizontal="center" vertical="center" wrapText="1"/>
    </xf>
    <xf numFmtId="0" fontId="0" fillId="0" borderId="0" xfId="0" applyBorder="1"/>
    <xf numFmtId="0" fontId="0" fillId="0" borderId="0" xfId="0" applyBorder="1" applyAlignment="1">
      <alignment horizontal="left"/>
    </xf>
    <xf numFmtId="0" fontId="0" fillId="0" borderId="0" xfId="0" applyBorder="1" applyAlignment="1"/>
    <xf numFmtId="0" fontId="0" fillId="3" borderId="0" xfId="0" applyFill="1" applyBorder="1" applyAlignment="1">
      <alignment vertical="center"/>
    </xf>
    <xf numFmtId="0" fontId="0" fillId="3" borderId="0" xfId="0" applyFill="1" applyBorder="1" applyAlignment="1">
      <alignment vertical="center" wrapText="1"/>
    </xf>
    <xf numFmtId="0" fontId="0" fillId="0" borderId="0" xfId="0" applyAlignment="1">
      <alignment vertical="center"/>
    </xf>
    <xf numFmtId="0" fontId="0" fillId="0" borderId="0" xfId="0" applyBorder="1" applyAlignment="1">
      <alignment vertical="center"/>
    </xf>
    <xf numFmtId="0" fontId="0" fillId="0" borderId="0" xfId="0" applyAlignment="1">
      <alignment horizontal="center" vertical="center"/>
    </xf>
    <xf numFmtId="0" fontId="9" fillId="0" borderId="0" xfId="0" applyFont="1" applyFill="1" applyAlignment="1">
      <alignment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0" fontId="0" fillId="13" borderId="0" xfId="0" applyFill="1" applyAlignment="1">
      <alignment vertical="center"/>
    </xf>
    <xf numFmtId="0" fontId="0" fillId="0" borderId="0" xfId="0" applyFill="1" applyAlignment="1">
      <alignment vertical="center"/>
    </xf>
    <xf numFmtId="0" fontId="0" fillId="8" borderId="0" xfId="0" applyFill="1" applyBorder="1" applyAlignment="1">
      <alignment vertical="center"/>
    </xf>
    <xf numFmtId="0" fontId="0" fillId="5" borderId="0" xfId="0" applyFill="1" applyBorder="1" applyAlignment="1">
      <alignment vertical="center"/>
    </xf>
    <xf numFmtId="0" fontId="0" fillId="7" borderId="0" xfId="0" applyFill="1" applyBorder="1" applyAlignment="1">
      <alignment horizontal="center" vertical="center"/>
    </xf>
    <xf numFmtId="0" fontId="0" fillId="8" borderId="0" xfId="0" applyFill="1" applyBorder="1" applyAlignment="1">
      <alignment horizontal="center" vertical="center"/>
    </xf>
    <xf numFmtId="0" fontId="0" fillId="10" borderId="0" xfId="0" applyFill="1" applyAlignment="1">
      <alignment horizontal="center" vertical="center"/>
    </xf>
    <xf numFmtId="0" fontId="0" fillId="6" borderId="0" xfId="0" applyFill="1" applyAlignment="1">
      <alignment horizontal="center" vertical="center"/>
    </xf>
    <xf numFmtId="0" fontId="0" fillId="9" borderId="0" xfId="0" applyFill="1" applyAlignment="1">
      <alignment vertical="center"/>
    </xf>
    <xf numFmtId="0" fontId="14" fillId="14" borderId="0" xfId="0" applyFont="1" applyFill="1" applyAlignment="1">
      <alignment horizontal="center" vertical="center"/>
    </xf>
    <xf numFmtId="0" fontId="14" fillId="14" borderId="0" xfId="0" applyFont="1" applyFill="1" applyAlignment="1">
      <alignment vertical="center"/>
    </xf>
    <xf numFmtId="0" fontId="0" fillId="16" borderId="0" xfId="0" applyFill="1" applyAlignment="1">
      <alignment vertical="center"/>
    </xf>
    <xf numFmtId="0" fontId="0" fillId="17" borderId="0" xfId="0" applyFill="1" applyAlignment="1">
      <alignment vertical="center"/>
    </xf>
    <xf numFmtId="0" fontId="18" fillId="17" borderId="0" xfId="0" applyFont="1" applyFill="1" applyBorder="1" applyAlignment="1">
      <alignment vertical="center"/>
    </xf>
    <xf numFmtId="0" fontId="18" fillId="13" borderId="0" xfId="0" applyFont="1" applyFill="1" applyBorder="1" applyAlignment="1">
      <alignment vertical="center"/>
    </xf>
    <xf numFmtId="0" fontId="18" fillId="12" borderId="0" xfId="0" applyFont="1" applyFill="1" applyBorder="1" applyAlignment="1">
      <alignment vertical="center"/>
    </xf>
    <xf numFmtId="0" fontId="0" fillId="11" borderId="0" xfId="0" applyFill="1" applyAlignment="1">
      <alignment vertical="center"/>
    </xf>
    <xf numFmtId="0" fontId="18" fillId="11" borderId="0" xfId="0" applyFont="1" applyFill="1" applyAlignment="1">
      <alignment vertical="center"/>
    </xf>
    <xf numFmtId="0" fontId="15" fillId="0" borderId="9" xfId="0" applyFont="1" applyBorder="1" applyAlignment="1">
      <alignment vertical="center"/>
    </xf>
    <xf numFmtId="0" fontId="7" fillId="0" borderId="9" xfId="2" applyBorder="1" applyAlignment="1">
      <alignment horizontal="center" vertical="center"/>
    </xf>
    <xf numFmtId="0" fontId="10" fillId="3" borderId="9" xfId="0" applyFont="1" applyFill="1" applyBorder="1" applyAlignment="1">
      <alignment horizontal="center" vertical="center"/>
    </xf>
    <xf numFmtId="165" fontId="13" fillId="0" borderId="9" xfId="0" applyNumberFormat="1" applyFont="1" applyFill="1" applyBorder="1" applyAlignment="1">
      <alignment horizontal="center" vertical="center"/>
    </xf>
    <xf numFmtId="166" fontId="12" fillId="0" borderId="9" xfId="0" applyNumberFormat="1" applyFont="1" applyFill="1" applyBorder="1" applyAlignment="1">
      <alignment horizontal="center" vertical="center"/>
    </xf>
    <xf numFmtId="0" fontId="10" fillId="3" borderId="9" xfId="0" applyFont="1" applyFill="1" applyBorder="1" applyAlignment="1">
      <alignment horizontal="center" vertical="center" wrapText="1"/>
    </xf>
    <xf numFmtId="0" fontId="14" fillId="19" borderId="0" xfId="0" applyFont="1" applyFill="1" applyAlignment="1">
      <alignment horizontal="center" vertical="center"/>
    </xf>
    <xf numFmtId="0" fontId="20" fillId="15" borderId="0" xfId="0" applyFont="1" applyFill="1" applyAlignment="1">
      <alignment horizontal="center" vertical="center"/>
    </xf>
    <xf numFmtId="0" fontId="21" fillId="19" borderId="0" xfId="0" applyFont="1" applyFill="1" applyAlignment="1">
      <alignment horizontal="center" vertical="center"/>
    </xf>
    <xf numFmtId="0" fontId="9" fillId="7" borderId="0" xfId="0" applyFont="1" applyFill="1" applyAlignment="1">
      <alignment horizontal="center" vertical="center"/>
    </xf>
    <xf numFmtId="0" fontId="9" fillId="7" borderId="0" xfId="0" applyFont="1" applyFill="1" applyAlignment="1">
      <alignment vertical="center"/>
    </xf>
    <xf numFmtId="0" fontId="25" fillId="7" borderId="0" xfId="0" applyFont="1" applyFill="1" applyAlignment="1">
      <alignment horizontal="center" vertical="center"/>
    </xf>
    <xf numFmtId="14" fontId="26" fillId="7" borderId="0" xfId="0" applyNumberFormat="1" applyFont="1" applyFill="1" applyAlignment="1">
      <alignment horizontal="center" vertical="center"/>
    </xf>
    <xf numFmtId="0" fontId="25" fillId="7" borderId="0" xfId="0" applyFont="1" applyFill="1" applyAlignment="1">
      <alignment horizontal="left" vertical="center" indent="2"/>
    </xf>
    <xf numFmtId="0" fontId="27" fillId="10" borderId="0" xfId="0" applyFont="1" applyFill="1" applyAlignment="1">
      <alignment horizontal="center" vertical="center"/>
    </xf>
    <xf numFmtId="0" fontId="14" fillId="15" borderId="0" xfId="1" applyFont="1" applyFill="1" applyBorder="1" applyAlignment="1">
      <alignment horizontal="center" vertical="center" wrapText="1"/>
    </xf>
    <xf numFmtId="14" fontId="16" fillId="3" borderId="13" xfId="0" applyNumberFormat="1" applyFont="1" applyFill="1" applyBorder="1" applyAlignment="1">
      <alignment horizontal="center" vertical="center"/>
    </xf>
    <xf numFmtId="14" fontId="16" fillId="3" borderId="14" xfId="0" applyNumberFormat="1" applyFont="1" applyFill="1" applyBorder="1" applyAlignment="1">
      <alignment horizontal="center" vertical="center"/>
    </xf>
    <xf numFmtId="14" fontId="16" fillId="3" borderId="15" xfId="0" applyNumberFormat="1" applyFont="1" applyFill="1" applyBorder="1" applyAlignment="1">
      <alignment horizontal="center" vertical="center"/>
    </xf>
    <xf numFmtId="165" fontId="12" fillId="0" borderId="0" xfId="3" applyNumberFormat="1" applyFont="1" applyAlignment="1">
      <alignment horizontal="left" vertical="center"/>
    </xf>
    <xf numFmtId="0" fontId="9" fillId="7" borderId="0" xfId="0" applyFont="1" applyFill="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5" fillId="0" borderId="0" xfId="1" applyFont="1" applyFill="1" applyBorder="1" applyAlignment="1">
      <alignment horizontal="left" vertical="center" wrapText="1"/>
    </xf>
    <xf numFmtId="0" fontId="9" fillId="0" borderId="0" xfId="0" applyFont="1" applyAlignment="1">
      <alignment vertical="center"/>
    </xf>
    <xf numFmtId="0" fontId="5" fillId="7" borderId="1" xfId="1" applyFont="1" applyFill="1" applyBorder="1" applyAlignment="1">
      <alignment vertical="center" wrapText="1"/>
    </xf>
    <xf numFmtId="0" fontId="5" fillId="7" borderId="1" xfId="1" applyFont="1" applyFill="1" applyBorder="1" applyAlignment="1">
      <alignment vertical="center"/>
    </xf>
    <xf numFmtId="0" fontId="5" fillId="3" borderId="1" xfId="1" applyFont="1" applyFill="1" applyBorder="1" applyAlignment="1">
      <alignment vertical="center" wrapText="1"/>
    </xf>
    <xf numFmtId="0" fontId="5" fillId="3" borderId="1" xfId="1" applyFont="1" applyFill="1" applyBorder="1" applyAlignment="1">
      <alignment vertical="center"/>
    </xf>
    <xf numFmtId="0" fontId="5" fillId="7" borderId="1" xfId="1" applyFont="1" applyFill="1" applyBorder="1" applyAlignment="1">
      <alignment horizontal="left" vertical="center" wrapText="1"/>
    </xf>
    <xf numFmtId="0" fontId="5" fillId="3" borderId="1" xfId="1" applyFont="1" applyFill="1" applyBorder="1" applyAlignment="1">
      <alignment horizontal="left" vertical="center" wrapText="1"/>
    </xf>
    <xf numFmtId="0" fontId="31" fillId="0" borderId="0" xfId="0" applyFont="1" applyFill="1" applyBorder="1" applyAlignment="1">
      <alignment vertical="center" wrapText="1"/>
    </xf>
    <xf numFmtId="2" fontId="31" fillId="0" borderId="0" xfId="0" applyNumberFormat="1" applyFont="1" applyFill="1" applyBorder="1" applyAlignment="1">
      <alignment horizontal="right" vertical="center"/>
    </xf>
    <xf numFmtId="0" fontId="31" fillId="0" borderId="0" xfId="0" applyFont="1" applyFill="1" applyBorder="1" applyAlignment="1"/>
    <xf numFmtId="0" fontId="31" fillId="0" borderId="0" xfId="0" applyFont="1" applyFill="1" applyBorder="1" applyAlignment="1">
      <alignment vertical="center"/>
    </xf>
    <xf numFmtId="0" fontId="0" fillId="23" borderId="0" xfId="0" applyFill="1" applyAlignment="1">
      <alignment vertical="center"/>
    </xf>
    <xf numFmtId="0" fontId="0" fillId="23" borderId="0" xfId="0" applyFill="1" applyBorder="1" applyAlignment="1">
      <alignment vertical="center"/>
    </xf>
    <xf numFmtId="0" fontId="0" fillId="23" borderId="0" xfId="0" applyFill="1" applyAlignment="1">
      <alignment horizontal="center" vertical="center"/>
    </xf>
    <xf numFmtId="2" fontId="0" fillId="6" borderId="0" xfId="0" applyNumberFormat="1" applyFill="1" applyAlignment="1">
      <alignment horizontal="center" vertical="center"/>
    </xf>
    <xf numFmtId="2" fontId="33" fillId="24" borderId="0" xfId="0" applyNumberFormat="1" applyFont="1" applyFill="1" applyBorder="1" applyAlignment="1" applyProtection="1">
      <alignment horizontal="center" vertical="center"/>
    </xf>
    <xf numFmtId="0" fontId="0" fillId="18" borderId="0" xfId="0" applyFill="1" applyAlignment="1">
      <alignment vertical="center"/>
    </xf>
    <xf numFmtId="0" fontId="5" fillId="7" borderId="4" xfId="1" applyNumberFormat="1" applyFont="1" applyFill="1" applyBorder="1" applyAlignment="1">
      <alignment vertical="center"/>
    </xf>
    <xf numFmtId="0" fontId="5" fillId="3" borderId="4" xfId="1" applyNumberFormat="1" applyFont="1" applyFill="1" applyBorder="1" applyAlignment="1">
      <alignment vertical="center"/>
    </xf>
    <xf numFmtId="0" fontId="5" fillId="7" borderId="4" xfId="1" applyNumberFormat="1" applyFont="1" applyFill="1" applyBorder="1" applyAlignment="1">
      <alignment vertical="center" wrapText="1"/>
    </xf>
    <xf numFmtId="0" fontId="5" fillId="3" borderId="4" xfId="1" applyNumberFormat="1" applyFont="1" applyFill="1" applyBorder="1" applyAlignment="1">
      <alignment vertical="center" wrapText="1"/>
    </xf>
    <xf numFmtId="0" fontId="5" fillId="7" borderId="4" xfId="1" applyNumberFormat="1" applyFont="1" applyFill="1" applyBorder="1" applyAlignment="1">
      <alignment horizontal="left" vertical="center" wrapText="1"/>
    </xf>
    <xf numFmtId="0" fontId="5" fillId="3" borderId="4" xfId="1" applyNumberFormat="1" applyFont="1" applyFill="1" applyBorder="1" applyAlignment="1">
      <alignment horizontal="left" vertical="center" wrapText="1"/>
    </xf>
    <xf numFmtId="0" fontId="5" fillId="7" borderId="0" xfId="1" applyNumberFormat="1" applyFont="1" applyFill="1" applyBorder="1" applyAlignment="1">
      <alignment vertical="center"/>
    </xf>
    <xf numFmtId="0" fontId="5" fillId="7" borderId="0" xfId="1" applyNumberFormat="1" applyFont="1" applyFill="1" applyBorder="1" applyAlignment="1">
      <alignment horizontal="center" vertical="center"/>
    </xf>
    <xf numFmtId="0" fontId="5" fillId="3" borderId="0" xfId="1" applyNumberFormat="1" applyFont="1" applyFill="1" applyBorder="1" applyAlignment="1">
      <alignment vertical="center"/>
    </xf>
    <xf numFmtId="0" fontId="5" fillId="3" borderId="0" xfId="1" applyNumberFormat="1" applyFont="1" applyFill="1" applyBorder="1" applyAlignment="1">
      <alignment horizontal="center" vertical="center"/>
    </xf>
    <xf numFmtId="0" fontId="5" fillId="7" borderId="0" xfId="1" applyNumberFormat="1" applyFont="1" applyFill="1" applyBorder="1" applyAlignment="1">
      <alignment vertical="center" wrapText="1"/>
    </xf>
    <xf numFmtId="0" fontId="5" fillId="7" borderId="0" xfId="1" applyNumberFormat="1" applyFont="1" applyFill="1" applyBorder="1" applyAlignment="1">
      <alignment horizontal="center" vertical="center" wrapText="1"/>
    </xf>
    <xf numFmtId="0" fontId="5" fillId="3" borderId="0" xfId="1" applyNumberFormat="1" applyFont="1" applyFill="1" applyBorder="1" applyAlignment="1">
      <alignment vertical="center" wrapText="1"/>
    </xf>
    <xf numFmtId="0" fontId="5" fillId="3" borderId="0" xfId="1" applyNumberFormat="1" applyFont="1" applyFill="1" applyBorder="1" applyAlignment="1">
      <alignment horizontal="center" vertical="center" wrapText="1"/>
    </xf>
    <xf numFmtId="0" fontId="5" fillId="7" borderId="0" xfId="1" applyNumberFormat="1" applyFont="1" applyFill="1" applyBorder="1" applyAlignment="1">
      <alignment horizontal="left" vertical="center" wrapText="1"/>
    </xf>
    <xf numFmtId="0" fontId="5" fillId="3" borderId="0" xfId="1" applyNumberFormat="1" applyFont="1" applyFill="1" applyBorder="1" applyAlignment="1">
      <alignment horizontal="left" vertical="center" wrapText="1"/>
    </xf>
    <xf numFmtId="0" fontId="5" fillId="7" borderId="0" xfId="1" applyFont="1" applyFill="1" applyBorder="1" applyAlignment="1">
      <alignment horizontal="center" vertical="center"/>
    </xf>
    <xf numFmtId="0" fontId="7" fillId="0" borderId="0" xfId="2" applyBorder="1" applyAlignment="1">
      <alignment horizontal="left"/>
    </xf>
    <xf numFmtId="0" fontId="34" fillId="0" borderId="0" xfId="2" applyFont="1" applyBorder="1" applyAlignment="1"/>
    <xf numFmtId="0" fontId="0" fillId="10" borderId="0" xfId="0" applyFill="1" applyAlignment="1">
      <alignment vertical="center"/>
    </xf>
    <xf numFmtId="0" fontId="0" fillId="6" borderId="0" xfId="0" applyFill="1" applyAlignment="1">
      <alignment vertical="center"/>
    </xf>
    <xf numFmtId="2" fontId="0" fillId="6" borderId="0" xfId="0" applyNumberFormat="1" applyFill="1" applyAlignment="1">
      <alignment vertical="center"/>
    </xf>
    <xf numFmtId="49" fontId="0" fillId="0" borderId="0" xfId="4" applyNumberFormat="1" applyFont="1" applyAlignment="1">
      <alignment horizontal="center" vertical="center"/>
    </xf>
    <xf numFmtId="0" fontId="18" fillId="0" borderId="0" xfId="0" applyFont="1"/>
    <xf numFmtId="0" fontId="36" fillId="0" borderId="0" xfId="0" applyFont="1"/>
    <xf numFmtId="0" fontId="37" fillId="0" borderId="0" xfId="0" applyFont="1" applyAlignment="1">
      <alignment vertical="center"/>
    </xf>
    <xf numFmtId="0" fontId="18" fillId="0" borderId="0" xfId="0" applyFont="1" applyAlignment="1">
      <alignment horizontal="left" vertical="center" indent="1"/>
    </xf>
    <xf numFmtId="0" fontId="0" fillId="0" borderId="0" xfId="0" applyAlignment="1">
      <alignment horizontal="left" vertical="center" indent="1"/>
    </xf>
    <xf numFmtId="0" fontId="0" fillId="0" borderId="0" xfId="0" applyAlignment="1">
      <alignment wrapText="1"/>
    </xf>
    <xf numFmtId="0" fontId="7" fillId="0" borderId="0" xfId="2"/>
    <xf numFmtId="0" fontId="3" fillId="0" borderId="0" xfId="1" applyFont="1" applyFill="1" applyBorder="1" applyAlignment="1">
      <alignment horizontal="left" vertical="top" wrapText="1"/>
    </xf>
    <xf numFmtId="0" fontId="0" fillId="0" borderId="0" xfId="0" applyAlignment="1">
      <alignment vertical="center" wrapText="1"/>
    </xf>
    <xf numFmtId="0" fontId="0" fillId="0" borderId="0" xfId="0" applyFill="1" applyBorder="1" applyAlignment="1">
      <alignment vertical="center"/>
    </xf>
    <xf numFmtId="0" fontId="0" fillId="0" borderId="0" xfId="0" applyFill="1" applyBorder="1" applyAlignment="1">
      <alignment vertical="center" wrapText="1"/>
    </xf>
    <xf numFmtId="0" fontId="12" fillId="0" borderId="0" xfId="0" applyFont="1" applyAlignment="1">
      <alignment vertical="center"/>
    </xf>
    <xf numFmtId="0" fontId="41" fillId="7" borderId="0" xfId="0" applyFont="1" applyFill="1" applyAlignment="1">
      <alignment horizontal="left" vertical="center" indent="2"/>
    </xf>
    <xf numFmtId="0" fontId="12" fillId="7" borderId="0" xfId="0" applyFont="1" applyFill="1" applyAlignment="1">
      <alignment horizontal="center" vertical="center" wrapText="1"/>
    </xf>
    <xf numFmtId="0" fontId="12" fillId="7" borderId="0" xfId="0" applyFont="1" applyFill="1" applyAlignment="1">
      <alignment horizontal="center" vertical="center"/>
    </xf>
    <xf numFmtId="0" fontId="12" fillId="7" borderId="0" xfId="0" applyFont="1" applyFill="1" applyAlignment="1">
      <alignment vertical="center"/>
    </xf>
    <xf numFmtId="14" fontId="42" fillId="7" borderId="0" xfId="0" applyNumberFormat="1" applyFont="1" applyFill="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14" fontId="12" fillId="0" borderId="0" xfId="0" applyNumberFormat="1" applyFont="1" applyAlignment="1">
      <alignment horizontal="center" vertical="center"/>
    </xf>
    <xf numFmtId="0" fontId="12" fillId="0" borderId="0" xfId="0" applyFont="1" applyFill="1" applyAlignment="1">
      <alignment vertical="center"/>
    </xf>
    <xf numFmtId="0" fontId="12" fillId="0" borderId="0" xfId="0" applyFont="1" applyAlignment="1">
      <alignment horizontal="left" vertical="center" wrapText="1"/>
    </xf>
    <xf numFmtId="0" fontId="43" fillId="7" borderId="0" xfId="1" applyFont="1" applyFill="1" applyBorder="1" applyAlignment="1">
      <alignment horizontal="center" vertical="center"/>
    </xf>
    <xf numFmtId="14" fontId="44" fillId="3" borderId="14" xfId="0" applyNumberFormat="1" applyFont="1" applyFill="1" applyBorder="1" applyAlignment="1">
      <alignment horizontal="left" vertical="center"/>
    </xf>
    <xf numFmtId="0" fontId="0" fillId="26" borderId="0" xfId="0" applyFill="1" applyAlignment="1">
      <alignment vertical="center"/>
    </xf>
    <xf numFmtId="0" fontId="14" fillId="27" borderId="0" xfId="0" applyFont="1" applyFill="1" applyAlignment="1">
      <alignment horizontal="centerContinuous" vertical="center"/>
    </xf>
    <xf numFmtId="0" fontId="34" fillId="0" borderId="0" xfId="2" applyFont="1" applyBorder="1" applyAlignment="1">
      <alignment horizontal="left" vertical="center"/>
    </xf>
    <xf numFmtId="0" fontId="7" fillId="0" borderId="0" xfId="2" applyBorder="1" applyAlignment="1">
      <alignment horizontal="left" vertical="center"/>
    </xf>
    <xf numFmtId="0" fontId="6" fillId="0" borderId="0" xfId="0" applyFont="1" applyFill="1" applyAlignment="1">
      <alignment vertical="center"/>
    </xf>
    <xf numFmtId="0" fontId="18" fillId="29" borderId="22" xfId="0" applyFont="1" applyFill="1" applyBorder="1" applyAlignment="1">
      <alignment vertical="center"/>
    </xf>
    <xf numFmtId="0" fontId="40" fillId="29" borderId="22" xfId="0" applyFont="1" applyFill="1" applyBorder="1" applyAlignment="1">
      <alignment vertical="center"/>
    </xf>
    <xf numFmtId="0" fontId="38" fillId="0" borderId="0" xfId="0" applyFont="1" applyBorder="1" applyAlignment="1">
      <alignment vertical="center"/>
    </xf>
    <xf numFmtId="14" fontId="45" fillId="3" borderId="14" xfId="0" applyNumberFormat="1" applyFont="1" applyFill="1" applyBorder="1" applyAlignment="1">
      <alignment horizontal="center" vertical="center"/>
    </xf>
    <xf numFmtId="14" fontId="45" fillId="3" borderId="13" xfId="0" applyNumberFormat="1" applyFont="1" applyFill="1" applyBorder="1" applyAlignment="1">
      <alignment horizontal="left" vertical="center"/>
    </xf>
    <xf numFmtId="0" fontId="47" fillId="0" borderId="0" xfId="0" applyFont="1" applyFill="1" applyBorder="1" applyAlignment="1">
      <alignment horizontal="left" vertical="center" wrapText="1"/>
    </xf>
    <xf numFmtId="0" fontId="47" fillId="0" borderId="0" xfId="0" applyFont="1" applyFill="1" applyBorder="1" applyAlignment="1">
      <alignment horizontal="center" vertical="center" wrapText="1"/>
    </xf>
    <xf numFmtId="0" fontId="47" fillId="0" borderId="0" xfId="0" applyFont="1" applyFill="1" applyBorder="1" applyAlignment="1">
      <alignment vertical="center"/>
    </xf>
    <xf numFmtId="0" fontId="47" fillId="25" borderId="22" xfId="0" applyFont="1" applyFill="1" applyBorder="1" applyAlignment="1">
      <alignment vertical="center" wrapText="1"/>
    </xf>
    <xf numFmtId="0" fontId="38" fillId="8" borderId="0" xfId="0" applyFont="1" applyFill="1" applyAlignment="1">
      <alignment vertical="center"/>
    </xf>
    <xf numFmtId="0" fontId="38" fillId="0" borderId="0" xfId="0" applyFont="1" applyFill="1" applyBorder="1" applyAlignment="1">
      <alignment vertical="center"/>
    </xf>
    <xf numFmtId="0" fontId="0" fillId="7" borderId="0" xfId="0" applyFill="1" applyAlignment="1">
      <alignment vertical="center"/>
    </xf>
    <xf numFmtId="0" fontId="0" fillId="7" borderId="0" xfId="0" applyFill="1" applyAlignment="1">
      <alignment vertical="center" wrapText="1"/>
    </xf>
    <xf numFmtId="0" fontId="48" fillId="31" borderId="0" xfId="0" applyFont="1" applyFill="1" applyAlignment="1">
      <alignment horizontal="left" vertical="center" indent="3"/>
    </xf>
    <xf numFmtId="0" fontId="49" fillId="32" borderId="0" xfId="0" applyFont="1" applyFill="1" applyAlignment="1">
      <alignment horizontal="left" vertical="center" indent="3"/>
    </xf>
    <xf numFmtId="0" fontId="39" fillId="12" borderId="0" xfId="0" applyFont="1" applyFill="1" applyAlignment="1">
      <alignment horizontal="left" vertical="center" indent="1"/>
    </xf>
    <xf numFmtId="0" fontId="0" fillId="33" borderId="0" xfId="0" applyFill="1" applyAlignment="1">
      <alignment horizontal="left" vertical="center" indent="1"/>
    </xf>
    <xf numFmtId="0" fontId="0" fillId="33" borderId="0" xfId="0" applyFill="1" applyAlignment="1">
      <alignment horizontal="left" vertical="center" indent="2"/>
    </xf>
    <xf numFmtId="0" fontId="0" fillId="33" borderId="0" xfId="0" applyFill="1" applyAlignment="1">
      <alignment horizontal="left" vertical="center" wrapText="1" indent="1"/>
    </xf>
    <xf numFmtId="0" fontId="5" fillId="7" borderId="23" xfId="1" applyFont="1" applyFill="1" applyBorder="1" applyAlignment="1">
      <alignment vertical="top" wrapText="1"/>
    </xf>
    <xf numFmtId="0" fontId="5" fillId="7" borderId="23" xfId="1" applyFont="1" applyFill="1" applyBorder="1" applyAlignment="1">
      <alignment vertical="top"/>
    </xf>
    <xf numFmtId="0" fontId="5" fillId="7" borderId="23" xfId="1" applyFont="1" applyFill="1" applyBorder="1" applyAlignment="1">
      <alignment horizontal="center" vertical="top"/>
    </xf>
    <xf numFmtId="0" fontId="5" fillId="3" borderId="23" xfId="1" applyFont="1" applyFill="1" applyBorder="1" applyAlignment="1">
      <alignment vertical="top" wrapText="1"/>
    </xf>
    <xf numFmtId="0" fontId="5" fillId="3" borderId="23" xfId="1" applyFont="1" applyFill="1" applyBorder="1" applyAlignment="1">
      <alignment vertical="top"/>
    </xf>
    <xf numFmtId="0" fontId="5" fillId="3" borderId="23" xfId="1" applyFont="1" applyFill="1" applyBorder="1" applyAlignment="1">
      <alignment horizontal="center" vertical="top"/>
    </xf>
    <xf numFmtId="0" fontId="5" fillId="0" borderId="23" xfId="1" applyFont="1" applyBorder="1" applyAlignment="1">
      <alignment horizontal="left" vertical="top" wrapText="1"/>
    </xf>
    <xf numFmtId="0" fontId="8" fillId="0" borderId="8" xfId="1" applyFont="1" applyBorder="1" applyAlignment="1">
      <alignment horizontal="left" vertical="top" wrapText="1"/>
    </xf>
    <xf numFmtId="0" fontId="5" fillId="3" borderId="23" xfId="1" applyFont="1" applyFill="1" applyBorder="1" applyAlignment="1">
      <alignment horizontal="left" vertical="top" wrapText="1"/>
    </xf>
    <xf numFmtId="0" fontId="5" fillId="0" borderId="8" xfId="1" applyFont="1" applyBorder="1" applyAlignment="1">
      <alignment horizontal="left" vertical="top" wrapText="1"/>
    </xf>
    <xf numFmtId="0" fontId="5" fillId="0" borderId="23" xfId="1" applyFont="1" applyBorder="1" applyAlignment="1">
      <alignment vertical="top" wrapText="1"/>
    </xf>
    <xf numFmtId="0" fontId="5" fillId="0" borderId="23" xfId="1" applyFont="1" applyBorder="1" applyAlignment="1">
      <alignment vertical="top"/>
    </xf>
    <xf numFmtId="0" fontId="5" fillId="0" borderId="23" xfId="1" applyFont="1" applyBorder="1" applyAlignment="1">
      <alignment horizontal="center" vertical="top"/>
    </xf>
    <xf numFmtId="0" fontId="5" fillId="3" borderId="23" xfId="1" applyFont="1" applyFill="1" applyBorder="1" applyAlignment="1">
      <alignment horizontal="center" vertical="top" wrapText="1"/>
    </xf>
    <xf numFmtId="0" fontId="5" fillId="7" borderId="23" xfId="1" applyFont="1" applyFill="1" applyBorder="1" applyAlignment="1">
      <alignment horizontal="center" vertical="top" wrapText="1"/>
    </xf>
    <xf numFmtId="0" fontId="5" fillId="7" borderId="23" xfId="1" applyFont="1" applyFill="1" applyBorder="1" applyAlignment="1">
      <alignment horizontal="left" vertical="top" wrapText="1"/>
    </xf>
    <xf numFmtId="0" fontId="33" fillId="24" borderId="0" xfId="0" applyFont="1" applyFill="1" applyAlignment="1">
      <alignment horizontal="center" vertical="center"/>
    </xf>
    <xf numFmtId="0" fontId="8" fillId="7" borderId="7" xfId="1" applyFont="1" applyFill="1" applyBorder="1" applyAlignment="1">
      <alignment horizontal="left" vertical="top" wrapText="1"/>
    </xf>
    <xf numFmtId="0" fontId="8" fillId="7" borderId="23" xfId="1" applyFont="1" applyFill="1" applyBorder="1" applyAlignment="1">
      <alignment vertical="top" wrapText="1"/>
    </xf>
    <xf numFmtId="0" fontId="8" fillId="7" borderId="21" xfId="1" applyFont="1" applyFill="1" applyBorder="1" applyAlignment="1">
      <alignment horizontal="left" vertical="top" wrapText="1"/>
    </xf>
    <xf numFmtId="0" fontId="8" fillId="3" borderId="23" xfId="1" applyFont="1" applyFill="1" applyBorder="1" applyAlignment="1">
      <alignment horizontal="left" vertical="top" wrapText="1"/>
    </xf>
    <xf numFmtId="0" fontId="8" fillId="7" borderId="23" xfId="1" applyFont="1" applyFill="1" applyBorder="1" applyAlignment="1">
      <alignment horizontal="left" vertical="top" wrapText="1"/>
    </xf>
    <xf numFmtId="0" fontId="5" fillId="7" borderId="7" xfId="1" applyFont="1" applyFill="1" applyBorder="1" applyAlignment="1">
      <alignment horizontal="left" vertical="top" wrapText="1"/>
    </xf>
    <xf numFmtId="0" fontId="8" fillId="7" borderId="0" xfId="0" applyFont="1" applyFill="1" applyAlignment="1">
      <alignment vertical="top" wrapText="1"/>
    </xf>
    <xf numFmtId="0" fontId="8" fillId="3" borderId="7" xfId="1" applyFont="1" applyFill="1" applyBorder="1" applyAlignment="1">
      <alignment horizontal="left" vertical="top" wrapText="1"/>
    </xf>
    <xf numFmtId="0" fontId="8" fillId="7" borderId="6" xfId="1" applyFont="1" applyFill="1" applyBorder="1" applyAlignment="1">
      <alignment horizontal="left" vertical="top" wrapText="1"/>
    </xf>
    <xf numFmtId="0" fontId="8" fillId="3" borderId="8" xfId="1" applyFont="1" applyFill="1" applyBorder="1" applyAlignment="1">
      <alignment horizontal="left" vertical="top" wrapText="1"/>
    </xf>
    <xf numFmtId="0" fontId="8" fillId="3" borderId="21" xfId="1" applyFont="1" applyFill="1" applyBorder="1" applyAlignment="1">
      <alignment horizontal="left" vertical="top" wrapText="1"/>
    </xf>
    <xf numFmtId="0" fontId="5" fillId="7" borderId="8" xfId="1" applyFont="1" applyFill="1" applyBorder="1" applyAlignment="1">
      <alignment horizontal="left" vertical="top" wrapText="1"/>
    </xf>
    <xf numFmtId="0" fontId="5" fillId="3" borderId="8" xfId="1" applyFont="1" applyFill="1" applyBorder="1" applyAlignment="1">
      <alignment horizontal="left" vertical="top" wrapText="1"/>
    </xf>
    <xf numFmtId="0" fontId="8" fillId="7" borderId="8" xfId="1" applyFont="1" applyFill="1" applyBorder="1" applyAlignment="1">
      <alignment horizontal="left" vertical="top" wrapText="1"/>
    </xf>
    <xf numFmtId="0" fontId="5" fillId="3" borderId="7" xfId="1" applyFont="1" applyFill="1" applyBorder="1" applyAlignment="1">
      <alignment horizontal="left" vertical="top" wrapText="1"/>
    </xf>
    <xf numFmtId="0" fontId="8" fillId="7" borderId="3" xfId="1" applyFont="1" applyFill="1" applyBorder="1" applyAlignment="1">
      <alignment horizontal="left" vertical="top" wrapText="1"/>
    </xf>
    <xf numFmtId="0" fontId="5" fillId="7" borderId="21" xfId="1" applyFont="1" applyFill="1" applyBorder="1" applyAlignment="1">
      <alignment horizontal="left" vertical="top" wrapText="1"/>
    </xf>
    <xf numFmtId="0" fontId="5" fillId="3" borderId="21" xfId="1" applyFont="1" applyFill="1" applyBorder="1" applyAlignment="1">
      <alignment horizontal="left" vertical="top" wrapText="1"/>
    </xf>
    <xf numFmtId="0" fontId="5" fillId="3" borderId="3" xfId="1" applyFont="1" applyFill="1" applyBorder="1" applyAlignment="1">
      <alignment horizontal="left" vertical="top" wrapText="1"/>
    </xf>
    <xf numFmtId="0" fontId="50" fillId="32" borderId="23" xfId="1" applyFont="1" applyFill="1" applyBorder="1" applyAlignment="1">
      <alignment horizontal="center" vertical="center" wrapText="1"/>
    </xf>
    <xf numFmtId="0" fontId="51" fillId="34" borderId="23" xfId="1" applyFont="1" applyFill="1" applyBorder="1" applyAlignment="1">
      <alignment horizontal="center" vertical="center" wrapText="1"/>
    </xf>
    <xf numFmtId="0" fontId="0" fillId="33" borderId="0" xfId="0" applyFill="1" applyAlignment="1">
      <alignment horizontal="left" vertical="center" wrapText="1" indent="2"/>
    </xf>
    <xf numFmtId="0" fontId="0" fillId="9" borderId="26" xfId="0" applyFill="1" applyBorder="1" applyAlignment="1">
      <alignment vertical="center"/>
    </xf>
    <xf numFmtId="0" fontId="0" fillId="6" borderId="26" xfId="0" applyFill="1" applyBorder="1" applyAlignment="1">
      <alignment horizontal="center" vertical="center"/>
    </xf>
    <xf numFmtId="0" fontId="0" fillId="9" borderId="26" xfId="0" applyFill="1" applyBorder="1" applyAlignment="1">
      <alignment vertical="center" wrapText="1"/>
    </xf>
    <xf numFmtId="0" fontId="5" fillId="7" borderId="0" xfId="1" applyNumberFormat="1" applyFont="1" applyFill="1" applyBorder="1" applyAlignment="1">
      <alignment horizontal="right" vertical="center"/>
    </xf>
    <xf numFmtId="0" fontId="5" fillId="3" borderId="0" xfId="1" applyNumberFormat="1" applyFont="1" applyFill="1" applyBorder="1" applyAlignment="1">
      <alignment horizontal="right" vertical="center"/>
    </xf>
    <xf numFmtId="0" fontId="5" fillId="7" borderId="0" xfId="1" applyNumberFormat="1" applyFont="1" applyFill="1" applyBorder="1" applyAlignment="1">
      <alignment horizontal="right" vertical="center" wrapText="1"/>
    </xf>
    <xf numFmtId="0" fontId="5" fillId="3" borderId="0" xfId="1" applyNumberFormat="1" applyFont="1" applyFill="1" applyBorder="1" applyAlignment="1">
      <alignment horizontal="right" vertical="center" wrapText="1"/>
    </xf>
    <xf numFmtId="0" fontId="0" fillId="13" borderId="27" xfId="0" applyFill="1" applyBorder="1" applyAlignment="1">
      <alignment vertical="center"/>
    </xf>
    <xf numFmtId="0" fontId="0" fillId="13" borderId="27" xfId="0" applyFill="1" applyBorder="1" applyAlignment="1">
      <alignment horizontal="right" vertical="center"/>
    </xf>
    <xf numFmtId="0" fontId="0" fillId="18" borderId="27" xfId="0" applyFill="1" applyBorder="1" applyAlignment="1">
      <alignment vertical="center"/>
    </xf>
    <xf numFmtId="0" fontId="0" fillId="18" borderId="27" xfId="0" applyFill="1" applyBorder="1" applyAlignment="1">
      <alignment horizontal="right" vertical="center"/>
    </xf>
    <xf numFmtId="0" fontId="30" fillId="15" borderId="0" xfId="0" applyFont="1" applyFill="1" applyAlignment="1">
      <alignment vertical="center"/>
    </xf>
    <xf numFmtId="0" fontId="14" fillId="35" borderId="0" xfId="0" applyFont="1" applyFill="1" applyAlignment="1">
      <alignment horizontal="center" vertical="center"/>
    </xf>
    <xf numFmtId="0" fontId="19" fillId="35" borderId="0" xfId="0" applyFont="1" applyFill="1" applyAlignment="1">
      <alignment vertical="center"/>
    </xf>
    <xf numFmtId="0" fontId="19" fillId="35" borderId="0" xfId="0" applyFont="1" applyFill="1" applyAlignment="1">
      <alignment horizontal="center" vertical="center"/>
    </xf>
    <xf numFmtId="2" fontId="19" fillId="35" borderId="0" xfId="0" applyNumberFormat="1" applyFont="1" applyFill="1" applyAlignment="1">
      <alignment horizontal="center" vertical="center"/>
    </xf>
    <xf numFmtId="0" fontId="18" fillId="10" borderId="0" xfId="0" applyFont="1" applyFill="1" applyAlignment="1">
      <alignment horizontal="center" vertical="center"/>
    </xf>
    <xf numFmtId="0" fontId="5" fillId="7" borderId="23" xfId="1" applyFont="1" applyFill="1" applyBorder="1" applyAlignment="1">
      <alignment vertical="center" wrapText="1"/>
    </xf>
    <xf numFmtId="0" fontId="5" fillId="3" borderId="23" xfId="1" applyFont="1" applyFill="1" applyBorder="1" applyAlignment="1">
      <alignment vertical="center" wrapText="1"/>
    </xf>
    <xf numFmtId="0" fontId="5" fillId="7" borderId="23" xfId="1" applyFont="1" applyFill="1" applyBorder="1" applyAlignment="1">
      <alignment horizontal="left" vertical="center" wrapText="1"/>
    </xf>
    <xf numFmtId="0" fontId="5" fillId="3" borderId="23" xfId="1" applyFont="1" applyFill="1" applyBorder="1" applyAlignment="1">
      <alignment horizontal="left" vertical="center" wrapText="1"/>
    </xf>
    <xf numFmtId="0" fontId="14" fillId="36" borderId="28" xfId="0" applyFont="1" applyFill="1" applyBorder="1" applyAlignment="1">
      <alignment vertical="center"/>
    </xf>
    <xf numFmtId="0" fontId="18" fillId="13" borderId="28" xfId="0" applyFont="1" applyFill="1" applyBorder="1" applyAlignment="1">
      <alignment horizontal="left" vertical="center" indent="1"/>
    </xf>
    <xf numFmtId="0" fontId="18" fillId="18" borderId="28" xfId="0" applyFont="1" applyFill="1" applyBorder="1" applyAlignment="1">
      <alignment horizontal="left" vertical="center" indent="1"/>
    </xf>
    <xf numFmtId="0" fontId="18" fillId="8" borderId="28" xfId="0" applyFont="1" applyFill="1" applyBorder="1" applyAlignment="1">
      <alignment horizontal="left" vertical="center" indent="1"/>
    </xf>
    <xf numFmtId="0" fontId="20" fillId="15" borderId="28" xfId="0" applyFont="1" applyFill="1" applyBorder="1" applyAlignment="1">
      <alignment horizontal="left" vertical="center" indent="1"/>
    </xf>
    <xf numFmtId="0" fontId="18" fillId="19" borderId="29" xfId="0" applyFont="1" applyFill="1" applyBorder="1" applyAlignment="1">
      <alignment horizontal="left" vertical="center" indent="1"/>
    </xf>
    <xf numFmtId="0" fontId="18" fillId="21" borderId="29" xfId="0" applyFont="1" applyFill="1" applyBorder="1" applyAlignment="1">
      <alignment horizontal="left" vertical="center" indent="1"/>
    </xf>
    <xf numFmtId="0" fontId="18" fillId="22" borderId="29" xfId="0" applyFont="1" applyFill="1" applyBorder="1" applyAlignment="1">
      <alignment horizontal="left" vertical="center" wrapText="1" indent="1"/>
    </xf>
    <xf numFmtId="49" fontId="0" fillId="0" borderId="0" xfId="4" applyNumberFormat="1" applyFont="1" applyFill="1" applyAlignment="1">
      <alignment horizontal="center" vertical="center"/>
    </xf>
    <xf numFmtId="0" fontId="2" fillId="2" borderId="0" xfId="0" applyFont="1" applyFill="1" applyAlignment="1">
      <alignment horizontal="center" vertical="center"/>
    </xf>
    <xf numFmtId="0" fontId="14" fillId="14" borderId="0" xfId="0" applyFont="1" applyFill="1" applyAlignment="1">
      <alignment vertical="center" wrapText="1"/>
    </xf>
    <xf numFmtId="0" fontId="14" fillId="37" borderId="0" xfId="0" applyFont="1" applyFill="1" applyAlignment="1">
      <alignment horizontal="center" vertical="center"/>
    </xf>
    <xf numFmtId="0" fontId="18" fillId="38" borderId="0" xfId="0" applyFont="1" applyFill="1" applyAlignment="1">
      <alignment horizontal="center" vertical="center"/>
    </xf>
    <xf numFmtId="0" fontId="0" fillId="5" borderId="0" xfId="0" applyFill="1" applyAlignment="1">
      <alignment horizontal="center" vertical="center"/>
    </xf>
    <xf numFmtId="0" fontId="53" fillId="37" borderId="0" xfId="0" applyFont="1" applyFill="1" applyAlignment="1">
      <alignment horizontal="center" vertical="center"/>
    </xf>
    <xf numFmtId="0" fontId="18" fillId="41" borderId="0" xfId="0" applyFont="1" applyFill="1" applyAlignment="1">
      <alignment horizontal="center" vertical="center"/>
    </xf>
    <xf numFmtId="49" fontId="1" fillId="0" borderId="0" xfId="4" applyNumberFormat="1" applyFont="1" applyAlignment="1">
      <alignment horizontal="center" vertical="center" wrapText="1"/>
    </xf>
    <xf numFmtId="0" fontId="55" fillId="15" borderId="0" xfId="0" applyFont="1" applyFill="1" applyAlignment="1">
      <alignment vertical="center"/>
    </xf>
    <xf numFmtId="0" fontId="57" fillId="37" borderId="0" xfId="0" applyFont="1" applyFill="1" applyAlignment="1">
      <alignment horizontal="center" vertical="center"/>
    </xf>
    <xf numFmtId="0" fontId="58" fillId="32" borderId="0" xfId="0" applyFont="1" applyFill="1" applyAlignment="1">
      <alignment horizontal="center" vertical="center"/>
    </xf>
    <xf numFmtId="0" fontId="58" fillId="32" borderId="0" xfId="0" applyFont="1" applyFill="1" applyAlignment="1">
      <alignment vertical="center"/>
    </xf>
    <xf numFmtId="0" fontId="28" fillId="13" borderId="0" xfId="1" applyFont="1" applyFill="1" applyBorder="1" applyAlignment="1">
      <alignment horizontal="center" vertical="center" wrapText="1"/>
    </xf>
    <xf numFmtId="0" fontId="22" fillId="13" borderId="0" xfId="0" applyFont="1" applyFill="1" applyAlignment="1">
      <alignment horizontal="center" vertical="center"/>
    </xf>
    <xf numFmtId="0" fontId="28" fillId="18" borderId="0" xfId="1" applyFont="1" applyFill="1" applyBorder="1" applyAlignment="1">
      <alignment horizontal="center" vertical="center" wrapText="1"/>
    </xf>
    <xf numFmtId="0" fontId="22" fillId="18" borderId="0" xfId="0" applyFont="1" applyFill="1" applyAlignment="1">
      <alignment horizontal="center" vertical="center"/>
    </xf>
    <xf numFmtId="0" fontId="28" fillId="8" borderId="0" xfId="1" applyFont="1" applyFill="1" applyBorder="1" applyAlignment="1">
      <alignment horizontal="center" vertical="center" wrapText="1"/>
    </xf>
    <xf numFmtId="0" fontId="24" fillId="8" borderId="0" xfId="0" applyFont="1" applyFill="1" applyAlignment="1">
      <alignment horizontal="center" vertical="center"/>
    </xf>
    <xf numFmtId="0" fontId="17" fillId="20" borderId="0" xfId="0" applyFont="1" applyFill="1" applyAlignment="1">
      <alignment horizontal="center" vertical="center"/>
    </xf>
    <xf numFmtId="0" fontId="23" fillId="21" borderId="0" xfId="0" applyFont="1" applyFill="1" applyAlignment="1">
      <alignment horizontal="center" vertical="center"/>
    </xf>
    <xf numFmtId="0" fontId="17" fillId="22" borderId="0" xfId="0" applyFont="1" applyFill="1" applyAlignment="1">
      <alignment horizontal="center" vertical="center"/>
    </xf>
    <xf numFmtId="0" fontId="23" fillId="22" borderId="0" xfId="0" applyFont="1" applyFill="1" applyAlignment="1">
      <alignment horizontal="center" vertical="center"/>
    </xf>
    <xf numFmtId="0" fontId="5" fillId="7" borderId="4" xfId="1" applyFont="1" applyFill="1" applyBorder="1" applyAlignment="1">
      <alignment horizontal="left" vertical="center" wrapText="1"/>
    </xf>
    <xf numFmtId="0" fontId="5" fillId="7" borderId="0" xfId="1" applyFont="1" applyFill="1" applyAlignment="1">
      <alignment horizontal="left" vertical="center" wrapText="1"/>
    </xf>
    <xf numFmtId="0" fontId="5" fillId="7" borderId="0" xfId="1" applyFont="1" applyFill="1" applyAlignment="1">
      <alignment horizontal="center" vertical="center" wrapText="1"/>
    </xf>
    <xf numFmtId="0" fontId="5" fillId="7" borderId="0" xfId="1" applyFont="1" applyFill="1" applyAlignment="1">
      <alignment horizontal="right" vertical="center" wrapText="1"/>
    </xf>
    <xf numFmtId="0" fontId="1" fillId="2" borderId="0" xfId="0" applyFont="1" applyFill="1" applyAlignment="1">
      <alignment horizontal="center" vertical="center"/>
    </xf>
    <xf numFmtId="0" fontId="5" fillId="3" borderId="4" xfId="1" applyFont="1" applyFill="1" applyBorder="1" applyAlignment="1">
      <alignment horizontal="left" vertical="center" wrapText="1"/>
    </xf>
    <xf numFmtId="0" fontId="5" fillId="3" borderId="0" xfId="1" applyFont="1" applyFill="1" applyAlignment="1">
      <alignment horizontal="left" vertical="center" wrapText="1"/>
    </xf>
    <xf numFmtId="0" fontId="5" fillId="3" borderId="0" xfId="1" applyFont="1" applyFill="1" applyAlignment="1">
      <alignment horizontal="center" vertical="center" wrapText="1"/>
    </xf>
    <xf numFmtId="0" fontId="5" fillId="3" borderId="0" xfId="1" applyFont="1" applyFill="1" applyAlignment="1">
      <alignment horizontal="right" vertical="center" wrapText="1"/>
    </xf>
    <xf numFmtId="0" fontId="19" fillId="14" borderId="0" xfId="0" applyFont="1" applyFill="1" applyAlignment="1">
      <alignment vertical="center"/>
    </xf>
    <xf numFmtId="1" fontId="30" fillId="15" borderId="0" xfId="0" applyNumberFormat="1" applyFont="1" applyFill="1" applyAlignment="1">
      <alignment vertical="center"/>
    </xf>
    <xf numFmtId="1" fontId="31" fillId="0" borderId="0" xfId="0" applyNumberFormat="1" applyFont="1" applyFill="1" applyBorder="1" applyAlignment="1">
      <alignment horizontal="right" vertical="center"/>
    </xf>
    <xf numFmtId="1" fontId="18" fillId="43" borderId="0" xfId="0" applyNumberFormat="1" applyFont="1" applyFill="1" applyAlignment="1">
      <alignment horizontal="center" vertical="center"/>
    </xf>
    <xf numFmtId="0" fontId="18" fillId="22" borderId="0" xfId="0" applyFont="1" applyFill="1" applyAlignment="1">
      <alignment vertical="center"/>
    </xf>
    <xf numFmtId="0" fontId="0" fillId="13" borderId="27" xfId="0" applyFill="1" applyBorder="1" applyAlignment="1">
      <alignment vertical="center" wrapText="1"/>
    </xf>
    <xf numFmtId="0" fontId="14" fillId="15" borderId="27" xfId="0" applyFont="1" applyFill="1" applyBorder="1" applyAlignment="1">
      <alignment vertical="center" wrapText="1"/>
    </xf>
    <xf numFmtId="0" fontId="42" fillId="47" borderId="0" xfId="0" applyFont="1" applyFill="1" applyAlignment="1">
      <alignment horizontal="centerContinuous" vertical="center"/>
    </xf>
    <xf numFmtId="0" fontId="46" fillId="47" borderId="0" xfId="0" applyFont="1" applyFill="1" applyAlignment="1">
      <alignment vertical="center"/>
    </xf>
    <xf numFmtId="0" fontId="56" fillId="46" borderId="0" xfId="0" applyFont="1" applyFill="1" applyAlignment="1">
      <alignment horizontal="centerContinuous" vertical="center"/>
    </xf>
    <xf numFmtId="0" fontId="54" fillId="46" borderId="0" xfId="0" applyFont="1" applyFill="1" applyAlignment="1">
      <alignment vertical="center"/>
    </xf>
    <xf numFmtId="0" fontId="0" fillId="8" borderId="0" xfId="0" applyFill="1" applyAlignment="1">
      <alignment horizontal="center" vertical="center"/>
    </xf>
    <xf numFmtId="0" fontId="42" fillId="45" borderId="0" xfId="0" applyFont="1" applyFill="1" applyAlignment="1">
      <alignment horizontal="centerContinuous" vertical="center"/>
    </xf>
    <xf numFmtId="0" fontId="46" fillId="45" borderId="0" xfId="0" applyFont="1" applyFill="1" applyAlignment="1">
      <alignment vertical="center"/>
    </xf>
    <xf numFmtId="0" fontId="14" fillId="35" borderId="0" xfId="0" applyFont="1" applyFill="1" applyAlignment="1">
      <alignment vertical="center"/>
    </xf>
    <xf numFmtId="0" fontId="30" fillId="35" borderId="0" xfId="0" applyFont="1" applyFill="1" applyAlignment="1">
      <alignment vertical="center"/>
    </xf>
    <xf numFmtId="0" fontId="14" fillId="36" borderId="0" xfId="0" applyFont="1" applyFill="1" applyAlignment="1">
      <alignment vertical="center"/>
    </xf>
    <xf numFmtId="0" fontId="30" fillId="36" borderId="0" xfId="0" applyFont="1" applyFill="1" applyAlignment="1">
      <alignment vertical="center"/>
    </xf>
    <xf numFmtId="0" fontId="14" fillId="39" borderId="0" xfId="0" applyFont="1" applyFill="1" applyAlignment="1">
      <alignment vertical="center"/>
    </xf>
    <xf numFmtId="0" fontId="30" fillId="39" borderId="0" xfId="0" applyFont="1" applyFill="1" applyAlignment="1">
      <alignment vertical="center"/>
    </xf>
    <xf numFmtId="0" fontId="14" fillId="39" borderId="0" xfId="0" applyFont="1" applyFill="1" applyAlignment="1">
      <alignment horizontal="center" vertical="center"/>
    </xf>
    <xf numFmtId="0" fontId="14" fillId="35" borderId="0" xfId="0" applyFont="1" applyFill="1" applyAlignment="1">
      <alignment horizontal="center" vertical="center"/>
    </xf>
    <xf numFmtId="0" fontId="14" fillId="36" borderId="0" xfId="0" applyFont="1" applyFill="1" applyAlignment="1">
      <alignment horizontal="center" vertical="center"/>
    </xf>
    <xf numFmtId="0" fontId="52" fillId="0" borderId="0" xfId="0" applyFont="1" applyFill="1" applyAlignment="1">
      <alignment horizontal="center" vertical="center"/>
    </xf>
    <xf numFmtId="0" fontId="18" fillId="0" borderId="0" xfId="0" applyFont="1" applyFill="1" applyAlignment="1">
      <alignment horizontal="center" vertical="center"/>
    </xf>
    <xf numFmtId="0" fontId="0" fillId="0" borderId="0" xfId="0" applyFill="1" applyAlignment="1">
      <alignment horizontal="center" vertical="center"/>
    </xf>
    <xf numFmtId="0" fontId="30" fillId="32" borderId="0" xfId="0" applyFont="1" applyFill="1" applyAlignment="1">
      <alignment horizontal="center" vertical="center"/>
    </xf>
    <xf numFmtId="0" fontId="59" fillId="44" borderId="0" xfId="0" applyFont="1" applyFill="1" applyAlignment="1">
      <alignment horizontal="center" vertical="center"/>
    </xf>
    <xf numFmtId="0" fontId="0" fillId="37" borderId="0" xfId="0" applyFont="1" applyFill="1" applyAlignment="1">
      <alignment horizontal="center" vertical="center"/>
    </xf>
    <xf numFmtId="0" fontId="60" fillId="40" borderId="0" xfId="0" applyFont="1" applyFill="1" applyAlignment="1">
      <alignment horizontal="center" vertical="center"/>
    </xf>
    <xf numFmtId="0" fontId="0" fillId="41" borderId="0" xfId="0" applyFont="1" applyFill="1" applyAlignment="1">
      <alignment vertical="center"/>
    </xf>
    <xf numFmtId="0" fontId="0" fillId="42" borderId="0" xfId="0" applyFont="1" applyFill="1" applyAlignment="1">
      <alignment vertical="center"/>
    </xf>
    <xf numFmtId="0" fontId="0" fillId="0" borderId="0" xfId="0" applyFont="1" applyFill="1" applyAlignment="1">
      <alignment vertical="center"/>
    </xf>
    <xf numFmtId="0" fontId="61" fillId="37" borderId="0" xfId="0" applyFont="1" applyFill="1" applyAlignment="1">
      <alignment horizontal="center" vertical="center"/>
    </xf>
    <xf numFmtId="0" fontId="14" fillId="48" borderId="0" xfId="0" applyFont="1" applyFill="1" applyAlignment="1">
      <alignment horizontal="center" vertical="center"/>
    </xf>
    <xf numFmtId="0" fontId="14" fillId="35" borderId="32" xfId="0" applyFont="1" applyFill="1" applyBorder="1" applyAlignment="1">
      <alignment vertical="center"/>
    </xf>
    <xf numFmtId="0" fontId="30" fillId="35" borderId="31" xfId="0" applyFont="1" applyFill="1" applyBorder="1" applyAlignment="1">
      <alignment vertical="center"/>
    </xf>
    <xf numFmtId="0" fontId="30" fillId="35" borderId="30" xfId="0" applyFont="1" applyFill="1" applyBorder="1" applyAlignment="1">
      <alignment vertical="center"/>
    </xf>
    <xf numFmtId="0" fontId="18" fillId="9" borderId="32" xfId="0" applyFont="1" applyFill="1" applyBorder="1" applyAlignment="1">
      <alignment vertical="center" wrapText="1"/>
    </xf>
    <xf numFmtId="0" fontId="0" fillId="9" borderId="31" xfId="0" applyFont="1" applyFill="1" applyBorder="1" applyAlignment="1">
      <alignment vertical="center"/>
    </xf>
    <xf numFmtId="1" fontId="0" fillId="9" borderId="30" xfId="0" applyNumberFormat="1" applyFont="1" applyFill="1" applyBorder="1" applyAlignment="1">
      <alignment vertical="center"/>
    </xf>
    <xf numFmtId="0" fontId="7" fillId="33" borderId="0" xfId="2" applyFill="1" applyAlignment="1">
      <alignment horizontal="left" vertical="center" wrapText="1" indent="1"/>
    </xf>
    <xf numFmtId="0" fontId="18" fillId="33" borderId="0" xfId="0" applyFont="1" applyFill="1" applyAlignment="1">
      <alignment horizontal="left" vertical="center" wrapText="1" indent="1"/>
    </xf>
    <xf numFmtId="0" fontId="8" fillId="0" borderId="7" xfId="1" applyFont="1" applyFill="1" applyBorder="1" applyAlignment="1">
      <alignment horizontal="center" vertical="center" wrapText="1"/>
    </xf>
    <xf numFmtId="0" fontId="8" fillId="0" borderId="24" xfId="1" applyFont="1" applyFill="1" applyBorder="1" applyAlignment="1">
      <alignment horizontal="center" vertical="center" wrapText="1"/>
    </xf>
    <xf numFmtId="14" fontId="8" fillId="0" borderId="24" xfId="1" applyNumberFormat="1" applyFont="1" applyFill="1" applyBorder="1" applyAlignment="1">
      <alignment horizontal="center" vertical="center" wrapText="1"/>
    </xf>
    <xf numFmtId="0" fontId="8" fillId="0" borderId="34" xfId="1" applyFont="1" applyFill="1" applyBorder="1" applyAlignment="1">
      <alignment horizontal="center" vertical="center" wrapText="1"/>
    </xf>
    <xf numFmtId="0" fontId="50" fillId="32" borderId="8" xfId="1" applyFont="1" applyFill="1" applyBorder="1" applyAlignment="1">
      <alignment horizontal="center" vertical="center" wrapText="1"/>
    </xf>
    <xf numFmtId="0" fontId="5" fillId="7" borderId="23" xfId="1" applyFont="1" applyFill="1" applyBorder="1" applyAlignment="1">
      <alignment horizontal="center" vertical="center"/>
    </xf>
    <xf numFmtId="0" fontId="12" fillId="7" borderId="23" xfId="0" applyFont="1" applyFill="1" applyBorder="1" applyAlignment="1">
      <alignment horizontal="center" vertical="center"/>
    </xf>
    <xf numFmtId="0" fontId="5" fillId="7" borderId="23" xfId="1" applyFont="1" applyFill="1" applyBorder="1" applyAlignment="1">
      <alignment horizontal="left" vertical="center"/>
    </xf>
    <xf numFmtId="0" fontId="5" fillId="7" borderId="35" xfId="1" applyFont="1" applyFill="1" applyBorder="1" applyAlignment="1">
      <alignment horizontal="center" vertical="center"/>
    </xf>
    <xf numFmtId="0" fontId="5" fillId="7" borderId="23" xfId="1" applyFont="1" applyFill="1" applyBorder="1" applyAlignment="1">
      <alignment vertical="center"/>
    </xf>
    <xf numFmtId="0" fontId="5" fillId="3" borderId="23" xfId="1" applyFont="1" applyFill="1" applyBorder="1" applyAlignment="1">
      <alignment horizontal="center" vertical="center"/>
    </xf>
    <xf numFmtId="0" fontId="12" fillId="3" borderId="23" xfId="0" applyFont="1" applyFill="1" applyBorder="1" applyAlignment="1">
      <alignment horizontal="center" vertical="center"/>
    </xf>
    <xf numFmtId="0" fontId="5" fillId="3" borderId="23" xfId="1" applyFont="1" applyFill="1" applyBorder="1" applyAlignment="1">
      <alignment vertical="center"/>
    </xf>
    <xf numFmtId="0" fontId="5" fillId="3" borderId="35" xfId="1" applyFont="1" applyFill="1" applyBorder="1" applyAlignment="1">
      <alignment horizontal="center" vertical="center"/>
    </xf>
    <xf numFmtId="0" fontId="5" fillId="3" borderId="23" xfId="1" applyFont="1" applyFill="1" applyBorder="1" applyAlignment="1" applyProtection="1">
      <alignment vertical="center"/>
      <protection locked="0"/>
    </xf>
    <xf numFmtId="0" fontId="8" fillId="7" borderId="23" xfId="0" applyFont="1" applyFill="1" applyBorder="1" applyAlignment="1">
      <alignment vertical="top" wrapText="1"/>
    </xf>
    <xf numFmtId="0" fontId="51" fillId="34" borderId="8" xfId="1" applyFont="1" applyFill="1" applyBorder="1" applyAlignment="1">
      <alignment horizontal="center" vertical="center" wrapText="1"/>
    </xf>
    <xf numFmtId="0" fontId="8" fillId="0" borderId="23" xfId="1" applyFont="1" applyBorder="1" applyAlignment="1">
      <alignment horizontal="left" vertical="top" wrapText="1"/>
    </xf>
    <xf numFmtId="0" fontId="5" fillId="7" borderId="23" xfId="1" applyFont="1" applyFill="1" applyBorder="1" applyAlignment="1">
      <alignment horizontal="center" vertical="center" wrapText="1"/>
    </xf>
    <xf numFmtId="0" fontId="5" fillId="7" borderId="35"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35" xfId="1" applyFont="1" applyFill="1" applyBorder="1" applyAlignment="1">
      <alignment horizontal="center" vertical="center" wrapText="1"/>
    </xf>
    <xf numFmtId="0" fontId="50" fillId="32" borderId="21" xfId="1" applyFont="1" applyFill="1" applyBorder="1" applyAlignment="1">
      <alignment horizontal="center" vertical="center" wrapText="1"/>
    </xf>
    <xf numFmtId="0" fontId="5" fillId="3" borderId="36" xfId="1" applyFont="1" applyFill="1" applyBorder="1" applyAlignment="1">
      <alignment horizontal="left" vertical="top" wrapText="1"/>
    </xf>
    <xf numFmtId="0" fontId="5" fillId="3" borderId="36" xfId="1" applyFont="1" applyFill="1" applyBorder="1" applyAlignment="1">
      <alignment horizontal="center" vertical="top" wrapText="1"/>
    </xf>
    <xf numFmtId="0" fontId="8" fillId="3" borderId="36" xfId="1" applyFont="1" applyFill="1" applyBorder="1" applyAlignment="1">
      <alignment horizontal="left" vertical="top" wrapText="1"/>
    </xf>
    <xf numFmtId="0" fontId="5" fillId="3" borderId="36" xfId="1" applyFont="1" applyFill="1" applyBorder="1" applyAlignment="1">
      <alignment horizontal="center" vertical="center" wrapText="1"/>
    </xf>
    <xf numFmtId="0" fontId="12" fillId="3" borderId="36" xfId="0" applyFont="1" applyFill="1" applyBorder="1" applyAlignment="1">
      <alignment horizontal="center" vertical="center"/>
    </xf>
    <xf numFmtId="0" fontId="5" fillId="3" borderId="36" xfId="1" applyFont="1" applyFill="1" applyBorder="1" applyAlignment="1">
      <alignment horizontal="left" vertical="center" wrapText="1"/>
    </xf>
    <xf numFmtId="0" fontId="5" fillId="3" borderId="33" xfId="1" applyFont="1" applyFill="1" applyBorder="1" applyAlignment="1">
      <alignment horizontal="center" vertical="center" wrapText="1"/>
    </xf>
    <xf numFmtId="0" fontId="32" fillId="0" borderId="34" xfId="1" applyFont="1" applyFill="1" applyBorder="1" applyAlignment="1">
      <alignment horizontal="center" vertical="center" wrapText="1"/>
    </xf>
    <xf numFmtId="0" fontId="18" fillId="8" borderId="0" xfId="0" applyFont="1" applyFill="1" applyAlignment="1">
      <alignment horizontal="left" vertical="center" wrapText="1" indent="1"/>
    </xf>
    <xf numFmtId="0" fontId="14" fillId="35" borderId="0" xfId="0" applyFont="1" applyFill="1" applyAlignment="1">
      <alignment horizontal="center" vertical="center"/>
    </xf>
    <xf numFmtId="0" fontId="14" fillId="36" borderId="0" xfId="0" applyFont="1" applyFill="1" applyAlignment="1">
      <alignment horizontal="center" vertical="center"/>
    </xf>
    <xf numFmtId="0" fontId="64" fillId="0" borderId="0" xfId="0" applyFont="1" applyAlignment="1">
      <alignment vertical="center" wrapText="1"/>
    </xf>
    <xf numFmtId="0" fontId="65" fillId="0" borderId="0" xfId="2" applyFont="1" applyAlignment="1">
      <alignment vertical="center" wrapText="1"/>
    </xf>
    <xf numFmtId="0" fontId="47" fillId="0" borderId="0" xfId="0" applyFont="1" applyAlignment="1">
      <alignment wrapText="1"/>
    </xf>
    <xf numFmtId="0" fontId="47" fillId="0" borderId="0" xfId="0" applyFont="1" applyFill="1" applyAlignment="1">
      <alignment wrapText="1"/>
    </xf>
    <xf numFmtId="0" fontId="1" fillId="8" borderId="0" xfId="0" applyFont="1" applyFill="1" applyAlignment="1">
      <alignment vertical="center"/>
    </xf>
    <xf numFmtId="14" fontId="5" fillId="7" borderId="23" xfId="1" applyNumberFormat="1" applyFont="1" applyFill="1" applyBorder="1" applyAlignment="1">
      <alignment horizontal="center" vertical="center"/>
    </xf>
    <xf numFmtId="14" fontId="5" fillId="3" borderId="23" xfId="1" applyNumberFormat="1" applyFont="1" applyFill="1" applyBorder="1" applyAlignment="1">
      <alignment horizontal="center" vertical="center"/>
    </xf>
    <xf numFmtId="14" fontId="5" fillId="3" borderId="23" xfId="1" applyNumberFormat="1" applyFont="1" applyFill="1" applyBorder="1" applyAlignment="1">
      <alignment horizontal="center" vertical="center" wrapText="1"/>
    </xf>
    <xf numFmtId="0" fontId="67" fillId="3" borderId="23" xfId="1" applyFont="1" applyFill="1" applyBorder="1" applyAlignment="1">
      <alignment vertical="center" wrapText="1"/>
    </xf>
    <xf numFmtId="14" fontId="5" fillId="7" borderId="23" xfId="1" applyNumberFormat="1" applyFont="1" applyFill="1" applyBorder="1" applyAlignment="1">
      <alignment horizontal="left" vertical="center" wrapText="1"/>
    </xf>
    <xf numFmtId="14" fontId="5" fillId="7" borderId="23" xfId="1" applyNumberFormat="1" applyFont="1" applyFill="1" applyBorder="1" applyAlignment="1">
      <alignment horizontal="center" vertical="center" wrapText="1"/>
    </xf>
    <xf numFmtId="14" fontId="25" fillId="7" borderId="0" xfId="0" applyNumberFormat="1" applyFont="1" applyFill="1" applyAlignment="1">
      <alignment horizontal="center" vertical="center"/>
    </xf>
    <xf numFmtId="0" fontId="12" fillId="3" borderId="0" xfId="0" applyFont="1" applyFill="1" applyAlignment="1">
      <alignment vertical="center"/>
    </xf>
    <xf numFmtId="0" fontId="7" fillId="7" borderId="0" xfId="2" applyFill="1" applyAlignment="1">
      <alignment horizontal="center" vertical="center" wrapText="1"/>
    </xf>
    <xf numFmtId="0" fontId="5" fillId="49" borderId="23" xfId="0" applyFont="1" applyFill="1" applyBorder="1" applyAlignment="1">
      <alignment vertical="center" wrapText="1"/>
    </xf>
    <xf numFmtId="0" fontId="66" fillId="49" borderId="23" xfId="0" applyFont="1" applyFill="1" applyBorder="1" applyAlignment="1">
      <alignment vertical="center" wrapText="1"/>
    </xf>
    <xf numFmtId="0" fontId="12" fillId="3" borderId="0" xfId="0" applyFont="1" applyFill="1" applyAlignment="1">
      <alignment vertical="center" wrapText="1"/>
    </xf>
    <xf numFmtId="0" fontId="12" fillId="3" borderId="23" xfId="1" applyFont="1" applyFill="1" applyBorder="1" applyAlignment="1">
      <alignment horizontal="center" vertical="center"/>
    </xf>
    <xf numFmtId="0" fontId="8" fillId="7" borderId="23" xfId="1" applyFont="1" applyFill="1" applyBorder="1" applyAlignment="1">
      <alignment vertical="center" wrapText="1"/>
    </xf>
    <xf numFmtId="0" fontId="5" fillId="49" borderId="23" xfId="0" applyFont="1" applyFill="1" applyBorder="1" applyAlignment="1">
      <alignment horizontal="left" vertical="center" wrapText="1"/>
    </xf>
    <xf numFmtId="0" fontId="8" fillId="49" borderId="23" xfId="0" applyFont="1" applyFill="1" applyBorder="1" applyAlignment="1">
      <alignment horizontal="left" vertical="center" wrapText="1"/>
    </xf>
    <xf numFmtId="0" fontId="47" fillId="0" borderId="0" xfId="0" applyFont="1" applyFill="1" applyBorder="1" applyAlignment="1">
      <alignment wrapText="1"/>
    </xf>
    <xf numFmtId="0" fontId="74" fillId="50" borderId="23" xfId="0" applyFont="1" applyFill="1" applyBorder="1" applyAlignment="1">
      <alignment horizontal="center" vertical="center"/>
    </xf>
    <xf numFmtId="0" fontId="5" fillId="51" borderId="23" xfId="0" applyFont="1" applyFill="1" applyBorder="1" applyAlignment="1">
      <alignment vertical="center"/>
    </xf>
    <xf numFmtId="14" fontId="5" fillId="51" borderId="23" xfId="0" applyNumberFormat="1" applyFont="1" applyFill="1" applyBorder="1" applyAlignment="1">
      <alignment horizontal="center" vertical="center"/>
    </xf>
    <xf numFmtId="0" fontId="5" fillId="51" borderId="23" xfId="0" applyFont="1" applyFill="1" applyBorder="1" applyAlignment="1">
      <alignment vertical="center" wrapText="1"/>
    </xf>
    <xf numFmtId="0" fontId="5" fillId="51" borderId="23" xfId="0" applyFont="1" applyFill="1" applyBorder="1" applyAlignment="1">
      <alignment horizontal="left" vertical="center" wrapText="1"/>
    </xf>
    <xf numFmtId="0" fontId="5" fillId="51" borderId="23" xfId="0" applyFont="1" applyFill="1" applyBorder="1" applyAlignment="1">
      <alignment horizontal="center" vertical="center"/>
    </xf>
    <xf numFmtId="0" fontId="7" fillId="0" borderId="0" xfId="2" applyAlignment="1">
      <alignment vertical="center" wrapText="1"/>
    </xf>
    <xf numFmtId="14" fontId="67" fillId="7" borderId="23" xfId="1" applyNumberFormat="1" applyFont="1" applyFill="1" applyBorder="1" applyAlignment="1">
      <alignment horizontal="center" vertical="center" wrapText="1"/>
    </xf>
    <xf numFmtId="0" fontId="5" fillId="3" borderId="37" xfId="1" applyFont="1" applyFill="1" applyBorder="1" applyAlignment="1">
      <alignment horizontal="left" vertical="center" wrapText="1"/>
    </xf>
    <xf numFmtId="0" fontId="75" fillId="30" borderId="38" xfId="1" applyNumberFormat="1" applyFont="1" applyFill="1" applyBorder="1" applyAlignment="1">
      <alignment horizontal="center" vertical="center" wrapText="1"/>
    </xf>
    <xf numFmtId="0" fontId="76" fillId="0" borderId="38" xfId="0" applyFont="1" applyFill="1" applyBorder="1" applyAlignment="1">
      <alignment vertical="center"/>
    </xf>
    <xf numFmtId="0" fontId="76" fillId="0" borderId="38" xfId="0" applyFont="1" applyFill="1" applyBorder="1" applyAlignment="1">
      <alignment horizontal="left" vertical="center" wrapText="1"/>
    </xf>
    <xf numFmtId="0" fontId="76" fillId="0" borderId="38" xfId="0" applyFont="1" applyFill="1" applyBorder="1" applyAlignment="1">
      <alignment horizontal="center" vertical="center" wrapText="1"/>
    </xf>
    <xf numFmtId="0" fontId="76" fillId="7" borderId="38" xfId="1" applyNumberFormat="1" applyFont="1" applyFill="1" applyBorder="1" applyAlignment="1">
      <alignment vertical="center" wrapText="1"/>
    </xf>
    <xf numFmtId="0" fontId="78" fillId="3" borderId="38" xfId="1" applyNumberFormat="1" applyFont="1" applyFill="1" applyBorder="1" applyAlignment="1">
      <alignment vertical="center" wrapText="1"/>
    </xf>
    <xf numFmtId="0" fontId="76" fillId="3" borderId="38" xfId="1" applyNumberFormat="1" applyFont="1" applyFill="1" applyBorder="1" applyAlignment="1">
      <alignment vertical="center" wrapText="1"/>
    </xf>
    <xf numFmtId="0" fontId="76" fillId="3" borderId="38" xfId="1" applyNumberFormat="1" applyFont="1" applyFill="1" applyBorder="1" applyAlignment="1">
      <alignment horizontal="left" vertical="center" wrapText="1"/>
    </xf>
    <xf numFmtId="0" fontId="76" fillId="7" borderId="38" xfId="1" applyNumberFormat="1" applyFont="1" applyFill="1" applyBorder="1" applyAlignment="1">
      <alignment horizontal="left" vertical="center" wrapText="1"/>
    </xf>
    <xf numFmtId="0" fontId="75" fillId="7" borderId="38" xfId="1" applyNumberFormat="1" applyFont="1" applyFill="1" applyBorder="1" applyAlignment="1">
      <alignment vertical="center" wrapText="1"/>
    </xf>
    <xf numFmtId="0" fontId="76" fillId="51" borderId="38" xfId="0" applyFont="1" applyFill="1" applyBorder="1" applyAlignment="1">
      <alignment vertical="center" wrapText="1"/>
    </xf>
    <xf numFmtId="0" fontId="76" fillId="51" borderId="38" xfId="0" applyFont="1" applyFill="1" applyBorder="1" applyAlignment="1">
      <alignment horizontal="left" vertical="center" wrapText="1"/>
    </xf>
    <xf numFmtId="0" fontId="14" fillId="28" borderId="5" xfId="0" applyFont="1" applyFill="1" applyBorder="1" applyAlignment="1">
      <alignment horizontal="center" vertical="center"/>
    </xf>
    <xf numFmtId="0" fontId="14" fillId="28" borderId="0" xfId="0" applyFont="1" applyFill="1" applyBorder="1" applyAlignment="1">
      <alignment horizontal="center" vertical="center"/>
    </xf>
    <xf numFmtId="0" fontId="62" fillId="27" borderId="0" xfId="0" applyFont="1" applyFill="1" applyBorder="1" applyAlignment="1">
      <alignment horizontal="center" vertical="center"/>
    </xf>
    <xf numFmtId="0" fontId="36" fillId="0" borderId="25" xfId="0" applyFont="1" applyBorder="1" applyAlignment="1">
      <alignment horizontal="center"/>
    </xf>
    <xf numFmtId="0" fontId="35" fillId="3" borderId="0" xfId="2" applyFont="1" applyFill="1" applyBorder="1" applyAlignment="1">
      <alignment horizontal="center" vertical="center"/>
    </xf>
    <xf numFmtId="0" fontId="0" fillId="27" borderId="0" xfId="0" applyFill="1" applyBorder="1" applyAlignment="1">
      <alignment horizontal="center"/>
    </xf>
    <xf numFmtId="0" fontId="63" fillId="8" borderId="0" xfId="0" applyFont="1" applyFill="1" applyAlignment="1">
      <alignment horizontal="center" vertical="center" wrapText="1"/>
    </xf>
    <xf numFmtId="14" fontId="16" fillId="3" borderId="10" xfId="0" applyNumberFormat="1" applyFont="1" applyFill="1" applyBorder="1" applyAlignment="1">
      <alignment horizontal="center" vertical="top"/>
    </xf>
    <xf numFmtId="14" fontId="16" fillId="3" borderId="11" xfId="0" applyNumberFormat="1" applyFont="1" applyFill="1" applyBorder="1" applyAlignment="1">
      <alignment horizontal="center" vertical="top"/>
    </xf>
    <xf numFmtId="14" fontId="16" fillId="3" borderId="12" xfId="0" applyNumberFormat="1" applyFont="1" applyFill="1" applyBorder="1" applyAlignment="1">
      <alignment horizontal="center" vertical="top"/>
    </xf>
    <xf numFmtId="165" fontId="11" fillId="3" borderId="13" xfId="0" applyNumberFormat="1" applyFont="1" applyFill="1" applyBorder="1" applyAlignment="1">
      <alignment horizontal="center" vertical="top"/>
    </xf>
    <xf numFmtId="165" fontId="11" fillId="3" borderId="14" xfId="0" applyNumberFormat="1" applyFont="1" applyFill="1" applyBorder="1" applyAlignment="1">
      <alignment horizontal="center" vertical="top"/>
    </xf>
    <xf numFmtId="165" fontId="11" fillId="3" borderId="15" xfId="0" applyNumberFormat="1" applyFont="1" applyFill="1" applyBorder="1" applyAlignment="1">
      <alignment horizontal="center" vertical="top"/>
    </xf>
    <xf numFmtId="165" fontId="11" fillId="3" borderId="16" xfId="0" applyNumberFormat="1" applyFont="1" applyFill="1" applyBorder="1" applyAlignment="1">
      <alignment horizontal="center" vertical="top"/>
    </xf>
    <xf numFmtId="165" fontId="11" fillId="3" borderId="0" xfId="0" applyNumberFormat="1" applyFont="1" applyFill="1" applyAlignment="1">
      <alignment horizontal="center" vertical="top"/>
    </xf>
    <xf numFmtId="165" fontId="11" fillId="3" borderId="17" xfId="0" applyNumberFormat="1" applyFont="1" applyFill="1" applyBorder="1" applyAlignment="1">
      <alignment horizontal="center" vertical="top"/>
    </xf>
    <xf numFmtId="165" fontId="11" fillId="3" borderId="18" xfId="0" applyNumberFormat="1" applyFont="1" applyFill="1" applyBorder="1" applyAlignment="1">
      <alignment horizontal="center" vertical="top"/>
    </xf>
    <xf numFmtId="165" fontId="11" fillId="3" borderId="19" xfId="0" applyNumberFormat="1" applyFont="1" applyFill="1" applyBorder="1" applyAlignment="1">
      <alignment horizontal="center" vertical="top"/>
    </xf>
    <xf numFmtId="165" fontId="11" fillId="3" borderId="20" xfId="0" applyNumberFormat="1" applyFont="1" applyFill="1" applyBorder="1" applyAlignment="1">
      <alignment horizontal="center" vertical="top"/>
    </xf>
    <xf numFmtId="0" fontId="7" fillId="0" borderId="0" xfId="2" applyAlignment="1">
      <alignment horizontal="left" vertical="center"/>
    </xf>
    <xf numFmtId="0" fontId="0" fillId="0" borderId="0" xfId="0" applyAlignment="1">
      <alignment horizontal="left" wrapText="1"/>
    </xf>
    <xf numFmtId="0" fontId="14" fillId="35" borderId="0" xfId="0" applyFont="1" applyFill="1" applyAlignment="1">
      <alignment horizontal="center" vertical="center"/>
    </xf>
    <xf numFmtId="0" fontId="14" fillId="36" borderId="0" xfId="0" applyFont="1" applyFill="1" applyAlignment="1">
      <alignment horizontal="center" vertical="center"/>
    </xf>
    <xf numFmtId="0" fontId="30" fillId="15" borderId="0" xfId="0" applyFont="1" applyFill="1" applyAlignment="1">
      <alignment horizontal="center" vertical="center" wrapText="1"/>
    </xf>
    <xf numFmtId="0" fontId="7" fillId="0" borderId="25" xfId="2" applyBorder="1" applyAlignment="1">
      <alignment horizontal="center"/>
    </xf>
  </cellXfs>
  <cellStyles count="5">
    <cellStyle name="Lien hypertexte" xfId="2" builtinId="8"/>
    <cellStyle name="Milliers" xfId="4" builtinId="3"/>
    <cellStyle name="Normal" xfId="0" builtinId="0"/>
    <cellStyle name="Normal 2" xfId="1"/>
    <cellStyle name="Pourcentage" xfId="3" builtinId="5"/>
  </cellStyles>
  <dxfs count="2279">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color theme="0"/>
      </font>
      <fill>
        <patternFill>
          <bgColor theme="5"/>
        </patternFill>
      </fill>
    </dxf>
    <dxf>
      <fill>
        <patternFill>
          <bgColor theme="6"/>
        </patternFill>
      </fill>
    </dxf>
    <dxf>
      <fill>
        <patternFill>
          <bgColor theme="9"/>
        </patternFill>
      </fill>
    </dxf>
    <dxf>
      <fill>
        <patternFill>
          <bgColor theme="0" tint="-0.14996795556505021"/>
        </patternFill>
      </fill>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top"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border outline="0">
        <left style="thin">
          <color indexed="64"/>
        </left>
      </border>
    </dxf>
    <dxf>
      <alignment vertical="center" textRotation="0" indent="0" justifyLastLine="0" shrinkToFit="0" readingOrder="0"/>
      <border diagonalUp="0" diagonalDown="0" outline="0"/>
    </dxf>
    <dxf>
      <border outline="0">
        <bottom style="double">
          <color indexed="64"/>
        </bottom>
      </border>
    </dxf>
    <dxf>
      <font>
        <b/>
        <i val="0"/>
        <strike val="0"/>
        <condense val="0"/>
        <extend val="0"/>
        <outline val="0"/>
        <shadow val="0"/>
        <u val="none"/>
        <vertAlign val="baseline"/>
        <sz val="9"/>
        <color auto="1"/>
        <name val="Arial"/>
        <scheme val="none"/>
      </font>
      <fill>
        <patternFill patternType="solid">
          <fgColor theme="7" tint="0.59996337778862885"/>
          <bgColor theme="2" tint="-9.9948118533890809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ill>
        <patternFill>
          <bgColor theme="2" tint="-9.9948118533890809E-2"/>
        </patternFill>
      </fill>
    </dxf>
    <dxf>
      <fill>
        <patternFill>
          <bgColor rgb="FF92D050"/>
        </patternFill>
      </fill>
    </dxf>
    <dxf>
      <font>
        <color theme="0"/>
      </font>
      <fill>
        <patternFill>
          <bgColor theme="5"/>
        </patternFill>
      </fill>
    </dxf>
    <dxf>
      <fill>
        <patternFill>
          <bgColor theme="9"/>
        </patternFill>
      </fill>
    </dxf>
    <dxf>
      <fill>
        <patternFill>
          <bgColor theme="6"/>
        </patternFill>
      </fill>
    </dxf>
    <dxf>
      <fill>
        <patternFill>
          <bgColor theme="5"/>
        </patternFill>
      </fill>
    </dxf>
    <dxf>
      <fill>
        <patternFill>
          <bgColor theme="0" tint="-4.9989318521683403E-2"/>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indexed="64"/>
        </right>
        <top style="thin">
          <color indexed="64"/>
        </top>
        <bottom style="thin">
          <color auto="1"/>
        </bottom>
        <vertical/>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4" tint="-0.24997711111789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patternFill>
      </fill>
      <alignment vertical="center" textRotation="0" indent="0" justifyLastLine="0" shrinkToFit="0" readingOrder="0"/>
      <border diagonalUp="0" diagonalDown="0" outline="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ill>
        <patternFill>
          <bgColor theme="5"/>
        </patternFill>
      </fill>
    </dxf>
    <dxf>
      <fill>
        <patternFill>
          <bgColor theme="0" tint="-4.9989318521683403E-2"/>
        </patternFill>
      </fill>
    </dxf>
    <dxf>
      <fill>
        <patternFill>
          <bgColor theme="9"/>
        </patternFill>
      </fill>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theme="0"/>
        <name val="Arial"/>
        <scheme val="none"/>
      </font>
      <fill>
        <patternFill patternType="solid">
          <fgColor indexed="64"/>
          <bgColor theme="3"/>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fgColor theme="6"/>
          <bgColor theme="6"/>
        </patternFill>
      </fill>
    </dxf>
    <dxf>
      <font>
        <color theme="0"/>
      </font>
      <fill>
        <patternFill>
          <bgColor theme="5"/>
        </patternFill>
      </fill>
    </dxf>
    <dxf>
      <fill>
        <patternFill>
          <bgColor theme="0" tint="-0.14996795556505021"/>
        </patternFill>
      </fill>
    </dxf>
    <dxf>
      <fill>
        <patternFill>
          <bgColor theme="9"/>
        </patternFill>
      </fill>
    </dxf>
    <dxf>
      <fill>
        <patternFill>
          <fgColor theme="6"/>
          <bgColor theme="6"/>
        </patternFill>
      </fill>
    </dxf>
    <dxf>
      <font>
        <color theme="0"/>
      </font>
      <fill>
        <patternFill>
          <bgColor theme="5"/>
        </patternFill>
      </fill>
    </dxf>
    <dxf>
      <fill>
        <patternFill>
          <bgColor theme="0" tint="-4.9989318521683403E-2"/>
        </patternFill>
      </fill>
    </dxf>
    <dxf>
      <fill>
        <patternFill>
          <bgColor theme="9"/>
        </patternFill>
      </fill>
    </dxf>
    <dxf>
      <font>
        <strike val="0"/>
        <outline val="0"/>
        <shadow val="0"/>
        <vertAlign val="baseline"/>
        <sz val="10"/>
        <color auto="1"/>
        <name val="Calibri"/>
        <scheme val="minor"/>
      </font>
      <fill>
        <patternFill patternType="none">
          <fgColor indexed="64"/>
          <bgColor indexed="65"/>
        </patternFill>
      </fill>
      <alignment horizontal="general" vertical="bottom" textRotation="0" wrapText="1" indent="0" justifyLastLine="0" shrinkToFit="0" readingOrder="0"/>
    </dxf>
    <dxf>
      <font>
        <strike val="0"/>
        <outline val="0"/>
        <shadow val="0"/>
        <vertAlign val="baseline"/>
        <sz val="10"/>
        <color theme="1"/>
      </font>
      <alignment horizontal="general" vertical="center" textRotation="0" wrapText="1" indent="0" justifyLastLine="0" shrinkToFit="0" readingOrder="0"/>
    </dxf>
    <dxf>
      <font>
        <b val="0"/>
        <strike val="0"/>
        <outline val="0"/>
        <shadow val="0"/>
        <u val="none"/>
        <vertAlign val="baseline"/>
        <sz val="10"/>
        <color rgb="FF000000"/>
        <name val="Calibri"/>
        <scheme val="minor"/>
      </font>
      <alignment horizontal="general" vertical="center" textRotation="0" wrapText="1" indent="0" justifyLastLine="0" shrinkToFit="0" readingOrder="0"/>
    </dxf>
    <dxf>
      <font>
        <strike val="0"/>
        <outline val="0"/>
        <shadow val="0"/>
        <vertAlign val="baseline"/>
        <sz val="10"/>
        <color auto="1"/>
        <name val="Calibri"/>
        <scheme val="minor"/>
      </font>
      <alignment horizontal="general" vertical="bottom" textRotation="0" wrapText="1" indent="0" justifyLastLine="0" shrinkToFit="0" readingOrder="0"/>
    </dxf>
    <dxf>
      <font>
        <strike val="0"/>
        <outline val="0"/>
        <shadow val="0"/>
        <vertAlign val="baseline"/>
        <sz val="10"/>
        <name val="Calibri"/>
        <scheme val="minor"/>
      </font>
      <alignment horizontal="general" vertical="bottom" textRotation="0" wrapText="1" indent="0" justifyLastLine="0" shrinkToFit="0" readingOrder="0"/>
    </dxf>
    <dxf>
      <fill>
        <patternFill patternType="none">
          <fgColor indexed="64"/>
          <bgColor indexed="65"/>
        </patternFill>
      </fill>
      <alignment vertical="center" textRotation="0" indent="0" justifyLastLine="0" shrinkToFit="0" readingOrder="0"/>
    </dxf>
  </dxfs>
  <tableStyles count="0" defaultTableStyle="TableStyleMedium2" defaultPivotStyle="PivotStyleLight16"/>
  <colors>
    <mruColors>
      <color rgb="FFFFFFCC"/>
      <color rgb="FFB50000"/>
      <color rgb="FFA50021"/>
      <color rgb="FF006600"/>
      <color rgb="FF0000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000"/>
              <a:t>Synthèse des statuts des critères</a:t>
            </a:r>
          </a:p>
        </c:rich>
      </c:tx>
      <c:layout/>
      <c:overlay val="0"/>
    </c:title>
    <c:autoTitleDeleted val="0"/>
    <c:plotArea>
      <c:layout/>
      <c:pieChart>
        <c:varyColors val="1"/>
        <c:ser>
          <c:idx val="0"/>
          <c:order val="0"/>
          <c:spPr>
            <a:solidFill>
              <a:srgbClr val="C0504D"/>
            </a:solidFill>
          </c:spPr>
          <c:dPt>
            <c:idx val="0"/>
            <c:bubble3D val="0"/>
            <c:spPr>
              <a:solidFill>
                <a:schemeClr val="accent2"/>
              </a:solidFill>
            </c:spPr>
            <c:extLst>
              <c:ext xmlns:c16="http://schemas.microsoft.com/office/drawing/2014/chart" uri="{C3380CC4-5D6E-409C-BE32-E72D297353CC}">
                <c16:uniqueId val="{00000000-4D64-4EA6-822E-8E30891ED3CF}"/>
              </c:ext>
            </c:extLst>
          </c:dPt>
          <c:dPt>
            <c:idx val="1"/>
            <c:bubble3D val="0"/>
            <c:spPr>
              <a:solidFill>
                <a:schemeClr val="accent3"/>
              </a:solidFill>
            </c:spPr>
            <c:extLst>
              <c:ext xmlns:c16="http://schemas.microsoft.com/office/drawing/2014/chart" uri="{C3380CC4-5D6E-409C-BE32-E72D297353CC}">
                <c16:uniqueId val="{00000001-4D64-4EA6-822E-8E30891ED3CF}"/>
              </c:ext>
            </c:extLst>
          </c:dPt>
          <c:dPt>
            <c:idx val="2"/>
            <c:bubble3D val="0"/>
            <c:spPr>
              <a:solidFill>
                <a:schemeClr val="accent6"/>
              </a:solidFill>
            </c:spPr>
            <c:extLst>
              <c:ext xmlns:c16="http://schemas.microsoft.com/office/drawing/2014/chart" uri="{C3380CC4-5D6E-409C-BE32-E72D297353CC}">
                <c16:uniqueId val="{00000002-4D64-4EA6-822E-8E30891ED3CF}"/>
              </c:ext>
            </c:extLst>
          </c:dPt>
          <c:val>
            <c:numRef>
              <c:f>Value!$O$140:$Q$140</c:f>
              <c:numCache>
                <c:formatCode>General</c:formatCode>
                <c:ptCount val="3"/>
                <c:pt idx="0">
                  <c:v>52</c:v>
                </c:pt>
                <c:pt idx="1">
                  <c:v>23</c:v>
                </c:pt>
                <c:pt idx="2">
                  <c:v>0</c:v>
                </c:pt>
              </c:numCache>
            </c:numRef>
          </c:val>
          <c:extLst>
            <c:ext xmlns:c16="http://schemas.microsoft.com/office/drawing/2014/chart" uri="{C3380CC4-5D6E-409C-BE32-E72D297353CC}">
              <c16:uniqueId val="{00000003-4D64-4EA6-822E-8E30891ED3CF}"/>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noFill/>
    <a:ln>
      <a:noFill/>
    </a:ln>
  </c:spPr>
  <c:printSettings>
    <c:headerFooter/>
    <c:pageMargins b="0.750000000000004" l="0.70000000000000062" r="0.70000000000000062" t="0.75000000000000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Synthèse des statuts des tests par thématique</a:t>
            </a:r>
          </a:p>
        </c:rich>
      </c:tx>
      <c:layout/>
      <c:overlay val="0"/>
    </c:title>
    <c:autoTitleDeleted val="0"/>
    <c:plotArea>
      <c:layout/>
      <c:barChart>
        <c:barDir val="col"/>
        <c:grouping val="percentStacked"/>
        <c:varyColors val="0"/>
        <c:ser>
          <c:idx val="0"/>
          <c:order val="0"/>
          <c:tx>
            <c:v>Invalidés</c:v>
          </c:tx>
          <c:spPr>
            <a:solidFill>
              <a:schemeClr val="accent2"/>
            </a:solidFill>
          </c:spPr>
          <c:invertIfNegative val="0"/>
          <c:cat>
            <c:strRef>
              <c:f>Value!$L$3:$L$15</c:f>
              <c:strCache>
                <c:ptCount val="13"/>
                <c:pt idx="0">
                  <c:v>Images</c:v>
                </c:pt>
                <c:pt idx="1">
                  <c:v>Cadres</c:v>
                </c:pt>
                <c:pt idx="2">
                  <c:v>Couleurs</c:v>
                </c:pt>
                <c:pt idx="3">
                  <c:v>Multimédia</c:v>
                </c:pt>
                <c:pt idx="4">
                  <c:v>Tableaux</c:v>
                </c:pt>
                <c:pt idx="5">
                  <c:v>Liens</c:v>
                </c:pt>
                <c:pt idx="6">
                  <c:v>Scripts</c:v>
                </c:pt>
                <c:pt idx="7">
                  <c:v>Éléments Obligatoires</c:v>
                </c:pt>
                <c:pt idx="8">
                  <c:v>Structuration de l'information</c:v>
                </c:pt>
                <c:pt idx="9">
                  <c:v>Présentation de l'information</c:v>
                </c:pt>
                <c:pt idx="10">
                  <c:v>Formulaires</c:v>
                </c:pt>
                <c:pt idx="11">
                  <c:v>Navigation</c:v>
                </c:pt>
                <c:pt idx="12">
                  <c:v>Consultation</c:v>
                </c:pt>
              </c:strCache>
            </c:strRef>
          </c:cat>
          <c:val>
            <c:numRef>
              <c:f>Value!$M$3:$M$15</c:f>
              <c:numCache>
                <c:formatCode>General</c:formatCode>
                <c:ptCount val="13"/>
                <c:pt idx="0">
                  <c:v>49</c:v>
                </c:pt>
                <c:pt idx="1">
                  <c:v>23</c:v>
                </c:pt>
                <c:pt idx="2">
                  <c:v>83</c:v>
                </c:pt>
                <c:pt idx="3">
                  <c:v>0</c:v>
                </c:pt>
                <c:pt idx="4">
                  <c:v>5</c:v>
                </c:pt>
                <c:pt idx="5">
                  <c:v>45</c:v>
                </c:pt>
                <c:pt idx="6">
                  <c:v>67</c:v>
                </c:pt>
                <c:pt idx="7">
                  <c:v>65</c:v>
                </c:pt>
                <c:pt idx="8">
                  <c:v>87</c:v>
                </c:pt>
                <c:pt idx="9">
                  <c:v>154</c:v>
                </c:pt>
                <c:pt idx="10">
                  <c:v>53</c:v>
                </c:pt>
                <c:pt idx="11">
                  <c:v>45</c:v>
                </c:pt>
                <c:pt idx="12">
                  <c:v>1</c:v>
                </c:pt>
              </c:numCache>
            </c:numRef>
          </c:val>
          <c:extLst>
            <c:ext xmlns:c16="http://schemas.microsoft.com/office/drawing/2014/chart" uri="{C3380CC4-5D6E-409C-BE32-E72D297353CC}">
              <c16:uniqueId val="{00000000-427B-4051-8269-55913677C454}"/>
            </c:ext>
          </c:extLst>
        </c:ser>
        <c:ser>
          <c:idx val="1"/>
          <c:order val="1"/>
          <c:tx>
            <c:v>Validés</c:v>
          </c:tx>
          <c:spPr>
            <a:solidFill>
              <a:srgbClr val="9BBB59"/>
            </a:solidFill>
          </c:spPr>
          <c:invertIfNegative val="0"/>
          <c:cat>
            <c:strRef>
              <c:f>Value!$L$3:$L$15</c:f>
              <c:strCache>
                <c:ptCount val="13"/>
                <c:pt idx="0">
                  <c:v>Images</c:v>
                </c:pt>
                <c:pt idx="1">
                  <c:v>Cadres</c:v>
                </c:pt>
                <c:pt idx="2">
                  <c:v>Couleurs</c:v>
                </c:pt>
                <c:pt idx="3">
                  <c:v>Multimédia</c:v>
                </c:pt>
                <c:pt idx="4">
                  <c:v>Tableaux</c:v>
                </c:pt>
                <c:pt idx="5">
                  <c:v>Liens</c:v>
                </c:pt>
                <c:pt idx="6">
                  <c:v>Scripts</c:v>
                </c:pt>
                <c:pt idx="7">
                  <c:v>Éléments Obligatoires</c:v>
                </c:pt>
                <c:pt idx="8">
                  <c:v>Structuration de l'information</c:v>
                </c:pt>
                <c:pt idx="9">
                  <c:v>Présentation de l'information</c:v>
                </c:pt>
                <c:pt idx="10">
                  <c:v>Formulaires</c:v>
                </c:pt>
                <c:pt idx="11">
                  <c:v>Navigation</c:v>
                </c:pt>
                <c:pt idx="12">
                  <c:v>Consultation</c:v>
                </c:pt>
              </c:strCache>
            </c:strRef>
          </c:cat>
          <c:val>
            <c:numRef>
              <c:f>Value!$N$3:$N$15</c:f>
              <c:numCache>
                <c:formatCode>General</c:formatCode>
                <c:ptCount val="13"/>
                <c:pt idx="0">
                  <c:v>58</c:v>
                </c:pt>
                <c:pt idx="1">
                  <c:v>0</c:v>
                </c:pt>
                <c:pt idx="2">
                  <c:v>38</c:v>
                </c:pt>
                <c:pt idx="3">
                  <c:v>0</c:v>
                </c:pt>
                <c:pt idx="4">
                  <c:v>19</c:v>
                </c:pt>
                <c:pt idx="5">
                  <c:v>19</c:v>
                </c:pt>
                <c:pt idx="6">
                  <c:v>85</c:v>
                </c:pt>
                <c:pt idx="7">
                  <c:v>126</c:v>
                </c:pt>
                <c:pt idx="8">
                  <c:v>19</c:v>
                </c:pt>
                <c:pt idx="9">
                  <c:v>384</c:v>
                </c:pt>
                <c:pt idx="10">
                  <c:v>55</c:v>
                </c:pt>
                <c:pt idx="11">
                  <c:v>162</c:v>
                </c:pt>
                <c:pt idx="12">
                  <c:v>65</c:v>
                </c:pt>
              </c:numCache>
            </c:numRef>
          </c:val>
          <c:extLst>
            <c:ext xmlns:c16="http://schemas.microsoft.com/office/drawing/2014/chart" uri="{C3380CC4-5D6E-409C-BE32-E72D297353CC}">
              <c16:uniqueId val="{00000001-427B-4051-8269-55913677C454}"/>
            </c:ext>
          </c:extLst>
        </c:ser>
        <c:ser>
          <c:idx val="2"/>
          <c:order val="2"/>
          <c:tx>
            <c:v>Indéterminés</c:v>
          </c:tx>
          <c:spPr>
            <a:solidFill>
              <a:schemeClr val="accent6"/>
            </a:solidFill>
          </c:spPr>
          <c:invertIfNegative val="0"/>
          <c:cat>
            <c:strRef>
              <c:f>Value!$L$3:$L$15</c:f>
              <c:strCache>
                <c:ptCount val="13"/>
                <c:pt idx="0">
                  <c:v>Images</c:v>
                </c:pt>
                <c:pt idx="1">
                  <c:v>Cadres</c:v>
                </c:pt>
                <c:pt idx="2">
                  <c:v>Couleurs</c:v>
                </c:pt>
                <c:pt idx="3">
                  <c:v>Multimédia</c:v>
                </c:pt>
                <c:pt idx="4">
                  <c:v>Tableaux</c:v>
                </c:pt>
                <c:pt idx="5">
                  <c:v>Liens</c:v>
                </c:pt>
                <c:pt idx="6">
                  <c:v>Scripts</c:v>
                </c:pt>
                <c:pt idx="7">
                  <c:v>Éléments Obligatoires</c:v>
                </c:pt>
                <c:pt idx="8">
                  <c:v>Structuration de l'information</c:v>
                </c:pt>
                <c:pt idx="9">
                  <c:v>Présentation de l'information</c:v>
                </c:pt>
                <c:pt idx="10">
                  <c:v>Formulaires</c:v>
                </c:pt>
                <c:pt idx="11">
                  <c:v>Navigation</c:v>
                </c:pt>
                <c:pt idx="12">
                  <c:v>Consultation</c:v>
                </c:pt>
              </c:strCache>
            </c:strRef>
          </c:cat>
          <c:val>
            <c:numRef>
              <c:f>Value!$O$3:$O$15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27B-4051-8269-55913677C454}"/>
            </c:ext>
          </c:extLst>
        </c:ser>
        <c:dLbls>
          <c:showLegendKey val="0"/>
          <c:showVal val="0"/>
          <c:showCatName val="0"/>
          <c:showSerName val="0"/>
          <c:showPercent val="0"/>
          <c:showBubbleSize val="0"/>
        </c:dLbls>
        <c:gapWidth val="150"/>
        <c:overlap val="100"/>
        <c:axId val="325924736"/>
        <c:axId val="325926272"/>
      </c:barChart>
      <c:catAx>
        <c:axId val="325924736"/>
        <c:scaling>
          <c:orientation val="minMax"/>
        </c:scaling>
        <c:delete val="0"/>
        <c:axPos val="b"/>
        <c:numFmt formatCode="General" sourceLinked="0"/>
        <c:majorTickMark val="out"/>
        <c:minorTickMark val="none"/>
        <c:tickLblPos val="nextTo"/>
        <c:txPr>
          <a:bodyPr/>
          <a:lstStyle/>
          <a:p>
            <a:pPr>
              <a:defRPr sz="800"/>
            </a:pPr>
            <a:endParaRPr lang="fr-FR"/>
          </a:p>
        </c:txPr>
        <c:crossAx val="325926272"/>
        <c:crosses val="autoZero"/>
        <c:auto val="1"/>
        <c:lblAlgn val="ctr"/>
        <c:lblOffset val="100"/>
        <c:noMultiLvlLbl val="0"/>
      </c:catAx>
      <c:valAx>
        <c:axId val="325926272"/>
        <c:scaling>
          <c:orientation val="minMax"/>
        </c:scaling>
        <c:delete val="0"/>
        <c:axPos val="l"/>
        <c:majorGridlines/>
        <c:numFmt formatCode="0%" sourceLinked="1"/>
        <c:majorTickMark val="out"/>
        <c:minorTickMark val="none"/>
        <c:tickLblPos val="nextTo"/>
        <c:crossAx val="325924736"/>
        <c:crosses val="autoZero"/>
        <c:crossBetween val="between"/>
      </c:valAx>
    </c:plotArea>
    <c:legend>
      <c:legendPos val="t"/>
      <c:layout/>
      <c:overlay val="0"/>
      <c:txPr>
        <a:bodyPr/>
        <a:lstStyle/>
        <a:p>
          <a:pPr>
            <a:defRPr sz="800"/>
          </a:pPr>
          <a:endParaRPr lang="fr-FR"/>
        </a:p>
      </c:txPr>
    </c:legend>
    <c:plotVisOnly val="1"/>
    <c:dispBlanksAs val="gap"/>
    <c:showDLblsOverMax val="0"/>
  </c:chart>
  <c:spPr>
    <a:noFill/>
    <a:ln>
      <a:noFill/>
    </a:ln>
  </c:spPr>
  <c:printSettings>
    <c:headerFooter/>
    <c:pageMargins b="0.75000000000000411" l="0.70000000000000062" r="0.70000000000000062" t="0.750000000000004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tx>
            <c:v>Conformité</c:v>
          </c:tx>
          <c:dPt>
            <c:idx val="0"/>
            <c:bubble3D val="0"/>
            <c:spPr>
              <a:solidFill>
                <a:schemeClr val="accent3">
                  <a:lumMod val="75000"/>
                </a:schemeClr>
              </a:solidFill>
            </c:spPr>
            <c:extLst>
              <c:ext xmlns:c16="http://schemas.microsoft.com/office/drawing/2014/chart" uri="{C3380CC4-5D6E-409C-BE32-E72D297353CC}">
                <c16:uniqueId val="{00000001-F0C0-4B26-A487-73C5CEB86D92}"/>
              </c:ext>
            </c:extLst>
          </c:dPt>
          <c:dPt>
            <c:idx val="1"/>
            <c:bubble3D val="0"/>
            <c:spPr>
              <a:solidFill>
                <a:schemeClr val="accent2">
                  <a:lumMod val="75000"/>
                </a:schemeClr>
              </a:solidFill>
            </c:spPr>
            <c:extLst>
              <c:ext xmlns:c16="http://schemas.microsoft.com/office/drawing/2014/chart" uri="{C3380CC4-5D6E-409C-BE32-E72D297353CC}">
                <c16:uniqueId val="{00000003-F0C0-4B26-A487-73C5CEB86D92}"/>
              </c:ext>
            </c:extLst>
          </c:dPt>
          <c:dLbls>
            <c:dLbl>
              <c:idx val="0"/>
              <c:layout>
                <c:manualLayout>
                  <c:x val="4.4444444444444467E-2"/>
                  <c:y val="6.1842918985776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0C0-4B26-A487-73C5CEB86D92}"/>
                </c:ext>
              </c:extLst>
            </c:dLbl>
            <c:dLbl>
              <c:idx val="1"/>
              <c:layout>
                <c:manualLayout>
                  <c:x val="-4.4444444444444432E-2"/>
                  <c:y val="-6.1842918985776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0C0-4B26-A487-73C5CEB86D9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Value!$O$141:$P$141</c:f>
              <c:numCache>
                <c:formatCode>0</c:formatCode>
                <c:ptCount val="2"/>
                <c:pt idx="0">
                  <c:v>30.666666666666664</c:v>
                </c:pt>
                <c:pt idx="1">
                  <c:v>69.333333333333343</c:v>
                </c:pt>
              </c:numCache>
            </c:numRef>
          </c:val>
          <c:extLst>
            <c:ext xmlns:c16="http://schemas.microsoft.com/office/drawing/2014/chart" uri="{C3380CC4-5D6E-409C-BE32-E72D297353CC}">
              <c16:uniqueId val="{00000004-F0C0-4B26-A487-73C5CEB86D92}"/>
            </c:ext>
          </c:extLst>
        </c:ser>
        <c:dLbls>
          <c:showLegendKey val="0"/>
          <c:showVal val="0"/>
          <c:showCatName val="1"/>
          <c:showSerName val="0"/>
          <c:showPercent val="1"/>
          <c:showBubbleSize val="0"/>
          <c:showLeaderLines val="0"/>
        </c:dLbls>
      </c:pie3DChart>
    </c:plotArea>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v>Label E-Accessible</c:v>
          </c:tx>
          <c:invertIfNegative val="0"/>
          <c:val>
            <c:numRef>
              <c:f>Value!$P$148:$P$152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20F1-4340-A58E-77343F7C752F}"/>
            </c:ext>
          </c:extLst>
        </c:ser>
        <c:dLbls>
          <c:showLegendKey val="0"/>
          <c:showVal val="0"/>
          <c:showCatName val="0"/>
          <c:showSerName val="0"/>
          <c:showPercent val="0"/>
          <c:showBubbleSize val="0"/>
        </c:dLbls>
        <c:gapWidth val="150"/>
        <c:shape val="box"/>
        <c:axId val="325993984"/>
        <c:axId val="325995520"/>
        <c:axId val="0"/>
      </c:bar3DChart>
      <c:catAx>
        <c:axId val="325993984"/>
        <c:scaling>
          <c:orientation val="minMax"/>
        </c:scaling>
        <c:delete val="0"/>
        <c:axPos val="l"/>
        <c:majorTickMark val="out"/>
        <c:minorTickMark val="none"/>
        <c:tickLblPos val="nextTo"/>
        <c:crossAx val="325995520"/>
        <c:crosses val="autoZero"/>
        <c:auto val="1"/>
        <c:lblAlgn val="ctr"/>
        <c:lblOffset val="100"/>
        <c:noMultiLvlLbl val="0"/>
      </c:catAx>
      <c:valAx>
        <c:axId val="325995520"/>
        <c:scaling>
          <c:orientation val="minMax"/>
          <c:max val="100"/>
          <c:min val="0"/>
        </c:scaling>
        <c:delete val="0"/>
        <c:axPos val="b"/>
        <c:majorGridlines/>
        <c:numFmt formatCode="General" sourceLinked="1"/>
        <c:majorTickMark val="out"/>
        <c:minorTickMark val="none"/>
        <c:tickLblPos val="nextTo"/>
        <c:crossAx val="325993984"/>
        <c:crosses val="autoZero"/>
        <c:crossBetween val="between"/>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tanaguru.com" TargetMode="External"/><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25400</xdr:colOff>
      <xdr:row>0</xdr:row>
      <xdr:rowOff>66675</xdr:rowOff>
    </xdr:from>
    <xdr:to>
      <xdr:col>5</xdr:col>
      <xdr:colOff>787400</xdr:colOff>
      <xdr:row>1</xdr:row>
      <xdr:rowOff>286716</xdr:rowOff>
    </xdr:to>
    <xdr:pic>
      <xdr:nvPicPr>
        <xdr:cNvPr id="9" name="Image 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10636250" y="66675"/>
          <a:ext cx="1562100" cy="772491"/>
        </a:xfrm>
        <a:prstGeom prst="rect">
          <a:avLst/>
        </a:prstGeom>
        <a:noFill/>
        <a:ln w="9525">
          <a:noFill/>
          <a:miter lim="800000"/>
          <a:headEnd/>
          <a:tailEnd/>
        </a:ln>
      </xdr:spPr>
    </xdr:pic>
    <xdr:clientData/>
  </xdr:twoCellAnchor>
  <xdr:twoCellAnchor editAs="oneCell">
    <xdr:from>
      <xdr:col>3</xdr:col>
      <xdr:colOff>2590275</xdr:colOff>
      <xdr:row>3</xdr:row>
      <xdr:rowOff>66525</xdr:rowOff>
    </xdr:from>
    <xdr:to>
      <xdr:col>3</xdr:col>
      <xdr:colOff>5650275</xdr:colOff>
      <xdr:row>4</xdr:row>
      <xdr:rowOff>123825</xdr:rowOff>
    </xdr:to>
    <xdr:sp macro="[0]!Audit" textlink="">
      <xdr:nvSpPr>
        <xdr:cNvPr id="3" name="Rectangle à coins arrondis 2">
          <a:extLst>
            <a:ext uri="{FF2B5EF4-FFF2-40B4-BE49-F238E27FC236}">
              <a16:creationId xmlns:a16="http://schemas.microsoft.com/office/drawing/2014/main" id="{00000000-0008-0000-0000-000003000000}"/>
            </a:ext>
          </a:extLst>
        </xdr:cNvPr>
        <xdr:cNvSpPr/>
      </xdr:nvSpPr>
      <xdr:spPr>
        <a:xfrm>
          <a:off x="6695550" y="3466950"/>
          <a:ext cx="3060000" cy="324000"/>
        </a:xfrm>
        <a:prstGeom prst="roundRect">
          <a:avLst/>
        </a:prstGeom>
        <a:solidFill>
          <a:schemeClr val="tx2">
            <a:lumMod val="75000"/>
          </a:schemeClr>
        </a:solidFill>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72000" tIns="72000" rIns="72000" bIns="72000" numCol="1" spcCol="0" rtlCol="0" fromWordArt="0" anchor="ctr" anchorCtr="0" forceAA="0" compatLnSpc="1">
          <a:prstTxWarp prst="textNoShape">
            <a:avLst/>
          </a:prstTxWarp>
          <a:noAutofit/>
        </a:bodyPr>
        <a:lstStyle/>
        <a:p>
          <a:pPr marL="0" indent="0" algn="ctr"/>
          <a:r>
            <a:rPr lang="fr-FR" sz="1000" b="1">
              <a:solidFill>
                <a:schemeClr val="bg1"/>
              </a:solidFill>
              <a:effectLst/>
              <a:latin typeface="Verdana" panose="020B0604030504040204" pitchFamily="34" charset="0"/>
              <a:ea typeface="Verdana" panose="020B0604030504040204" pitchFamily="34" charset="0"/>
              <a:cs typeface="+mn-cs"/>
            </a:rPr>
            <a:t>Générer les onglets avec Audit Manuel</a:t>
          </a:r>
          <a:endParaRPr lang="fr-FR" sz="1000" b="1">
            <a:solidFill>
              <a:schemeClr val="bg1"/>
            </a:solidFill>
            <a:latin typeface="Verdana" panose="020B0604030504040204" pitchFamily="34" charset="0"/>
            <a:ea typeface="Verdana" panose="020B0604030504040204" pitchFamily="34" charset="0"/>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295275</xdr:colOff>
      <xdr:row>0</xdr:row>
      <xdr:rowOff>171450</xdr:rowOff>
    </xdr:from>
    <xdr:to>
      <xdr:col>20</xdr:col>
      <xdr:colOff>140700</xdr:colOff>
      <xdr:row>2</xdr:row>
      <xdr:rowOff>73175</xdr:rowOff>
    </xdr:to>
    <xdr:sp macro="[0]!Trans" textlink="">
      <xdr:nvSpPr>
        <xdr:cNvPr id="2" name="Rectangle à coins arrondis 1">
          <a:extLst>
            <a:ext uri="{FF2B5EF4-FFF2-40B4-BE49-F238E27FC236}">
              <a16:creationId xmlns:a16="http://schemas.microsoft.com/office/drawing/2014/main" id="{00000000-0008-0000-0100-000002000000}"/>
            </a:ext>
          </a:extLst>
        </xdr:cNvPr>
        <xdr:cNvSpPr/>
      </xdr:nvSpPr>
      <xdr:spPr>
        <a:xfrm>
          <a:off x="16544925" y="171450"/>
          <a:ext cx="2160000" cy="324000"/>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72000" tIns="72000" rIns="72000" bIns="72000" rtlCol="0" anchor="ctr" anchorCtr="0"/>
        <a:lstStyle/>
        <a:p>
          <a:pPr algn="ctr"/>
          <a:r>
            <a:rPr lang="fr-FR" sz="1000" b="1">
              <a:latin typeface="Verdana" panose="020B0604030504040204" pitchFamily="34" charset="0"/>
              <a:ea typeface="Verdana" panose="020B0604030504040204" pitchFamily="34" charset="0"/>
            </a:rPr>
            <a:t>Propager les Transverses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28575</xdr:rowOff>
    </xdr:from>
    <xdr:to>
      <xdr:col>4</xdr:col>
      <xdr:colOff>1766206</xdr:colOff>
      <xdr:row>8</xdr:row>
      <xdr:rowOff>257175</xdr:rowOff>
    </xdr:to>
    <xdr:graphicFrame macro="">
      <xdr:nvGraphicFramePr>
        <xdr:cNvPr id="270" name="Graphique 269">
          <a:extLst>
            <a:ext uri="{FF2B5EF4-FFF2-40B4-BE49-F238E27FC236}">
              <a16:creationId xmlns:a16="http://schemas.microsoft.com/office/drawing/2014/main" id="{00000000-0008-0000-0200-00000E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0</xdr:row>
      <xdr:rowOff>0</xdr:rowOff>
    </xdr:from>
    <xdr:to>
      <xdr:col>5</xdr:col>
      <xdr:colOff>4216979</xdr:colOff>
      <xdr:row>9</xdr:row>
      <xdr:rowOff>0</xdr:rowOff>
    </xdr:to>
    <xdr:graphicFrame macro="">
      <xdr:nvGraphicFramePr>
        <xdr:cNvPr id="271" name="Graphique 270">
          <a:extLst>
            <a:ext uri="{FF2B5EF4-FFF2-40B4-BE49-F238E27FC236}">
              <a16:creationId xmlns:a16="http://schemas.microsoft.com/office/drawing/2014/main" id="{00000000-0008-0000-0200-00000F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160020</xdr:colOff>
      <xdr:row>0</xdr:row>
      <xdr:rowOff>102870</xdr:rowOff>
    </xdr:from>
    <xdr:to>
      <xdr:col>4</xdr:col>
      <xdr:colOff>19050</xdr:colOff>
      <xdr:row>5</xdr:row>
      <xdr:rowOff>25400</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670560</xdr:colOff>
      <xdr:row>2</xdr:row>
      <xdr:rowOff>110490</xdr:rowOff>
    </xdr:from>
    <xdr:to>
      <xdr:col>15</xdr:col>
      <xdr:colOff>487680</xdr:colOff>
      <xdr:row>13</xdr:row>
      <xdr:rowOff>121920</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678180</xdr:colOff>
      <xdr:row>9</xdr:row>
      <xdr:rowOff>32539</xdr:rowOff>
    </xdr:from>
    <xdr:to>
      <xdr:col>10</xdr:col>
      <xdr:colOff>93165</xdr:colOff>
      <xdr:row>10</xdr:row>
      <xdr:rowOff>172130</xdr:rowOff>
    </xdr:to>
    <xdr:pic>
      <xdr:nvPicPr>
        <xdr:cNvPr id="4" name="Image 3" descr="http://access42.net/IMG/png/label_niveau1.png?44/d2298be98cf8f1e3bc486f0b99de37f42d2f0c5f">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697759"/>
          <a:ext cx="999945" cy="322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710385</xdr:colOff>
      <xdr:row>7</xdr:row>
      <xdr:rowOff>1106959</xdr:rowOff>
    </xdr:from>
    <xdr:to>
      <xdr:col>10</xdr:col>
      <xdr:colOff>104046</xdr:colOff>
      <xdr:row>7</xdr:row>
      <xdr:rowOff>1427027</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stretch>
          <a:fillRect/>
        </a:stretch>
      </xdr:blipFill>
      <xdr:spPr>
        <a:xfrm>
          <a:off x="8642805" y="3133879"/>
          <a:ext cx="975446" cy="320068"/>
        </a:xfrm>
        <a:prstGeom prst="rect">
          <a:avLst/>
        </a:prstGeom>
      </xdr:spPr>
    </xdr:pic>
    <xdr:clientData/>
  </xdr:twoCellAnchor>
  <xdr:twoCellAnchor editAs="oneCell">
    <xdr:from>
      <xdr:col>8</xdr:col>
      <xdr:colOff>695145</xdr:colOff>
      <xdr:row>7</xdr:row>
      <xdr:rowOff>497359</xdr:rowOff>
    </xdr:from>
    <xdr:to>
      <xdr:col>10</xdr:col>
      <xdr:colOff>88806</xdr:colOff>
      <xdr:row>7</xdr:row>
      <xdr:rowOff>817427</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stretch>
          <a:fillRect/>
        </a:stretch>
      </xdr:blipFill>
      <xdr:spPr>
        <a:xfrm>
          <a:off x="8627565" y="2524279"/>
          <a:ext cx="975446" cy="320068"/>
        </a:xfrm>
        <a:prstGeom prst="rect">
          <a:avLst/>
        </a:prstGeom>
      </xdr:spPr>
    </xdr:pic>
    <xdr:clientData/>
  </xdr:twoCellAnchor>
  <xdr:twoCellAnchor editAs="oneCell">
    <xdr:from>
      <xdr:col>8</xdr:col>
      <xdr:colOff>702765</xdr:colOff>
      <xdr:row>6</xdr:row>
      <xdr:rowOff>93499</xdr:rowOff>
    </xdr:from>
    <xdr:to>
      <xdr:col>10</xdr:col>
      <xdr:colOff>93251</xdr:colOff>
      <xdr:row>7</xdr:row>
      <xdr:rowOff>236402</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cstate="print"/>
        <a:stretch>
          <a:fillRect/>
        </a:stretch>
      </xdr:blipFill>
      <xdr:spPr>
        <a:xfrm>
          <a:off x="8635185" y="1937539"/>
          <a:ext cx="975446" cy="322608"/>
        </a:xfrm>
        <a:prstGeom prst="rect">
          <a:avLst/>
        </a:prstGeom>
      </xdr:spPr>
    </xdr:pic>
    <xdr:clientData/>
  </xdr:twoCellAnchor>
  <xdr:twoCellAnchor editAs="oneCell">
    <xdr:from>
      <xdr:col>8</xdr:col>
      <xdr:colOff>695145</xdr:colOff>
      <xdr:row>3</xdr:row>
      <xdr:rowOff>53340</xdr:rowOff>
    </xdr:from>
    <xdr:to>
      <xdr:col>10</xdr:col>
      <xdr:colOff>88720</xdr:colOff>
      <xdr:row>5</xdr:row>
      <xdr:rowOff>6503</xdr:rowOff>
    </xdr:to>
    <xdr:pic>
      <xdr:nvPicPr>
        <xdr:cNvPr id="8" name="Image 7" descr="http://access42.net/IMG/png/label_niveau5.png?48/e02fd41e6669d05ab27c3c82443d81acc66d7636">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27565" y="1348740"/>
          <a:ext cx="975360" cy="322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190500</xdr:colOff>
      <xdr:row>0</xdr:row>
      <xdr:rowOff>104775</xdr:rowOff>
    </xdr:from>
    <xdr:to>
      <xdr:col>15</xdr:col>
      <xdr:colOff>646500</xdr:colOff>
      <xdr:row>0</xdr:row>
      <xdr:rowOff>428775</xdr:rowOff>
    </xdr:to>
    <xdr:sp macro="[0]!RecapInv" textlink="">
      <xdr:nvSpPr>
        <xdr:cNvPr id="2" name="Rectangle à coins arrondis 1">
          <a:extLst>
            <a:ext uri="{FF2B5EF4-FFF2-40B4-BE49-F238E27FC236}">
              <a16:creationId xmlns:a16="http://schemas.microsoft.com/office/drawing/2014/main" id="{00000000-0008-0000-0400-000002000000}"/>
            </a:ext>
          </a:extLst>
        </xdr:cNvPr>
        <xdr:cNvSpPr/>
      </xdr:nvSpPr>
      <xdr:spPr>
        <a:xfrm>
          <a:off x="14954250" y="104775"/>
          <a:ext cx="1980000" cy="324000"/>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72000" tIns="72000" rIns="72000" bIns="72000" rtlCol="0" anchor="ctr" anchorCtr="0"/>
        <a:lstStyle/>
        <a:p>
          <a:pPr algn="ctr"/>
          <a:r>
            <a:rPr lang="fr-FR" sz="1000" b="1">
              <a:solidFill>
                <a:schemeClr val="bg1"/>
              </a:solidFill>
              <a:latin typeface="Verdana" panose="020B0604030504040204" pitchFamily="34" charset="0"/>
              <a:ea typeface="Verdana" panose="020B0604030504040204" pitchFamily="34" charset="0"/>
            </a:rPr>
            <a:t>Générer le Récapitulatif</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129540</xdr:colOff>
      <xdr:row>11</xdr:row>
      <xdr:rowOff>15240</xdr:rowOff>
    </xdr:from>
    <xdr:to>
      <xdr:col>1</xdr:col>
      <xdr:colOff>764461</xdr:colOff>
      <xdr:row>11</xdr:row>
      <xdr:rowOff>650161</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2020" y="2263140"/>
          <a:ext cx="634921" cy="634921"/>
        </a:xfrm>
        <a:prstGeom prst="rect">
          <a:avLst/>
        </a:prstGeom>
      </xdr:spPr>
    </xdr:pic>
    <xdr:clientData/>
  </xdr:twoCellAnchor>
  <xdr:twoCellAnchor editAs="oneCell">
    <xdr:from>
      <xdr:col>1</xdr:col>
      <xdr:colOff>137160</xdr:colOff>
      <xdr:row>13</xdr:row>
      <xdr:rowOff>15240</xdr:rowOff>
    </xdr:from>
    <xdr:to>
      <xdr:col>1</xdr:col>
      <xdr:colOff>772081</xdr:colOff>
      <xdr:row>14</xdr:row>
      <xdr:rowOff>101521</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9640" y="3177540"/>
          <a:ext cx="634921" cy="634921"/>
        </a:xfrm>
        <a:prstGeom prst="rect">
          <a:avLst/>
        </a:prstGeom>
      </xdr:spPr>
    </xdr:pic>
    <xdr:clientData/>
  </xdr:twoCellAnchor>
  <xdr:twoCellAnchor editAs="oneCell">
    <xdr:from>
      <xdr:col>0</xdr:col>
      <xdr:colOff>0</xdr:colOff>
      <xdr:row>20</xdr:row>
      <xdr:rowOff>9526</xdr:rowOff>
    </xdr:from>
    <xdr:to>
      <xdr:col>1</xdr:col>
      <xdr:colOff>781050</xdr:colOff>
      <xdr:row>21</xdr:row>
      <xdr:rowOff>111860</xdr:rowOff>
    </xdr:to>
    <xdr:pic>
      <xdr:nvPicPr>
        <xdr:cNvPr id="5" name="Image 1">
          <a:hlinkClick xmlns:r="http://schemas.openxmlformats.org/officeDocument/2006/relationships" r:id="rId3"/>
          <a:extLst>
            <a:ext uri="{FF2B5EF4-FFF2-40B4-BE49-F238E27FC236}">
              <a16:creationId xmlns:a16="http://schemas.microsoft.com/office/drawing/2014/main" id="{8A18AFDE-4B18-4FF2-86CB-F402FE3875C4}"/>
            </a:ext>
          </a:extLst>
        </xdr:cNvPr>
        <xdr:cNvPicPr>
          <a:picLocks noChangeAspect="1"/>
        </xdr:cNvPicPr>
      </xdr:nvPicPr>
      <xdr:blipFill>
        <a:blip xmlns:r="http://schemas.openxmlformats.org/officeDocument/2006/relationships" r:embed="rId4" cstate="print"/>
        <a:stretch>
          <a:fillRect/>
        </a:stretch>
      </xdr:blipFill>
      <xdr:spPr bwMode="auto">
        <a:xfrm>
          <a:off x="0" y="4981576"/>
          <a:ext cx="1543050" cy="759559"/>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3" name="Tableau4" displayName="Tableau4" ref="A8:D29" totalsRowShown="0" headerRowDxfId="2278" dataDxfId="2277">
  <autoFilter ref="A8:D29"/>
  <tableColumns count="4">
    <tableColumn id="1" name="Page" dataDxfId="2276"/>
    <tableColumn id="2" name="Nom" dataDxfId="2275"/>
    <tableColumn id="3" name="Url" dataDxfId="2274"/>
    <tableColumn id="4" name="Éléments significatifs" dataDxfId="2273"/>
  </tableColumns>
  <tableStyleInfo name="TableStyleMedium24" showFirstColumn="0" showLastColumn="0" showRowStripes="1" showColumnStripes="0"/>
</table>
</file>

<file path=xl/tables/table10.xml><?xml version="1.0" encoding="utf-8"?>
<table xmlns="http://schemas.openxmlformats.org/spreadsheetml/2006/main" id="12" name="Tableau7313" displayName="Tableau7313" ref="B3:Q260" totalsRowShown="0" headerRowDxfId="1696" dataDxfId="1694" headerRowBorderDxfId="1695" tableBorderDxfId="1693" totalsRowBorderDxfId="1692" headerRowCellStyle="Normal 2">
  <autoFilter ref="B3:Q260"/>
  <tableColumns count="16">
    <tableColumn id="1" name="Thématique" dataDxfId="1691" dataCellStyle="Normal 2"/>
    <tableColumn id="12" name="Intitulé du critère" dataDxfId="1690" dataCellStyle="Normal 2"/>
    <tableColumn id="2" name="Test" dataDxfId="1689" dataCellStyle="Normal 2"/>
    <tableColumn id="4" name="Niveau" dataDxfId="1688" dataCellStyle="Normal 2"/>
    <tableColumn id="5" name="Intitulé du test" dataDxfId="1687" dataCellStyle="Normal 2"/>
    <tableColumn id="6" name="Méthode" dataDxfId="1686" dataCellStyle="Normal 2"/>
    <tableColumn id="7" name="État" dataDxfId="1685"/>
    <tableColumn id="3" name="Label e-accessible" dataDxfId="1684" dataCellStyle="Normal 2"/>
    <tableColumn id="8" name="Date" dataDxfId="1683" dataCellStyle="Normal 2"/>
    <tableColumn id="9" name="Correctif" dataDxfId="1682" dataCellStyle="Normal 2"/>
    <tableColumn id="14" name="Exemple de code" dataDxfId="1681" dataCellStyle="Normal 2"/>
    <tableColumn id="16" name="Commentaires" dataDxfId="1680" dataCellStyle="Normal 2"/>
    <tableColumn id="17" name="Dérogation" dataDxfId="1679" dataCellStyle="Normal 2"/>
    <tableColumn id="15" name="Erreur transverse" dataDxfId="1678" dataCellStyle="Normal 2"/>
    <tableColumn id="10" name="Difficulté" dataDxfId="1677" dataCellStyle="Normal 2"/>
    <tableColumn id="13" name="Priorité" dataDxfId="1676" dataCellStyle="Normal 2"/>
  </tableColumns>
  <tableStyleInfo name="TableStyleLight2" showFirstColumn="0" showLastColumn="0" showRowStripes="1" showColumnStripes="0"/>
</table>
</file>

<file path=xl/tables/table11.xml><?xml version="1.0" encoding="utf-8"?>
<table xmlns="http://schemas.openxmlformats.org/spreadsheetml/2006/main" id="13" name="Tableau7314" displayName="Tableau7314" ref="B3:Q260" totalsRowShown="0" headerRowDxfId="1587" dataDxfId="1585" headerRowBorderDxfId="1586" tableBorderDxfId="1584" totalsRowBorderDxfId="1583" headerRowCellStyle="Normal 2">
  <autoFilter ref="B3:Q260"/>
  <tableColumns count="16">
    <tableColumn id="1" name="Thématique" dataDxfId="1582" dataCellStyle="Normal 2"/>
    <tableColumn id="12" name="Intitulé du critère" dataDxfId="1581" dataCellStyle="Normal 2"/>
    <tableColumn id="2" name="Test" dataDxfId="1580" dataCellStyle="Normal 2"/>
    <tableColumn id="4" name="Niveau" dataDxfId="1579" dataCellStyle="Normal 2"/>
    <tableColumn id="5" name="Intitulé du test" dataDxfId="1578" dataCellStyle="Normal 2"/>
    <tableColumn id="6" name="Méthode" dataDxfId="1577" dataCellStyle="Normal 2"/>
    <tableColumn id="7" name="État" dataDxfId="1576"/>
    <tableColumn id="3" name="Label e-accessible" dataDxfId="1575" dataCellStyle="Normal 2"/>
    <tableColumn id="8" name="Date" dataDxfId="1574" dataCellStyle="Normal 2"/>
    <tableColumn id="9" name="Correctif" dataDxfId="1573" dataCellStyle="Normal 2"/>
    <tableColumn id="14" name="Exemple de code" dataDxfId="1572" dataCellStyle="Normal 2"/>
    <tableColumn id="16" name="Commentaires" dataDxfId="1571" dataCellStyle="Normal 2"/>
    <tableColumn id="17" name="Dérogation" dataDxfId="1570" dataCellStyle="Normal 2"/>
    <tableColumn id="15" name="Erreur transverse" dataDxfId="1569" dataCellStyle="Normal 2"/>
    <tableColumn id="10" name="Difficulté" dataDxfId="1568" dataCellStyle="Normal 2"/>
    <tableColumn id="13" name="Priorité" dataDxfId="1567" dataCellStyle="Normal 2"/>
  </tableColumns>
  <tableStyleInfo name="TableStyleLight2" showFirstColumn="0" showLastColumn="0" showRowStripes="1" showColumnStripes="0"/>
</table>
</file>

<file path=xl/tables/table12.xml><?xml version="1.0" encoding="utf-8"?>
<table xmlns="http://schemas.openxmlformats.org/spreadsheetml/2006/main" id="14" name="Tableau7315" displayName="Tableau7315" ref="B3:Q260" totalsRowShown="0" headerRowDxfId="1506" dataDxfId="1504" headerRowBorderDxfId="1505" tableBorderDxfId="1503" totalsRowBorderDxfId="1502" headerRowCellStyle="Normal 2">
  <autoFilter ref="B3:Q260"/>
  <tableColumns count="16">
    <tableColumn id="1" name="Thématique" dataDxfId="1501" dataCellStyle="Normal 2"/>
    <tableColumn id="12" name="Intitulé du critère" dataDxfId="1500" dataCellStyle="Normal 2"/>
    <tableColumn id="2" name="Test" dataDxfId="1499" dataCellStyle="Normal 2"/>
    <tableColumn id="4" name="Niveau" dataDxfId="1498" dataCellStyle="Normal 2"/>
    <tableColumn id="5" name="Intitulé du test" dataDxfId="1497" dataCellStyle="Normal 2"/>
    <tableColumn id="6" name="Méthode" dataDxfId="1496" dataCellStyle="Normal 2"/>
    <tableColumn id="7" name="État" dataDxfId="1495"/>
    <tableColumn id="3" name="Label e-accessible" dataDxfId="1494" dataCellStyle="Normal 2"/>
    <tableColumn id="8" name="Date" dataDxfId="1493" dataCellStyle="Normal 2"/>
    <tableColumn id="9" name="Correctif" dataDxfId="1492" dataCellStyle="Normal 2"/>
    <tableColumn id="14" name="Exemple de code" dataDxfId="1491" dataCellStyle="Normal 2"/>
    <tableColumn id="16" name="Commentaires" dataDxfId="1490" dataCellStyle="Normal 2"/>
    <tableColumn id="17" name="Dérogation" dataDxfId="1489" dataCellStyle="Normal 2"/>
    <tableColumn id="15" name="Erreur transverse" dataDxfId="1488" dataCellStyle="Normal 2"/>
    <tableColumn id="10" name="Difficulté" dataDxfId="1487" dataCellStyle="Normal 2"/>
    <tableColumn id="13" name="Priorité" dataDxfId="1486" dataCellStyle="Normal 2"/>
  </tableColumns>
  <tableStyleInfo name="TableStyleLight2" showFirstColumn="0" showLastColumn="0" showRowStripes="1" showColumnStripes="0"/>
</table>
</file>

<file path=xl/tables/table13.xml><?xml version="1.0" encoding="utf-8"?>
<table xmlns="http://schemas.openxmlformats.org/spreadsheetml/2006/main" id="15" name="Tableau7316" displayName="Tableau7316" ref="B3:Q260" totalsRowShown="0" headerRowDxfId="1389" dataDxfId="1387" headerRowBorderDxfId="1388" tableBorderDxfId="1386" totalsRowBorderDxfId="1385" headerRowCellStyle="Normal 2">
  <autoFilter ref="B3:Q260"/>
  <tableColumns count="16">
    <tableColumn id="1" name="Thématique" dataDxfId="1384" dataCellStyle="Normal 2"/>
    <tableColumn id="12" name="Intitulé du critère" dataDxfId="1383" dataCellStyle="Normal 2"/>
    <tableColumn id="2" name="Test" dataDxfId="1382" dataCellStyle="Normal 2"/>
    <tableColumn id="4" name="Niveau" dataDxfId="1381" dataCellStyle="Normal 2"/>
    <tableColumn id="5" name="Intitulé du test" dataDxfId="1380" dataCellStyle="Normal 2"/>
    <tableColumn id="6" name="Méthode" dataDxfId="1379" dataCellStyle="Normal 2"/>
    <tableColumn id="7" name="État" dataDxfId="1378"/>
    <tableColumn id="3" name="Label e-accessible" dataDxfId="1377" dataCellStyle="Normal 2"/>
    <tableColumn id="8" name="Date" dataDxfId="1376" dataCellStyle="Normal 2"/>
    <tableColumn id="9" name="Correctif" dataDxfId="1375" dataCellStyle="Normal 2"/>
    <tableColumn id="14" name="Exemple de code" dataDxfId="1374" dataCellStyle="Normal 2"/>
    <tableColumn id="16" name="Commentaires" dataDxfId="1373" dataCellStyle="Normal 2"/>
    <tableColumn id="17" name="Dérogation" dataDxfId="1372" dataCellStyle="Normal 2"/>
    <tableColumn id="15" name="Erreur transverse" dataDxfId="1371" dataCellStyle="Normal 2"/>
    <tableColumn id="10" name="Difficulté" dataDxfId="1370" dataCellStyle="Normal 2"/>
    <tableColumn id="13" name="Priorité" dataDxfId="1369" dataCellStyle="Normal 2"/>
  </tableColumns>
  <tableStyleInfo name="TableStyleLight2" showFirstColumn="0" showLastColumn="0" showRowStripes="1" showColumnStripes="0"/>
</table>
</file>

<file path=xl/tables/table14.xml><?xml version="1.0" encoding="utf-8"?>
<table xmlns="http://schemas.openxmlformats.org/spreadsheetml/2006/main" id="16" name="Tableau7317" displayName="Tableau7317" ref="B3:Q260" totalsRowShown="0" headerRowDxfId="1292" dataDxfId="1290" headerRowBorderDxfId="1291" tableBorderDxfId="1289" totalsRowBorderDxfId="1288" headerRowCellStyle="Normal 2">
  <autoFilter ref="B3:Q260"/>
  <tableColumns count="16">
    <tableColumn id="1" name="Thématique" dataDxfId="1287" dataCellStyle="Normal 2"/>
    <tableColumn id="12" name="Intitulé du critère" dataDxfId="1286" dataCellStyle="Normal 2"/>
    <tableColumn id="2" name="Test" dataDxfId="1285" dataCellStyle="Normal 2"/>
    <tableColumn id="4" name="Niveau" dataDxfId="1284" dataCellStyle="Normal 2"/>
    <tableColumn id="5" name="Intitulé du test" dataDxfId="1283" dataCellStyle="Normal 2"/>
    <tableColumn id="6" name="Méthode" dataDxfId="1282" dataCellStyle="Normal 2"/>
    <tableColumn id="7" name="État" dataDxfId="1281"/>
    <tableColumn id="3" name="Label e-accessible" dataDxfId="1280" dataCellStyle="Normal 2"/>
    <tableColumn id="8" name="Date" dataDxfId="1279" dataCellStyle="Normal 2"/>
    <tableColumn id="9" name="Correctif" dataDxfId="1278" dataCellStyle="Normal 2"/>
    <tableColumn id="14" name="Exemple de code" dataDxfId="1277" dataCellStyle="Normal 2"/>
    <tableColumn id="16" name="Commentaires" dataDxfId="1276" dataCellStyle="Normal 2"/>
    <tableColumn id="17" name="Dérogation" dataDxfId="1275" dataCellStyle="Normal 2"/>
    <tableColumn id="15" name="Erreur transverse" dataDxfId="1274" dataCellStyle="Normal 2"/>
    <tableColumn id="10" name="Difficulté" dataDxfId="1273" dataCellStyle="Normal 2"/>
    <tableColumn id="13" name="Priorité" dataDxfId="1272" dataCellStyle="Normal 2"/>
  </tableColumns>
  <tableStyleInfo name="TableStyleLight2" showFirstColumn="0" showLastColumn="0" showRowStripes="1" showColumnStripes="0"/>
</table>
</file>

<file path=xl/tables/table15.xml><?xml version="1.0" encoding="utf-8"?>
<table xmlns="http://schemas.openxmlformats.org/spreadsheetml/2006/main" id="17" name="Tableau7318" displayName="Tableau7318" ref="B3:Q260" totalsRowShown="0" headerRowDxfId="1191" dataDxfId="1189" headerRowBorderDxfId="1190" tableBorderDxfId="1188" totalsRowBorderDxfId="1187" headerRowCellStyle="Normal 2">
  <autoFilter ref="B3:Q260"/>
  <tableColumns count="16">
    <tableColumn id="1" name="Thématique" dataDxfId="1186" dataCellStyle="Normal 2"/>
    <tableColumn id="12" name="Intitulé du critère" dataDxfId="1185" dataCellStyle="Normal 2"/>
    <tableColumn id="2" name="Test" dataDxfId="1184" dataCellStyle="Normal 2"/>
    <tableColumn id="4" name="Niveau" dataDxfId="1183" dataCellStyle="Normal 2"/>
    <tableColumn id="5" name="Intitulé du test" dataDxfId="1182" dataCellStyle="Normal 2"/>
    <tableColumn id="6" name="Méthode" dataDxfId="1181" dataCellStyle="Normal 2"/>
    <tableColumn id="7" name="État" dataDxfId="1180"/>
    <tableColumn id="3" name="Label e-accessible" dataDxfId="1179" dataCellStyle="Normal 2"/>
    <tableColumn id="8" name="Date" dataDxfId="1178" dataCellStyle="Normal 2"/>
    <tableColumn id="9" name="Correctif" dataDxfId="1177" dataCellStyle="Normal 2"/>
    <tableColumn id="14" name="Exemple de code" dataDxfId="1176" dataCellStyle="Normal 2"/>
    <tableColumn id="16" name="Commentaires" dataDxfId="1175" dataCellStyle="Normal 2"/>
    <tableColumn id="17" name="Dérogation" dataDxfId="1174" dataCellStyle="Normal 2"/>
    <tableColumn id="15" name="Erreur transverse" dataDxfId="1173" dataCellStyle="Normal 2"/>
    <tableColumn id="10" name="Difficulté" dataDxfId="1172" dataCellStyle="Normal 2"/>
    <tableColumn id="13" name="Priorité" dataDxfId="1171" dataCellStyle="Normal 2"/>
  </tableColumns>
  <tableStyleInfo name="TableStyleLight2" showFirstColumn="0" showLastColumn="0" showRowStripes="1" showColumnStripes="0"/>
</table>
</file>

<file path=xl/tables/table16.xml><?xml version="1.0" encoding="utf-8"?>
<table xmlns="http://schemas.openxmlformats.org/spreadsheetml/2006/main" id="18" name="Tableau7319" displayName="Tableau7319" ref="B3:Q260" totalsRowShown="0" headerRowDxfId="1078" dataDxfId="1076" headerRowBorderDxfId="1077" tableBorderDxfId="1075" totalsRowBorderDxfId="1074" headerRowCellStyle="Normal 2">
  <autoFilter ref="B3:Q260"/>
  <tableColumns count="16">
    <tableColumn id="1" name="Thématique" dataDxfId="1073" dataCellStyle="Normal 2"/>
    <tableColumn id="12" name="Intitulé du critère" dataDxfId="1072" dataCellStyle="Normal 2"/>
    <tableColumn id="2" name="Test" dataDxfId="1071" dataCellStyle="Normal 2"/>
    <tableColumn id="4" name="Niveau" dataDxfId="1070" dataCellStyle="Normal 2"/>
    <tableColumn id="5" name="Intitulé du test" dataDxfId="1069" dataCellStyle="Normal 2"/>
    <tableColumn id="6" name="Méthode" dataDxfId="1068" dataCellStyle="Normal 2"/>
    <tableColumn id="7" name="État" dataDxfId="1067"/>
    <tableColumn id="3" name="Label e-accessible" dataDxfId="1066" dataCellStyle="Normal 2"/>
    <tableColumn id="8" name="Date" dataDxfId="1065" dataCellStyle="Normal 2"/>
    <tableColumn id="9" name="Correctif" dataDxfId="1064" dataCellStyle="Normal 2"/>
    <tableColumn id="14" name="Exemple de code" dataDxfId="1063" dataCellStyle="Normal 2"/>
    <tableColumn id="16" name="Commentaires" dataDxfId="1062" dataCellStyle="Normal 2"/>
    <tableColumn id="17" name="Dérogation" dataDxfId="1061" dataCellStyle="Normal 2"/>
    <tableColumn id="15" name="Erreur transverse" dataDxfId="1060" dataCellStyle="Normal 2"/>
    <tableColumn id="10" name="Difficulté" dataDxfId="1059" dataCellStyle="Normal 2"/>
    <tableColumn id="13" name="Priorité" dataDxfId="1058" dataCellStyle="Normal 2"/>
  </tableColumns>
  <tableStyleInfo name="TableStyleLight2" showFirstColumn="0" showLastColumn="0" showRowStripes="1" showColumnStripes="0"/>
</table>
</file>

<file path=xl/tables/table17.xml><?xml version="1.0" encoding="utf-8"?>
<table xmlns="http://schemas.openxmlformats.org/spreadsheetml/2006/main" id="19" name="Tableau7320" displayName="Tableau7320" ref="B3:Q260" totalsRowShown="0" headerRowDxfId="965" dataDxfId="963" headerRowBorderDxfId="964" tableBorderDxfId="962" totalsRowBorderDxfId="961" headerRowCellStyle="Normal 2">
  <autoFilter ref="B3:Q260"/>
  <tableColumns count="16">
    <tableColumn id="1" name="Thématique" dataDxfId="960" dataCellStyle="Normal 2"/>
    <tableColumn id="12" name="Intitulé du critère" dataDxfId="959" dataCellStyle="Normal 2"/>
    <tableColumn id="2" name="Test" dataDxfId="958" dataCellStyle="Normal 2"/>
    <tableColumn id="4" name="Niveau" dataDxfId="957" dataCellStyle="Normal 2"/>
    <tableColumn id="5" name="Intitulé du test" dataDxfId="956" dataCellStyle="Normal 2"/>
    <tableColumn id="6" name="Méthode" dataDxfId="955" dataCellStyle="Normal 2"/>
    <tableColumn id="7" name="État" dataDxfId="954"/>
    <tableColumn id="3" name="Label e-accessible" dataDxfId="953" dataCellStyle="Normal 2"/>
    <tableColumn id="8" name="Date" dataDxfId="952" dataCellStyle="Normal 2"/>
    <tableColumn id="9" name="Correctif" dataDxfId="951" dataCellStyle="Normal 2"/>
    <tableColumn id="14" name="Exemple de code" dataDxfId="950" dataCellStyle="Normal 2"/>
    <tableColumn id="16" name="Commentaires" dataDxfId="949" dataCellStyle="Normal 2"/>
    <tableColumn id="17" name="Dérogation" dataDxfId="948" dataCellStyle="Normal 2"/>
    <tableColumn id="15" name="Erreur transverse" dataDxfId="947" dataCellStyle="Normal 2"/>
    <tableColumn id="10" name="Difficulté" dataDxfId="946" dataCellStyle="Normal 2"/>
    <tableColumn id="13" name="Priorité" dataDxfId="945" dataCellStyle="Normal 2"/>
  </tableColumns>
  <tableStyleInfo name="TableStyleLight2" showFirstColumn="0" showLastColumn="0" showRowStripes="1" showColumnStripes="0"/>
</table>
</file>

<file path=xl/tables/table18.xml><?xml version="1.0" encoding="utf-8"?>
<table xmlns="http://schemas.openxmlformats.org/spreadsheetml/2006/main" id="20" name="Tableau7321" displayName="Tableau7321" ref="B3:Q260" totalsRowShown="0" headerRowDxfId="900" dataDxfId="898" headerRowBorderDxfId="899" tableBorderDxfId="897" totalsRowBorderDxfId="896" headerRowCellStyle="Normal 2">
  <autoFilter ref="B3:Q260"/>
  <tableColumns count="16">
    <tableColumn id="1" name="Thématique" dataDxfId="895" dataCellStyle="Normal 2"/>
    <tableColumn id="12" name="Intitulé du critère" dataDxfId="894" dataCellStyle="Normal 2"/>
    <tableColumn id="2" name="Test" dataDxfId="893" dataCellStyle="Normal 2"/>
    <tableColumn id="4" name="Niveau" dataDxfId="892" dataCellStyle="Normal 2"/>
    <tableColumn id="5" name="Intitulé du test" dataDxfId="891" dataCellStyle="Normal 2"/>
    <tableColumn id="6" name="Méthode" dataDxfId="890" dataCellStyle="Normal 2"/>
    <tableColumn id="7" name="État" dataDxfId="889"/>
    <tableColumn id="3" name="Label e-accessible" dataDxfId="888" dataCellStyle="Normal 2"/>
    <tableColumn id="8" name="Date" dataDxfId="887" dataCellStyle="Normal 2"/>
    <tableColumn id="9" name="Correctif" dataDxfId="886" dataCellStyle="Normal 2"/>
    <tableColumn id="14" name="Exemple de code" dataDxfId="885" dataCellStyle="Normal 2"/>
    <tableColumn id="16" name="Commentaires" dataDxfId="884" dataCellStyle="Normal 2"/>
    <tableColumn id="17" name="Dérogation" dataDxfId="883" dataCellStyle="Normal 2"/>
    <tableColumn id="15" name="Erreur transverse" dataDxfId="882" dataCellStyle="Normal 2"/>
    <tableColumn id="10" name="Difficulté" dataDxfId="881" dataCellStyle="Normal 2"/>
    <tableColumn id="13" name="Priorité" dataDxfId="880" dataCellStyle="Normal 2"/>
  </tableColumns>
  <tableStyleInfo name="TableStyleLight2" showFirstColumn="0" showLastColumn="0" showRowStripes="1" showColumnStripes="0"/>
</table>
</file>

<file path=xl/tables/table19.xml><?xml version="1.0" encoding="utf-8"?>
<table xmlns="http://schemas.openxmlformats.org/spreadsheetml/2006/main" id="21" name="Tableau7322" displayName="Tableau7322" ref="B3:Q260" totalsRowShown="0" headerRowDxfId="827" dataDxfId="825" headerRowBorderDxfId="826" tableBorderDxfId="824" totalsRowBorderDxfId="823" headerRowCellStyle="Normal 2">
  <autoFilter ref="B3:Q260"/>
  <tableColumns count="16">
    <tableColumn id="1" name="Thématique" dataDxfId="822" dataCellStyle="Normal 2"/>
    <tableColumn id="12" name="Intitulé du critère" dataDxfId="821" dataCellStyle="Normal 2"/>
    <tableColumn id="2" name="Test" dataDxfId="820" dataCellStyle="Normal 2"/>
    <tableColumn id="4" name="Niveau" dataDxfId="819" dataCellStyle="Normal 2"/>
    <tableColumn id="5" name="Intitulé du test" dataDxfId="818" dataCellStyle="Normal 2"/>
    <tableColumn id="6" name="Méthode" dataDxfId="817" dataCellStyle="Normal 2"/>
    <tableColumn id="7" name="État" dataDxfId="816"/>
    <tableColumn id="3" name="Label e-accessible" dataDxfId="815" dataCellStyle="Normal 2"/>
    <tableColumn id="8" name="Date" dataDxfId="814" dataCellStyle="Normal 2"/>
    <tableColumn id="9" name="Correctif" dataDxfId="813" dataCellStyle="Normal 2"/>
    <tableColumn id="14" name="Exemple de code" dataDxfId="812" dataCellStyle="Normal 2"/>
    <tableColumn id="16" name="Commentaires" dataDxfId="811" dataCellStyle="Normal 2"/>
    <tableColumn id="17" name="Dérogation" dataDxfId="810" dataCellStyle="Normal 2"/>
    <tableColumn id="15" name="Erreur transverse" dataDxfId="809" dataCellStyle="Normal 2"/>
    <tableColumn id="10" name="Difficulté" dataDxfId="808" dataCellStyle="Normal 2"/>
    <tableColumn id="13" name="Priorité" dataDxfId="807" dataCellStyle="Normal 2"/>
  </tableColumns>
  <tableStyleInfo name="TableStyleLight2" showFirstColumn="0" showLastColumn="0" showRowStripes="1" showColumnStripes="0"/>
</table>
</file>

<file path=xl/tables/table2.xml><?xml version="1.0" encoding="utf-8"?>
<table xmlns="http://schemas.openxmlformats.org/spreadsheetml/2006/main" id="4" name="TabTrans" displayName="TabTrans" ref="B3:Q260" totalsRowShown="0" headerRowDxfId="2264" dataDxfId="2262" headerRowBorderDxfId="2263" tableBorderDxfId="2261" totalsRowBorderDxfId="2260" headerRowCellStyle="Normal 2" dataCellStyle="Normal 2">
  <autoFilter ref="B3:Q260"/>
  <tableColumns count="16">
    <tableColumn id="1" name="Thématique" dataDxfId="2259" dataCellStyle="Normal 2"/>
    <tableColumn id="12" name="Intitulé du critère" dataDxfId="2258" dataCellStyle="Normal 2"/>
    <tableColumn id="2" name="Test" dataDxfId="2257" dataCellStyle="Normal 2"/>
    <tableColumn id="4" name="Niveau" dataDxfId="2256" dataCellStyle="Normal 2"/>
    <tableColumn id="5" name="Intitulé du test" dataDxfId="2255" dataCellStyle="Normal 2"/>
    <tableColumn id="6" name="Méthode" dataDxfId="2254" dataCellStyle="Normal 2"/>
    <tableColumn id="7" name="État" dataDxfId="2253"/>
    <tableColumn id="3" name="Label e-accessible" dataDxfId="2252" dataCellStyle="Normal 2"/>
    <tableColumn id="8" name="Date" dataDxfId="2251" dataCellStyle="Normal 2"/>
    <tableColumn id="9" name="Correctif" dataDxfId="2250" dataCellStyle="Normal 2"/>
    <tableColumn id="14" name="Exemple de code" dataDxfId="2249" dataCellStyle="Normal 2"/>
    <tableColumn id="15" name="Commentaires" dataDxfId="2248" dataCellStyle="Normal 2"/>
    <tableColumn id="17" name="Dérogation" dataDxfId="2247" dataCellStyle="Normal 2"/>
    <tableColumn id="16" name="Erreur transverse" dataDxfId="2246" dataCellStyle="Normal 2"/>
    <tableColumn id="10" name="Difficulté" dataDxfId="2245" dataCellStyle="Normal 2"/>
    <tableColumn id="13" name="Priorité" dataDxfId="2244" dataCellStyle="Normal 2"/>
  </tableColumns>
  <tableStyleInfo name="TableStyleLight2" showFirstColumn="0" showLastColumn="0" showRowStripes="1" showColumnStripes="0"/>
</table>
</file>

<file path=xl/tables/table20.xml><?xml version="1.0" encoding="utf-8"?>
<table xmlns="http://schemas.openxmlformats.org/spreadsheetml/2006/main" id="22" name="Tableau7323" displayName="Tableau7323" ref="B3:Q260" totalsRowShown="0" headerRowDxfId="738" dataDxfId="736" headerRowBorderDxfId="737" tableBorderDxfId="735" totalsRowBorderDxfId="734" headerRowCellStyle="Normal 2">
  <autoFilter ref="B3:Q260"/>
  <tableColumns count="16">
    <tableColumn id="1" name="Thématique" dataDxfId="733" dataCellStyle="Normal 2"/>
    <tableColumn id="12" name="Intitulé du critère" dataDxfId="732" dataCellStyle="Normal 2"/>
    <tableColumn id="2" name="Test" dataDxfId="731" dataCellStyle="Normal 2"/>
    <tableColumn id="4" name="Niveau" dataDxfId="730" dataCellStyle="Normal 2"/>
    <tableColumn id="5" name="Intitulé du test" dataDxfId="729" dataCellStyle="Normal 2"/>
    <tableColumn id="6" name="Méthode" dataDxfId="728" dataCellStyle="Normal 2"/>
    <tableColumn id="7" name="État" dataDxfId="727"/>
    <tableColumn id="3" name="Label e-accessible" dataDxfId="726" dataCellStyle="Normal 2"/>
    <tableColumn id="8" name="Date" dataDxfId="725" dataCellStyle="Normal 2"/>
    <tableColumn id="9" name="Correctif" dataDxfId="724" dataCellStyle="Normal 2"/>
    <tableColumn id="14" name="Exemple de code" dataDxfId="723" dataCellStyle="Normal 2"/>
    <tableColumn id="16" name="Commentaires" dataDxfId="722" dataCellStyle="Normal 2"/>
    <tableColumn id="17" name="Dérogation" dataDxfId="721" dataCellStyle="Normal 2"/>
    <tableColumn id="15" name="Erreur transverse" dataDxfId="720" dataCellStyle="Normal 2"/>
    <tableColumn id="10" name="Difficulté" dataDxfId="719" dataCellStyle="Normal 2"/>
    <tableColumn id="13" name="Priorité" dataDxfId="718" dataCellStyle="Normal 2"/>
  </tableColumns>
  <tableStyleInfo name="TableStyleLight2" showFirstColumn="0" showLastColumn="0" showRowStripes="1" showColumnStripes="0"/>
</table>
</file>

<file path=xl/tables/table21.xml><?xml version="1.0" encoding="utf-8"?>
<table xmlns="http://schemas.openxmlformats.org/spreadsheetml/2006/main" id="23" name="Tableau7324" displayName="Tableau7324" ref="B3:Q260" totalsRowShown="0" headerRowDxfId="641" dataDxfId="639" headerRowBorderDxfId="640" tableBorderDxfId="638" totalsRowBorderDxfId="637" headerRowCellStyle="Normal 2">
  <autoFilter ref="B3:Q260"/>
  <tableColumns count="16">
    <tableColumn id="1" name="Thématique" dataDxfId="636" dataCellStyle="Normal 2"/>
    <tableColumn id="12" name="Intitulé du critère" dataDxfId="635" dataCellStyle="Normal 2"/>
    <tableColumn id="2" name="Test" dataDxfId="634" dataCellStyle="Normal 2"/>
    <tableColumn id="4" name="Niveau" dataDxfId="633" dataCellStyle="Normal 2"/>
    <tableColumn id="5" name="Intitulé du test" dataDxfId="632" dataCellStyle="Normal 2"/>
    <tableColumn id="6" name="Méthode" dataDxfId="631" dataCellStyle="Normal 2"/>
    <tableColumn id="7" name="État" dataDxfId="630"/>
    <tableColumn id="3" name="Label e-accessible" dataDxfId="629" dataCellStyle="Normal 2"/>
    <tableColumn id="8" name="Date" dataDxfId="628" dataCellStyle="Normal 2"/>
    <tableColumn id="9" name="Correctif" dataDxfId="627" dataCellStyle="Normal 2"/>
    <tableColumn id="14" name="Exemple de code" dataDxfId="626" dataCellStyle="Normal 2"/>
    <tableColumn id="16" name="Commentaires" dataDxfId="625" dataCellStyle="Normal 2"/>
    <tableColumn id="17" name="Dérogation" dataDxfId="624" dataCellStyle="Normal 2"/>
    <tableColumn id="15" name="Erreur transverse" dataDxfId="623" dataCellStyle="Normal 2"/>
    <tableColumn id="10" name="Difficulté" dataDxfId="622" dataCellStyle="Normal 2"/>
    <tableColumn id="13" name="Priorité" dataDxfId="621" dataCellStyle="Normal 2"/>
  </tableColumns>
  <tableStyleInfo name="TableStyleLight2" showFirstColumn="0" showLastColumn="0" showRowStripes="1" showColumnStripes="0"/>
</table>
</file>

<file path=xl/tables/table22.xml><?xml version="1.0" encoding="utf-8"?>
<table xmlns="http://schemas.openxmlformats.org/spreadsheetml/2006/main" id="24" name="Tableau7325" displayName="Tableau7325" ref="B3:Q260" totalsRowShown="0" headerRowDxfId="536" dataDxfId="534" headerRowBorderDxfId="535" tableBorderDxfId="533" totalsRowBorderDxfId="532" headerRowCellStyle="Normal 2">
  <autoFilter ref="B3:Q260"/>
  <tableColumns count="16">
    <tableColumn id="1" name="Thématique" dataDxfId="531" dataCellStyle="Normal 2"/>
    <tableColumn id="12" name="Intitulé du critère" dataDxfId="530" dataCellStyle="Normal 2"/>
    <tableColumn id="2" name="Test" dataDxfId="529" dataCellStyle="Normal 2"/>
    <tableColumn id="4" name="Niveau" dataDxfId="528" dataCellStyle="Normal 2"/>
    <tableColumn id="5" name="Intitulé du test" dataDxfId="527" dataCellStyle="Normal 2"/>
    <tableColumn id="6" name="Méthode" dataDxfId="526" dataCellStyle="Normal 2"/>
    <tableColumn id="7" name="État" dataDxfId="525"/>
    <tableColumn id="3" name="Label e-accessible" dataDxfId="524" dataCellStyle="Normal 2"/>
    <tableColumn id="8" name="Date" dataDxfId="523" dataCellStyle="Normal 2"/>
    <tableColumn id="9" name="Correctif" dataDxfId="522" dataCellStyle="Normal 2"/>
    <tableColumn id="14" name="Exemple de code" dataDxfId="521" dataCellStyle="Normal 2"/>
    <tableColumn id="16" name="Commentaires" dataDxfId="520" dataCellStyle="Normal 2"/>
    <tableColumn id="17" name="Dérogation" dataDxfId="519" dataCellStyle="Normal 2"/>
    <tableColumn id="15" name="Erreur transverse" dataDxfId="518" dataCellStyle="Normal 2"/>
    <tableColumn id="10" name="Difficulté" dataDxfId="517" dataCellStyle="Normal 2"/>
    <tableColumn id="13" name="Priorité" dataDxfId="516" dataCellStyle="Normal 2"/>
  </tableColumns>
  <tableStyleInfo name="TableStyleLight2" showFirstColumn="0" showLastColumn="0" showRowStripes="1" showColumnStripes="0"/>
</table>
</file>

<file path=xl/tables/table23.xml><?xml version="1.0" encoding="utf-8"?>
<table xmlns="http://schemas.openxmlformats.org/spreadsheetml/2006/main" id="25" name="Tableau7326" displayName="Tableau7326" ref="B3:Q260" totalsRowShown="0" headerRowDxfId="491" dataDxfId="489" headerRowBorderDxfId="490" tableBorderDxfId="488" totalsRowBorderDxfId="487" headerRowCellStyle="Normal 2">
  <autoFilter ref="B3:Q260"/>
  <tableColumns count="16">
    <tableColumn id="1" name="Thématique" dataDxfId="486" dataCellStyle="Normal 2"/>
    <tableColumn id="12" name="Intitulé du critère" dataDxfId="485" dataCellStyle="Normal 2"/>
    <tableColumn id="2" name="Test" dataDxfId="484" dataCellStyle="Normal 2"/>
    <tableColumn id="4" name="Niveau" dataDxfId="483" dataCellStyle="Normal 2"/>
    <tableColumn id="5" name="Intitulé du test" dataDxfId="482" dataCellStyle="Normal 2"/>
    <tableColumn id="6" name="Méthode" dataDxfId="481" dataCellStyle="Normal 2"/>
    <tableColumn id="7" name="État" dataDxfId="480"/>
    <tableColumn id="3" name="Label e-accessible" dataDxfId="479" dataCellStyle="Normal 2"/>
    <tableColumn id="8" name="Date" dataDxfId="478" dataCellStyle="Normal 2"/>
    <tableColumn id="9" name="Correctif" dataDxfId="477" dataCellStyle="Normal 2"/>
    <tableColumn id="14" name="Exemple de code" dataDxfId="476" dataCellStyle="Normal 2"/>
    <tableColumn id="16" name="Commentaires" dataDxfId="475" dataCellStyle="Normal 2"/>
    <tableColumn id="17" name="Dérogation" dataDxfId="474" dataCellStyle="Normal 2"/>
    <tableColumn id="15" name="Erreur transverse" dataDxfId="473" dataCellStyle="Normal 2"/>
    <tableColumn id="10" name="Difficulté" dataDxfId="472" dataCellStyle="Normal 2"/>
    <tableColumn id="13" name="Priorité" dataDxfId="471" dataCellStyle="Normal 2"/>
  </tableColumns>
  <tableStyleInfo name="TableStyleLight2" showFirstColumn="0" showLastColumn="0" showRowStripes="1" showColumnStripes="0"/>
</table>
</file>

<file path=xl/tables/table24.xml><?xml version="1.0" encoding="utf-8"?>
<table xmlns="http://schemas.openxmlformats.org/spreadsheetml/2006/main" id="1" name="TabSynthez" displayName="TabSynthez" ref="A10:GJ267" totalsRowShown="0" headerRowDxfId="228" dataDxfId="226" headerRowBorderDxfId="227" tableBorderDxfId="225" headerRowCellStyle="Normal 2">
  <autoFilter ref="A10:GJ267"/>
  <tableColumns count="192">
    <tableColumn id="1" name="Thématique" dataDxfId="224" dataCellStyle="Normal 2"/>
    <tableColumn id="7" name="Intitulé du critère" dataDxfId="223" dataCellStyle="Normal 2"/>
    <tableColumn id="2" name="Test" dataDxfId="222" dataCellStyle="Normal 2"/>
    <tableColumn id="3" name="Niveau" dataDxfId="221" dataCellStyle="Normal 2"/>
    <tableColumn id="4" name="Intitulé du test" dataDxfId="220" dataCellStyle="Normal 2"/>
    <tableColumn id="15" name="Commentaire Général" dataDxfId="219" dataCellStyle="Normal 2"/>
    <tableColumn id="8" name="Page1" dataDxfId="218" dataCellStyle="Normal 2">
      <calculatedColumnFormula>Page1!$H4</calculatedColumnFormula>
    </tableColumn>
    <tableColumn id="9" name="Page2" dataDxfId="217" dataCellStyle="Normal 2">
      <calculatedColumnFormula>Page2!$H4</calculatedColumnFormula>
    </tableColumn>
    <tableColumn id="10" name="Page3" dataDxfId="216" dataCellStyle="Normal 2">
      <calculatedColumnFormula>Page3!$H4</calculatedColumnFormula>
    </tableColumn>
    <tableColumn id="11" name="Page4" dataDxfId="215" dataCellStyle="Normal 2">
      <calculatedColumnFormula>Page4!$H4</calculatedColumnFormula>
    </tableColumn>
    <tableColumn id="12" name="Page5" dataDxfId="214" dataCellStyle="Normal 2">
      <calculatedColumnFormula>Page5!$H4</calculatedColumnFormula>
    </tableColumn>
    <tableColumn id="13" name="Page6" dataDxfId="213" dataCellStyle="Normal 2">
      <calculatedColumnFormula>Page6!$H4</calculatedColumnFormula>
    </tableColumn>
    <tableColumn id="14" name="Page7" dataDxfId="212" dataCellStyle="Normal 2">
      <calculatedColumnFormula>Page7!$H4</calculatedColumnFormula>
    </tableColumn>
    <tableColumn id="16" name="Page8" dataDxfId="211" dataCellStyle="Normal 2">
      <calculatedColumnFormula>Page8!$H4</calculatedColumnFormula>
    </tableColumn>
    <tableColumn id="17" name="Page9" dataDxfId="210" dataCellStyle="Normal 2">
      <calculatedColumnFormula>Page9!$H4</calculatedColumnFormula>
    </tableColumn>
    <tableColumn id="18" name="Page10" dataDxfId="209" dataCellStyle="Normal 2">
      <calculatedColumnFormula>Page10!$H4</calculatedColumnFormula>
    </tableColumn>
    <tableColumn id="19" name="Page11" dataDxfId="208" dataCellStyle="Normal 2">
      <calculatedColumnFormula>Page11!$H4</calculatedColumnFormula>
    </tableColumn>
    <tableColumn id="20" name="Page12" dataDxfId="207" dataCellStyle="Normal 2">
      <calculatedColumnFormula>Page12!$H4</calculatedColumnFormula>
    </tableColumn>
    <tableColumn id="21" name="Page13" dataDxfId="206" dataCellStyle="Normal 2">
      <calculatedColumnFormula>Page13!$H4</calculatedColumnFormula>
    </tableColumn>
    <tableColumn id="22" name="Page14" dataDxfId="205" dataCellStyle="Normal 2">
      <calculatedColumnFormula>Page14!$H4</calculatedColumnFormula>
    </tableColumn>
    <tableColumn id="23" name="Page15" dataDxfId="204" dataCellStyle="Normal 2">
      <calculatedColumnFormula>Page15!$H4</calculatedColumnFormula>
    </tableColumn>
    <tableColumn id="24" name="Page16" dataDxfId="203" dataCellStyle="Normal 2">
      <calculatedColumnFormula>Page16!$H4</calculatedColumnFormula>
    </tableColumn>
    <tableColumn id="25" name="Page17" dataDxfId="202" dataCellStyle="Normal 2">
      <calculatedColumnFormula>Page17!$H4</calculatedColumnFormula>
    </tableColumn>
    <tableColumn id="26" name="Page18" dataDxfId="201" dataCellStyle="Normal 2">
      <calculatedColumnFormula>Page18!$H4</calculatedColumnFormula>
    </tableColumn>
    <tableColumn id="27" name="Page19" dataDxfId="200" dataCellStyle="Normal 2">
      <calculatedColumnFormula>Page19!$H4</calculatedColumnFormula>
    </tableColumn>
    <tableColumn id="28" name="Page20" dataDxfId="199" dataCellStyle="Normal 2">
      <calculatedColumnFormula>Page20!$H4</calculatedColumnFormula>
    </tableColumn>
    <tableColumn id="29" name="Page21" dataDxfId="198" dataCellStyle="Normal 2">
      <calculatedColumnFormula>Page21!$H4</calculatedColumnFormula>
    </tableColumn>
    <tableColumn id="30" name="Colonne22" dataDxfId="197" dataCellStyle="Normal 2"/>
    <tableColumn id="31" name="Colonne23" dataDxfId="196" dataCellStyle="Normal 2"/>
    <tableColumn id="32" name="Colonne24" dataDxfId="195" dataCellStyle="Normal 2"/>
    <tableColumn id="33" name="Colonne25" dataDxfId="194" dataCellStyle="Normal 2"/>
    <tableColumn id="34" name="Colonne26" dataDxfId="193" dataCellStyle="Normal 2"/>
    <tableColumn id="35" name="Colonne27" dataDxfId="192" dataCellStyle="Normal 2"/>
    <tableColumn id="36" name="Colonne28" dataDxfId="191" dataCellStyle="Normal 2"/>
    <tableColumn id="37" name="Colonne29" dataDxfId="190" dataCellStyle="Normal 2"/>
    <tableColumn id="38" name="Colonne30" dataDxfId="189" dataCellStyle="Normal 2"/>
    <tableColumn id="39" name="Colonne31" dataDxfId="188" dataCellStyle="Normal 2"/>
    <tableColumn id="40" name="Colonne32" dataDxfId="187" dataCellStyle="Normal 2"/>
    <tableColumn id="41" name="Colonne33" dataDxfId="186" dataCellStyle="Normal 2"/>
    <tableColumn id="42" name="Colonne34" dataDxfId="185" dataCellStyle="Normal 2"/>
    <tableColumn id="43" name="Colonne35" dataDxfId="184" dataCellStyle="Normal 2"/>
    <tableColumn id="44" name="Colonne36" dataDxfId="183" dataCellStyle="Normal 2"/>
    <tableColumn id="45" name="Colonne37" dataDxfId="182" dataCellStyle="Normal 2"/>
    <tableColumn id="46" name="Colonne38" dataDxfId="181" dataCellStyle="Normal 2"/>
    <tableColumn id="47" name="Colonne39" dataDxfId="180" dataCellStyle="Normal 2"/>
    <tableColumn id="48" name="Colonne40" dataDxfId="179" dataCellStyle="Normal 2"/>
    <tableColumn id="49" name="Colonne41" dataDxfId="178" dataCellStyle="Normal 2"/>
    <tableColumn id="50" name="Colonne42" dataDxfId="177" dataCellStyle="Normal 2"/>
    <tableColumn id="51" name="Colonne43" dataDxfId="176" dataCellStyle="Normal 2"/>
    <tableColumn id="52" name="Colonne44" dataDxfId="175" dataCellStyle="Normal 2"/>
    <tableColumn id="53" name="Colonne45" dataDxfId="174" dataCellStyle="Normal 2"/>
    <tableColumn id="54" name="Colonne46" dataDxfId="173" dataCellStyle="Normal 2"/>
    <tableColumn id="55" name="Colonne47" dataDxfId="172" dataCellStyle="Normal 2"/>
    <tableColumn id="56" name="Colonne48" dataDxfId="171" dataCellStyle="Normal 2"/>
    <tableColumn id="57" name="Colonne49" dataDxfId="170" dataCellStyle="Normal 2"/>
    <tableColumn id="58" name="Colonne50" dataDxfId="169" dataCellStyle="Normal 2"/>
    <tableColumn id="59" name="Colonne51" dataDxfId="168" dataCellStyle="Normal 2"/>
    <tableColumn id="60" name="Colonne52" dataDxfId="167" dataCellStyle="Normal 2"/>
    <tableColumn id="61" name="Colonne53" dataDxfId="166" dataCellStyle="Normal 2"/>
    <tableColumn id="62" name="Colonne54" dataDxfId="165" dataCellStyle="Normal 2"/>
    <tableColumn id="63" name="Colonne55" dataDxfId="164" dataCellStyle="Normal 2"/>
    <tableColumn id="64" name="Colonne56" dataDxfId="163" dataCellStyle="Normal 2"/>
    <tableColumn id="65" name="Colonne57" dataDxfId="162" dataCellStyle="Normal 2"/>
    <tableColumn id="66" name="Colonne58" dataDxfId="161" dataCellStyle="Normal 2"/>
    <tableColumn id="67" name="Colonne59" dataDxfId="160" dataCellStyle="Normal 2"/>
    <tableColumn id="68" name="Colonne60" dataDxfId="159" dataCellStyle="Normal 2"/>
    <tableColumn id="69" name="Colonne61" dataDxfId="158" dataCellStyle="Normal 2"/>
    <tableColumn id="70" name="Colonne62" dataDxfId="157" dataCellStyle="Normal 2"/>
    <tableColumn id="71" name="Colonne63" dataDxfId="156" dataCellStyle="Normal 2"/>
    <tableColumn id="72" name="Colonne64" dataDxfId="155" dataCellStyle="Normal 2"/>
    <tableColumn id="73" name="Colonne65" dataDxfId="154" dataCellStyle="Normal 2"/>
    <tableColumn id="74" name="Colonne66" dataDxfId="153" dataCellStyle="Normal 2"/>
    <tableColumn id="75" name="Colonne67" dataDxfId="152" dataCellStyle="Normal 2"/>
    <tableColumn id="76" name="Colonne68" dataDxfId="151" dataCellStyle="Normal 2"/>
    <tableColumn id="77" name="Colonne69" dataDxfId="150" dataCellStyle="Normal 2"/>
    <tableColumn id="78" name="Colonne70" dataDxfId="149" dataCellStyle="Normal 2"/>
    <tableColumn id="79" name="Colonne71" dataDxfId="148" dataCellStyle="Normal 2"/>
    <tableColumn id="80" name="Colonne72" dataDxfId="147" dataCellStyle="Normal 2"/>
    <tableColumn id="81" name="Colonne73" dataDxfId="146" dataCellStyle="Normal 2"/>
    <tableColumn id="82" name="Colonne74" dataDxfId="145" dataCellStyle="Normal 2"/>
    <tableColumn id="83" name="Colonne75" dataDxfId="144" dataCellStyle="Normal 2"/>
    <tableColumn id="84" name="Colonne76" dataDxfId="143" dataCellStyle="Normal 2"/>
    <tableColumn id="85" name="Colonne77" dataDxfId="142" dataCellStyle="Normal 2"/>
    <tableColumn id="86" name="Colonne78" dataDxfId="141" dataCellStyle="Normal 2"/>
    <tableColumn id="87" name="Colonne79" dataDxfId="140" dataCellStyle="Normal 2"/>
    <tableColumn id="88" name="Colonne80" dataDxfId="139" dataCellStyle="Normal 2"/>
    <tableColumn id="89" name="Colonne81" dataDxfId="138" dataCellStyle="Normal 2"/>
    <tableColumn id="90" name="Colonne82" dataDxfId="137" dataCellStyle="Normal 2"/>
    <tableColumn id="91" name="Colonne83" dataDxfId="136" dataCellStyle="Normal 2"/>
    <tableColumn id="92" name="Colonne84" dataDxfId="135" dataCellStyle="Normal 2"/>
    <tableColumn id="93" name="Colonne85" dataDxfId="134" dataCellStyle="Normal 2"/>
    <tableColumn id="94" name="Colonne86" dataDxfId="133" dataCellStyle="Normal 2"/>
    <tableColumn id="95" name="Colonne87" dataDxfId="132" dataCellStyle="Normal 2"/>
    <tableColumn id="96" name="Colonne88" dataDxfId="131" dataCellStyle="Normal 2"/>
    <tableColumn id="97" name="Colonne89" dataDxfId="130" dataCellStyle="Normal 2"/>
    <tableColumn id="98" name="Colonne90" dataDxfId="129" dataCellStyle="Normal 2"/>
    <tableColumn id="99" name="Colonne91" dataDxfId="128" dataCellStyle="Normal 2"/>
    <tableColumn id="100" name="Colonne92" dataDxfId="127" dataCellStyle="Normal 2"/>
    <tableColumn id="101" name="Colonne93" dataDxfId="126" dataCellStyle="Normal 2"/>
    <tableColumn id="102" name="Colonne94" dataDxfId="125" dataCellStyle="Normal 2"/>
    <tableColumn id="103" name="Colonne95" dataDxfId="124" dataCellStyle="Normal 2"/>
    <tableColumn id="104" name="Colonne96" dataDxfId="123" dataCellStyle="Normal 2"/>
    <tableColumn id="105" name="Colonne97" dataDxfId="122" dataCellStyle="Normal 2"/>
    <tableColumn id="106" name="Colonne98" dataDxfId="121" dataCellStyle="Normal 2"/>
    <tableColumn id="107" name="Colonne99" dataDxfId="120" dataCellStyle="Normal 2"/>
    <tableColumn id="108" name="Colonne100" dataDxfId="119" dataCellStyle="Normal 2"/>
    <tableColumn id="109" name="Colonne101" dataDxfId="118" dataCellStyle="Normal 2"/>
    <tableColumn id="110" name="Colonne102" dataDxfId="117" dataCellStyle="Normal 2"/>
    <tableColumn id="111" name="Colonne103" dataDxfId="116" dataCellStyle="Normal 2"/>
    <tableColumn id="112" name="Colonne104" dataDxfId="115" dataCellStyle="Normal 2"/>
    <tableColumn id="113" name="Colonne105" dataDxfId="114" dataCellStyle="Normal 2"/>
    <tableColumn id="114" name="Colonne106" dataDxfId="113" dataCellStyle="Normal 2"/>
    <tableColumn id="115" name="Colonne107" dataDxfId="112" dataCellStyle="Normal 2"/>
    <tableColumn id="116" name="Colonne108" dataDxfId="111" dataCellStyle="Normal 2"/>
    <tableColumn id="117" name="Colonne109" dataDxfId="110" dataCellStyle="Normal 2"/>
    <tableColumn id="118" name="Colonne110" dataDxfId="109" dataCellStyle="Normal 2"/>
    <tableColumn id="119" name="Colonne111" dataDxfId="108" dataCellStyle="Normal 2"/>
    <tableColumn id="120" name="Colonne112" dataDxfId="107" dataCellStyle="Normal 2"/>
    <tableColumn id="121" name="Colonne113" dataDxfId="106" dataCellStyle="Normal 2"/>
    <tableColumn id="122" name="Colonne114" dataDxfId="105" dataCellStyle="Normal 2"/>
    <tableColumn id="123" name="Colonne115" dataDxfId="104" dataCellStyle="Normal 2"/>
    <tableColumn id="124" name="Colonne116" dataDxfId="103" dataCellStyle="Normal 2"/>
    <tableColumn id="125" name="Colonne117" dataDxfId="102" dataCellStyle="Normal 2"/>
    <tableColumn id="126" name="Colonne118" dataDxfId="101" dataCellStyle="Normal 2"/>
    <tableColumn id="127" name="Colonne119" dataDxfId="100" dataCellStyle="Normal 2"/>
    <tableColumn id="128" name="Colonne120" dataDxfId="99" dataCellStyle="Normal 2"/>
    <tableColumn id="129" name="Colonne121" dataDxfId="98" dataCellStyle="Normal 2"/>
    <tableColumn id="130" name="Colonne122" dataDxfId="97" dataCellStyle="Normal 2"/>
    <tableColumn id="131" name="Colonne123" dataDxfId="96" dataCellStyle="Normal 2"/>
    <tableColumn id="132" name="Colonne124" dataDxfId="95" dataCellStyle="Normal 2"/>
    <tableColumn id="133" name="Colonne125" dataDxfId="94" dataCellStyle="Normal 2"/>
    <tableColumn id="134" name="Colonne126" dataDxfId="93" dataCellStyle="Normal 2"/>
    <tableColumn id="135" name="Colonne127" dataDxfId="92" dataCellStyle="Normal 2"/>
    <tableColumn id="136" name="Colonne128" dataDxfId="91" dataCellStyle="Normal 2"/>
    <tableColumn id="137" name="Colonne129" dataDxfId="90" dataCellStyle="Normal 2"/>
    <tableColumn id="138" name="Colonne130" dataDxfId="89" dataCellStyle="Normal 2"/>
    <tableColumn id="139" name="Colonne131" dataDxfId="88" dataCellStyle="Normal 2"/>
    <tableColumn id="140" name="Colonne132" dataDxfId="87" dataCellStyle="Normal 2"/>
    <tableColumn id="141" name="Colonne133" dataDxfId="86" dataCellStyle="Normal 2"/>
    <tableColumn id="142" name="Colonne134" dataDxfId="85" dataCellStyle="Normal 2"/>
    <tableColumn id="143" name="Colonne135" dataDxfId="84" dataCellStyle="Normal 2"/>
    <tableColumn id="144" name="Colonne136" dataDxfId="83" dataCellStyle="Normal 2"/>
    <tableColumn id="145" name="Colonne137" dataDxfId="82" dataCellStyle="Normal 2"/>
    <tableColumn id="146" name="Colonne138" dataDxfId="81" dataCellStyle="Normal 2"/>
    <tableColumn id="147" name="Colonne139" dataDxfId="80" dataCellStyle="Normal 2"/>
    <tableColumn id="148" name="Colonne140" dataDxfId="79" dataCellStyle="Normal 2"/>
    <tableColumn id="149" name="Colonne141" dataDxfId="78" dataCellStyle="Normal 2"/>
    <tableColumn id="150" name="Colonne142" dataDxfId="77" dataCellStyle="Normal 2"/>
    <tableColumn id="151" name="Colonne143" dataDxfId="76" dataCellStyle="Normal 2"/>
    <tableColumn id="152" name="Colonne144" dataDxfId="75" dataCellStyle="Normal 2"/>
    <tableColumn id="153" name="Colonne145" dataDxfId="74" dataCellStyle="Normal 2"/>
    <tableColumn id="154" name="Colonne146" dataDxfId="73" dataCellStyle="Normal 2"/>
    <tableColumn id="155" name="Colonne147" dataDxfId="72" dataCellStyle="Normal 2"/>
    <tableColumn id="156" name="Colonne148" dataDxfId="71" dataCellStyle="Normal 2"/>
    <tableColumn id="157" name="Colonne149" dataDxfId="70" dataCellStyle="Normal 2"/>
    <tableColumn id="158" name="Colonne150" dataDxfId="69" dataCellStyle="Normal 2"/>
    <tableColumn id="159" name="Colonne151" dataDxfId="68" dataCellStyle="Normal 2"/>
    <tableColumn id="160" name="Colonne152" dataDxfId="67" dataCellStyle="Normal 2"/>
    <tableColumn id="161" name="Colonne153" dataDxfId="66" dataCellStyle="Normal 2"/>
    <tableColumn id="162" name="Colonne154" dataDxfId="65" dataCellStyle="Normal 2"/>
    <tableColumn id="163" name="Colonne155" dataDxfId="64" dataCellStyle="Normal 2"/>
    <tableColumn id="164" name="Colonne156" dataDxfId="63" dataCellStyle="Normal 2"/>
    <tableColumn id="165" name="Colonne157" dataDxfId="62" dataCellStyle="Normal 2"/>
    <tableColumn id="166" name="Colonne158" dataDxfId="61" dataCellStyle="Normal 2"/>
    <tableColumn id="167" name="Colonne159" dataDxfId="60" dataCellStyle="Normal 2"/>
    <tableColumn id="168" name="Colonne160" dataDxfId="59" dataCellStyle="Normal 2"/>
    <tableColumn id="169" name="Colonne161" dataDxfId="58" dataCellStyle="Normal 2"/>
    <tableColumn id="170" name="Colonne162" dataDxfId="57" dataCellStyle="Normal 2"/>
    <tableColumn id="171" name="Colonne163" dataDxfId="56" dataCellStyle="Normal 2"/>
    <tableColumn id="172" name="Colonne164" dataDxfId="55" dataCellStyle="Normal 2"/>
    <tableColumn id="173" name="Colonne165" dataDxfId="54" dataCellStyle="Normal 2"/>
    <tableColumn id="174" name="Colonne166" dataDxfId="53" dataCellStyle="Normal 2"/>
    <tableColumn id="175" name="Colonne167" dataDxfId="52" dataCellStyle="Normal 2"/>
    <tableColumn id="176" name="Colonne168" dataDxfId="51" dataCellStyle="Normal 2"/>
    <tableColumn id="177" name="Colonne169" dataDxfId="50" dataCellStyle="Normal 2"/>
    <tableColumn id="178" name="Colonne170" dataDxfId="49" dataCellStyle="Normal 2"/>
    <tableColumn id="179" name="Colonne171" dataDxfId="48" dataCellStyle="Normal 2"/>
    <tableColumn id="180" name="Colonne172" dataDxfId="47" dataCellStyle="Normal 2"/>
    <tableColumn id="181" name="Colonne173" dataDxfId="46" dataCellStyle="Normal 2"/>
    <tableColumn id="182" name="Colonne174" dataDxfId="45" dataCellStyle="Normal 2"/>
    <tableColumn id="183" name="Colonne175" dataDxfId="44" dataCellStyle="Normal 2"/>
    <tableColumn id="184" name="Colonne176" dataDxfId="43" dataCellStyle="Normal 2"/>
    <tableColumn id="185" name="Colonne177" dataDxfId="42" dataCellStyle="Normal 2"/>
    <tableColumn id="186" name="Colonne178" dataDxfId="41" dataCellStyle="Normal 2"/>
    <tableColumn id="187" name="Colonne179" dataDxfId="40" dataCellStyle="Normal 2"/>
    <tableColumn id="188" name="Colonne180" dataDxfId="39" dataCellStyle="Normal 2"/>
    <tableColumn id="189" name="Colonne181" dataDxfId="38" dataCellStyle="Normal 2"/>
    <tableColumn id="190" name="Colonne182" dataDxfId="37" dataCellStyle="Normal 2"/>
    <tableColumn id="191" name="Colonne183" dataDxfId="36" dataCellStyle="Normal 2"/>
    <tableColumn id="192" name="Colonne184" dataDxfId="35" dataCellStyle="Normal 2"/>
    <tableColumn id="193" name="Colonne185" dataDxfId="34" dataCellStyle="Normal 2"/>
    <tableColumn id="194" name="Colonne186" dataDxfId="33" dataCellStyle="Normal 2"/>
  </tableColumns>
  <tableStyleInfo name="TableStyleLight1" showFirstColumn="0" showLastColumn="0" showRowStripes="1" showColumnStripes="0"/>
</table>
</file>

<file path=xl/tables/table25.xml><?xml version="1.0" encoding="utf-8"?>
<table xmlns="http://schemas.openxmlformats.org/spreadsheetml/2006/main" id="2" name="Tableau73" displayName="Tableau73" ref="B3:Q260" totalsRowShown="0" headerRowDxfId="20" dataDxfId="18" headerRowBorderDxfId="19" tableBorderDxfId="17" totalsRowBorderDxfId="16" headerRowCellStyle="Normal 2">
  <autoFilter ref="B3:Q260"/>
  <tableColumns count="16">
    <tableColumn id="1" name="Thématique" dataDxfId="15" dataCellStyle="Normal 2"/>
    <tableColumn id="12" name="Intitulé du critère" dataDxfId="14" dataCellStyle="Normal 2"/>
    <tableColumn id="2" name="Test" dataDxfId="13" dataCellStyle="Normal 2"/>
    <tableColumn id="4" name="Niveau" dataDxfId="12" dataCellStyle="Normal 2"/>
    <tableColumn id="5" name="Intitulé du test" dataDxfId="11" dataCellStyle="Normal 2"/>
    <tableColumn id="6" name="Méthode" dataDxfId="10" dataCellStyle="Normal 2"/>
    <tableColumn id="7" name="État" dataDxfId="9"/>
    <tableColumn id="3" name="Label e-accessible" dataDxfId="8" dataCellStyle="Normal 2"/>
    <tableColumn id="8" name="Date" dataDxfId="7" dataCellStyle="Normal 2"/>
    <tableColumn id="9" name="Correctif" dataDxfId="6" dataCellStyle="Normal 2"/>
    <tableColumn id="14" name="Exemple de code" dataDxfId="5" dataCellStyle="Normal 2"/>
    <tableColumn id="16" name="Commentaires" dataDxfId="4" dataCellStyle="Normal 2"/>
    <tableColumn id="17" name="Dérogation" dataDxfId="3" dataCellStyle="Normal 2"/>
    <tableColumn id="15" name="Erreur transverse" dataDxfId="2" dataCellStyle="Normal 2"/>
    <tableColumn id="10" name="Difficulté" dataDxfId="1" dataCellStyle="Normal 2"/>
    <tableColumn id="13" name="Priorité" dataDxfId="0" dataCellStyle="Normal 2"/>
  </tableColumns>
  <tableStyleInfo name="TableStyleLight2" showFirstColumn="0" showLastColumn="0" showRowStripes="1" showColumnStripes="0"/>
</table>
</file>

<file path=xl/tables/table3.xml><?xml version="1.0" encoding="utf-8"?>
<table xmlns="http://schemas.openxmlformats.org/spreadsheetml/2006/main" id="5" name="Tableau736" displayName="Tableau736" ref="B3:Q260" totalsRowShown="0" headerRowDxfId="2231" dataDxfId="2229" headerRowBorderDxfId="2230" tableBorderDxfId="2228" totalsRowBorderDxfId="2227" headerRowCellStyle="Normal 2">
  <autoFilter ref="B3:Q260"/>
  <tableColumns count="16">
    <tableColumn id="1" name="Thématique" dataDxfId="2226" dataCellStyle="Normal 2"/>
    <tableColumn id="12" name="Intitulé du critère" dataDxfId="2225" dataCellStyle="Normal 2"/>
    <tableColumn id="2" name="Test" dataDxfId="2224" dataCellStyle="Normal 2"/>
    <tableColumn id="4" name="Niveau" dataDxfId="2223" dataCellStyle="Normal 2"/>
    <tableColumn id="5" name="Intitulé du test" dataDxfId="2222" dataCellStyle="Normal 2"/>
    <tableColumn id="6" name="Méthode" dataDxfId="2221" dataCellStyle="Normal 2"/>
    <tableColumn id="7" name="État" dataDxfId="2220"/>
    <tableColumn id="3" name="Label e-accessible" dataDxfId="2219" dataCellStyle="Normal 2"/>
    <tableColumn id="8" name="Date" dataDxfId="2218" dataCellStyle="Normal 2"/>
    <tableColumn id="9" name="Correctif" dataDxfId="2217" dataCellStyle="Normal 2"/>
    <tableColumn id="14" name="Exemple de code" dataDxfId="2216" dataCellStyle="Normal 2"/>
    <tableColumn id="16" name="Commentaires" dataDxfId="2215" dataCellStyle="Normal 2"/>
    <tableColumn id="17" name="Dérogation" dataDxfId="2214" dataCellStyle="Normal 2"/>
    <tableColumn id="15" name="Erreur transverse" dataDxfId="2213" dataCellStyle="Normal 2"/>
    <tableColumn id="10" name="Difficulté" dataDxfId="2212" dataCellStyle="Normal 2"/>
    <tableColumn id="13" name="Priorité" dataDxfId="2211" dataCellStyle="Normal 2"/>
  </tableColumns>
  <tableStyleInfo name="TableStyleLight2" showFirstColumn="0" showLastColumn="0" showRowStripes="1" showColumnStripes="0"/>
</table>
</file>

<file path=xl/tables/table4.xml><?xml version="1.0" encoding="utf-8"?>
<table xmlns="http://schemas.openxmlformats.org/spreadsheetml/2006/main" id="6" name="Tableau737" displayName="Tableau737" ref="B3:Q260" totalsRowShown="0" headerRowDxfId="2166" dataDxfId="2164" headerRowBorderDxfId="2165" tableBorderDxfId="2163" totalsRowBorderDxfId="2162" headerRowCellStyle="Normal 2">
  <autoFilter ref="B3:Q260"/>
  <tableColumns count="16">
    <tableColumn id="1" name="Thématique" dataDxfId="2161" dataCellStyle="Normal 2"/>
    <tableColumn id="12" name="Intitulé du critère" dataDxfId="2160" dataCellStyle="Normal 2"/>
    <tableColumn id="2" name="Test" dataDxfId="2159" dataCellStyle="Normal 2"/>
    <tableColumn id="4" name="Niveau" dataDxfId="2158" dataCellStyle="Normal 2"/>
    <tableColumn id="5" name="Intitulé du test" dataDxfId="2157" dataCellStyle="Normal 2"/>
    <tableColumn id="6" name="Méthode" dataDxfId="2156" dataCellStyle="Normal 2"/>
    <tableColumn id="7" name="État" dataDxfId="2155"/>
    <tableColumn id="3" name="Label e-accessible" dataDxfId="2154" dataCellStyle="Normal 2"/>
    <tableColumn id="8" name="Date" dataDxfId="2153" dataCellStyle="Normal 2"/>
    <tableColumn id="9" name="Correctif" dataDxfId="2152" dataCellStyle="Normal 2"/>
    <tableColumn id="14" name="Exemple de code" dataDxfId="2151" dataCellStyle="Normal 2"/>
    <tableColumn id="16" name="Commentaires" dataDxfId="2150" dataCellStyle="Normal 2"/>
    <tableColumn id="17" name="Dérogation" dataDxfId="2149" dataCellStyle="Normal 2"/>
    <tableColumn id="15" name="Erreur transverse" dataDxfId="2148" dataCellStyle="Normal 2"/>
    <tableColumn id="10" name="Difficulté" dataDxfId="2147" dataCellStyle="Normal 2"/>
    <tableColumn id="13" name="Priorité" dataDxfId="2146" dataCellStyle="Normal 2"/>
  </tableColumns>
  <tableStyleInfo name="TableStyleLight2" showFirstColumn="0" showLastColumn="0" showRowStripes="1" showColumnStripes="0"/>
</table>
</file>

<file path=xl/tables/table5.xml><?xml version="1.0" encoding="utf-8"?>
<table xmlns="http://schemas.openxmlformats.org/spreadsheetml/2006/main" id="7" name="Tableau738" displayName="Tableau738" ref="B3:Q260" totalsRowShown="0" headerRowDxfId="2081" dataDxfId="2079" headerRowBorderDxfId="2080" tableBorderDxfId="2078" totalsRowBorderDxfId="2077" headerRowCellStyle="Normal 2">
  <autoFilter ref="B3:Q260"/>
  <tableColumns count="16">
    <tableColumn id="1" name="Thématique" dataDxfId="2076" dataCellStyle="Normal 2"/>
    <tableColumn id="12" name="Intitulé du critère" dataDxfId="2075" dataCellStyle="Normal 2"/>
    <tableColumn id="2" name="Test" dataDxfId="2074" dataCellStyle="Normal 2"/>
    <tableColumn id="4" name="Niveau" dataDxfId="2073" dataCellStyle="Normal 2"/>
    <tableColumn id="5" name="Intitulé du test" dataDxfId="2072" dataCellStyle="Normal 2"/>
    <tableColumn id="6" name="Méthode" dataDxfId="2071" dataCellStyle="Normal 2"/>
    <tableColumn id="7" name="État" dataDxfId="2070"/>
    <tableColumn id="3" name="Label e-accessible" dataDxfId="2069" dataCellStyle="Normal 2"/>
    <tableColumn id="8" name="Date" dataDxfId="2068" dataCellStyle="Normal 2"/>
    <tableColumn id="9" name="Correctif" dataDxfId="2067" dataCellStyle="Normal 2"/>
    <tableColumn id="14" name="Exemple de code" dataDxfId="2066" dataCellStyle="Normal 2"/>
    <tableColumn id="16" name="Commentaires" dataDxfId="2065" dataCellStyle="Normal 2"/>
    <tableColumn id="17" name="Dérogation" dataDxfId="2064" dataCellStyle="Normal 2"/>
    <tableColumn id="15" name="Erreur transverse" dataDxfId="2063" dataCellStyle="Normal 2"/>
    <tableColumn id="10" name="Difficulté" dataDxfId="2062" dataCellStyle="Normal 2"/>
    <tableColumn id="13" name="Priorité" dataDxfId="2061" dataCellStyle="Normal 2"/>
  </tableColumns>
  <tableStyleInfo name="TableStyleLight2" showFirstColumn="0" showLastColumn="0" showRowStripes="1" showColumnStripes="0"/>
</table>
</file>

<file path=xl/tables/table6.xml><?xml version="1.0" encoding="utf-8"?>
<table xmlns="http://schemas.openxmlformats.org/spreadsheetml/2006/main" id="8" name="Tableau739" displayName="Tableau739" ref="B3:Q260" totalsRowShown="0" headerRowDxfId="2004" dataDxfId="2002" headerRowBorderDxfId="2003" tableBorderDxfId="2001" totalsRowBorderDxfId="2000" headerRowCellStyle="Normal 2">
  <autoFilter ref="B3:Q260"/>
  <tableColumns count="16">
    <tableColumn id="1" name="Thématique" dataDxfId="1999" dataCellStyle="Normal 2"/>
    <tableColumn id="12" name="Intitulé du critère" dataDxfId="1998" dataCellStyle="Normal 2"/>
    <tableColumn id="2" name="Test" dataDxfId="1997" dataCellStyle="Normal 2"/>
    <tableColumn id="4" name="Niveau" dataDxfId="1996" dataCellStyle="Normal 2"/>
    <tableColumn id="5" name="Intitulé du test" dataDxfId="1995" dataCellStyle="Normal 2"/>
    <tableColumn id="6" name="Méthode" dataDxfId="1994" dataCellStyle="Normal 2"/>
    <tableColumn id="7" name="État" dataDxfId="1993"/>
    <tableColumn id="3" name="Label e-accessible" dataDxfId="1992" dataCellStyle="Normal 2"/>
    <tableColumn id="8" name="Date" dataDxfId="1991" dataCellStyle="Normal 2"/>
    <tableColumn id="9" name="Correctif" dataDxfId="1990" dataCellStyle="Normal 2"/>
    <tableColumn id="14" name="Exemple de code" dataDxfId="1989" dataCellStyle="Normal 2"/>
    <tableColumn id="16" name="Commentaires" dataDxfId="1988" dataCellStyle="Normal 2"/>
    <tableColumn id="17" name="Dérogation" dataDxfId="1987" dataCellStyle="Normal 2"/>
    <tableColumn id="15" name="Erreur transverse" dataDxfId="1986" dataCellStyle="Normal 2"/>
    <tableColumn id="10" name="Difficulté" dataDxfId="1985" dataCellStyle="Normal 2"/>
    <tableColumn id="13" name="Priorité" dataDxfId="1984" dataCellStyle="Normal 2"/>
  </tableColumns>
  <tableStyleInfo name="TableStyleLight2" showFirstColumn="0" showLastColumn="0" showRowStripes="1" showColumnStripes="0"/>
</table>
</file>

<file path=xl/tables/table7.xml><?xml version="1.0" encoding="utf-8"?>
<table xmlns="http://schemas.openxmlformats.org/spreadsheetml/2006/main" id="9" name="Tableau7310" displayName="Tableau7310" ref="B3:Q260" totalsRowShown="0" headerRowDxfId="1967" dataDxfId="1965" headerRowBorderDxfId="1966" tableBorderDxfId="1964" totalsRowBorderDxfId="1963" headerRowCellStyle="Normal 2">
  <autoFilter ref="B3:Q260"/>
  <tableColumns count="16">
    <tableColumn id="1" name="Thématique" dataDxfId="1962" dataCellStyle="Normal 2"/>
    <tableColumn id="12" name="Intitulé du critère" dataDxfId="1961" dataCellStyle="Normal 2"/>
    <tableColumn id="2" name="Test" dataDxfId="1960" dataCellStyle="Normal 2"/>
    <tableColumn id="4" name="Niveau" dataDxfId="1959" dataCellStyle="Normal 2"/>
    <tableColumn id="5" name="Intitulé du test" dataDxfId="1958" dataCellStyle="Normal 2"/>
    <tableColumn id="6" name="Méthode" dataDxfId="1957" dataCellStyle="Normal 2"/>
    <tableColumn id="7" name="État" dataDxfId="1956"/>
    <tableColumn id="3" name="Label e-accessible" dataDxfId="1955" dataCellStyle="Normal 2"/>
    <tableColumn id="8" name="Date" dataDxfId="1954" dataCellStyle="Normal 2"/>
    <tableColumn id="9" name="Correctif" dataDxfId="1953" dataCellStyle="Normal 2"/>
    <tableColumn id="14" name="Exemple de code" dataDxfId="1952" dataCellStyle="Normal 2"/>
    <tableColumn id="16" name="Commentaires" dataDxfId="1951" dataCellStyle="Normal 2"/>
    <tableColumn id="17" name="Dérogation" dataDxfId="1950" dataCellStyle="Normal 2"/>
    <tableColumn id="15" name="Erreur transverse" dataDxfId="1949" dataCellStyle="Normal 2"/>
    <tableColumn id="10" name="Difficulté" dataDxfId="1948" dataCellStyle="Normal 2"/>
    <tableColumn id="13" name="Priorité" dataDxfId="1947" dataCellStyle="Normal 2"/>
  </tableColumns>
  <tableStyleInfo name="TableStyleLight2" showFirstColumn="0" showLastColumn="0" showRowStripes="1" showColumnStripes="0"/>
</table>
</file>

<file path=xl/tables/table8.xml><?xml version="1.0" encoding="utf-8"?>
<table xmlns="http://schemas.openxmlformats.org/spreadsheetml/2006/main" id="10" name="Tableau7311" displayName="Tableau7311" ref="B3:Q260" totalsRowShown="0" headerRowDxfId="1890" dataDxfId="1888" headerRowBorderDxfId="1889" tableBorderDxfId="1887" totalsRowBorderDxfId="1886" headerRowCellStyle="Normal 2">
  <autoFilter ref="B3:Q260"/>
  <tableColumns count="16">
    <tableColumn id="1" name="Thématique" dataDxfId="1885" dataCellStyle="Normal 2"/>
    <tableColumn id="12" name="Intitulé du critère" dataDxfId="1884" dataCellStyle="Normal 2"/>
    <tableColumn id="2" name="Test" dataDxfId="1883" dataCellStyle="Normal 2"/>
    <tableColumn id="4" name="Niveau" dataDxfId="1882" dataCellStyle="Normal 2"/>
    <tableColumn id="5" name="Intitulé du test" dataDxfId="1881" dataCellStyle="Normal 2"/>
    <tableColumn id="6" name="Méthode" dataDxfId="1880" dataCellStyle="Normal 2"/>
    <tableColumn id="7" name="État" dataDxfId="1879"/>
    <tableColumn id="3" name="Label e-accessible" dataDxfId="1878" dataCellStyle="Normal 2"/>
    <tableColumn id="8" name="Date" dataDxfId="1877" dataCellStyle="Normal 2"/>
    <tableColumn id="9" name="Correctif" dataDxfId="1876" dataCellStyle="Normal 2"/>
    <tableColumn id="14" name="Exemple de code" dataDxfId="1875" dataCellStyle="Normal 2"/>
    <tableColumn id="16" name="Commentaires" dataDxfId="1874" dataCellStyle="Normal 2"/>
    <tableColumn id="17" name="Dérogation" dataDxfId="1873" dataCellStyle="Normal 2"/>
    <tableColumn id="15" name="Erreur transverse" dataDxfId="1872" dataCellStyle="Normal 2"/>
    <tableColumn id="10" name="Difficulté" dataDxfId="1871" dataCellStyle="Normal 2"/>
    <tableColumn id="13" name="Priorité" dataDxfId="1870" dataCellStyle="Normal 2"/>
  </tableColumns>
  <tableStyleInfo name="TableStyleLight2" showFirstColumn="0" showLastColumn="0" showRowStripes="1" showColumnStripes="0"/>
</table>
</file>

<file path=xl/tables/table9.xml><?xml version="1.0" encoding="utf-8"?>
<table xmlns="http://schemas.openxmlformats.org/spreadsheetml/2006/main" id="11" name="Tableau7312" displayName="Tableau7312" ref="B3:Q260" totalsRowShown="0" headerRowDxfId="1805" dataDxfId="1803" headerRowBorderDxfId="1804" tableBorderDxfId="1802" totalsRowBorderDxfId="1801" headerRowCellStyle="Normal 2">
  <autoFilter ref="B3:Q260"/>
  <tableColumns count="16">
    <tableColumn id="1" name="Thématique" dataDxfId="1800" dataCellStyle="Normal 2"/>
    <tableColumn id="12" name="Intitulé du critère" dataDxfId="1799" dataCellStyle="Normal 2"/>
    <tableColumn id="2" name="Test" dataDxfId="1798" dataCellStyle="Normal 2"/>
    <tableColumn id="4" name="Niveau" dataDxfId="1797" dataCellStyle="Normal 2"/>
    <tableColumn id="5" name="Intitulé du test" dataDxfId="1796" dataCellStyle="Normal 2"/>
    <tableColumn id="6" name="Méthode" dataDxfId="1795" dataCellStyle="Normal 2"/>
    <tableColumn id="7" name="État" dataDxfId="1794"/>
    <tableColumn id="3" name="Label e-accessible" dataDxfId="1793" dataCellStyle="Normal 2"/>
    <tableColumn id="8" name="Date" dataDxfId="1792" dataCellStyle="Normal 2"/>
    <tableColumn id="9" name="Correctif" dataDxfId="1791" dataCellStyle="Normal 2"/>
    <tableColumn id="14" name="Exemple de code" dataDxfId="1790" dataCellStyle="Normal 2"/>
    <tableColumn id="16" name="Commentaires" dataDxfId="1789" dataCellStyle="Normal 2"/>
    <tableColumn id="17" name="Dérogation" dataDxfId="1788" dataCellStyle="Normal 2"/>
    <tableColumn id="15" name="Erreur transverse" dataDxfId="1787" dataCellStyle="Normal 2"/>
    <tableColumn id="10" name="Difficulté" dataDxfId="1786" dataCellStyle="Normal 2"/>
    <tableColumn id="13" name="Priorité" dataDxfId="1785" dataCellStyle="Normal 2"/>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maspemaths.cned.fr/mod/feedback/complete.php?id=517&amp;courseid" TargetMode="External"/><Relationship Id="rId13" Type="http://schemas.openxmlformats.org/officeDocument/2006/relationships/hyperlink" Target="https://maspemaths.cned.fr/admin/tool/dataprivacy/createdatarequest.php?type=1" TargetMode="External"/><Relationship Id="rId18" Type="http://schemas.openxmlformats.org/officeDocument/2006/relationships/hyperlink" Target="https://maspemaths.cned.fr/local/obf/userconfig.php" TargetMode="External"/><Relationship Id="rId3" Type="http://schemas.openxmlformats.org/officeDocument/2006/relationships/hyperlink" Target="https://maspemaths.cned.fr/login/signup.php" TargetMode="External"/><Relationship Id="rId21" Type="http://schemas.openxmlformats.org/officeDocument/2006/relationships/hyperlink" Target="https://maspemaths.cned.fr/mod/feedback/complete.php" TargetMode="External"/><Relationship Id="rId7" Type="http://schemas.openxmlformats.org/officeDocument/2006/relationships/hyperlink" Target="https://maspemaths.cned.fr/mod/feedback/view.php?id=517" TargetMode="External"/><Relationship Id="rId12" Type="http://schemas.openxmlformats.org/officeDocument/2006/relationships/hyperlink" Target="https://maspemaths.cned.fr/admin/tool/dataprivacy/mydatarequests.php" TargetMode="External"/><Relationship Id="rId17" Type="http://schemas.openxmlformats.org/officeDocument/2006/relationships/hyperlink" Target="https://maspemaths.cned.fr/course/user.php?mode=grade&amp;id=15&amp;user=22634" TargetMode="External"/><Relationship Id="rId25" Type="http://schemas.openxmlformats.org/officeDocument/2006/relationships/table" Target="../tables/table1.xml"/><Relationship Id="rId2" Type="http://schemas.openxmlformats.org/officeDocument/2006/relationships/hyperlink" Target="https://maspemaths.cned.fr/admin/tool/policy/view.php?versionid=6&amp;returnurl=https%3A%2F%2Fmaspemaths.cned.fr%2Fadmin%2Ftool%2Fpolicy%2Findex.php" TargetMode="External"/><Relationship Id="rId16" Type="http://schemas.openxmlformats.org/officeDocument/2006/relationships/hyperlink" Target="https://maspemaths.cned.fr/theme/ecl/terms.php" TargetMode="External"/><Relationship Id="rId20" Type="http://schemas.openxmlformats.org/officeDocument/2006/relationships/hyperlink" Target="https://maspemaths.cned.fr/theme/ecl/legal.php" TargetMode="External"/><Relationship Id="rId1" Type="http://schemas.openxmlformats.org/officeDocument/2006/relationships/hyperlink" Target="https://maspemaths.cned.fr/login/index.php" TargetMode="External"/><Relationship Id="rId6" Type="http://schemas.openxmlformats.org/officeDocument/2006/relationships/hyperlink" Target="https://maspemaths.cned.fr/course/view.php?id=3" TargetMode="External"/><Relationship Id="rId11" Type="http://schemas.openxmlformats.org/officeDocument/2006/relationships/hyperlink" Target="https://maspemaths.cned.fr/login/change_password.php?id=1" TargetMode="External"/><Relationship Id="rId24" Type="http://schemas.openxmlformats.org/officeDocument/2006/relationships/drawing" Target="../drawings/drawing1.xml"/><Relationship Id="rId5" Type="http://schemas.openxmlformats.org/officeDocument/2006/relationships/hyperlink" Target="https://maspemaths.cned.fr/my/" TargetMode="External"/><Relationship Id="rId15" Type="http://schemas.openxmlformats.org/officeDocument/2006/relationships/hyperlink" Target="https://maspemaths.cned.fr/admin/tool/policy/view.php?policyid=1&amp;versionid=6&amp;returnurl=https%3A%2F%2Fmaspemaths.cned.fr%2Fadmin%2Ftool%2Fpolicy%2Fuser.php%3Fuserid%3D22634" TargetMode="External"/><Relationship Id="rId23" Type="http://schemas.openxmlformats.org/officeDocument/2006/relationships/printerSettings" Target="../printerSettings/printerSettings1.bin"/><Relationship Id="rId10" Type="http://schemas.openxmlformats.org/officeDocument/2006/relationships/hyperlink" Target="https://maspemaths.cned.fr/user/edit.php?id=22634&amp;returnto=profile" TargetMode="External"/><Relationship Id="rId19" Type="http://schemas.openxmlformats.org/officeDocument/2006/relationships/hyperlink" Target="https://maspemaths.cned.fr/local/obf/blacklist.php" TargetMode="External"/><Relationship Id="rId4" Type="http://schemas.openxmlformats.org/officeDocument/2006/relationships/hyperlink" Target="https://maspemaths.cned.fr/login/forgot_password.php" TargetMode="External"/><Relationship Id="rId9" Type="http://schemas.openxmlformats.org/officeDocument/2006/relationships/hyperlink" Target="https://maspemaths.cned.fr/user/profile.php?id=22634" TargetMode="External"/><Relationship Id="rId14" Type="http://schemas.openxmlformats.org/officeDocument/2006/relationships/hyperlink" Target="https://maspemaths.cned.fr/admin/tool/policy/user.php?userid=22634" TargetMode="External"/><Relationship Id="rId22" Type="http://schemas.openxmlformats.org/officeDocument/2006/relationships/hyperlink" Target="https://maspemaths.cned.fr/"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0.bin"/><Relationship Id="rId1" Type="http://schemas.openxmlformats.org/officeDocument/2006/relationships/hyperlink" Target="https://maspemaths.cned.fr/mod/feedback/complete.php?id=517&amp;courseid"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2.bin"/><Relationship Id="rId1" Type="http://schemas.openxmlformats.org/officeDocument/2006/relationships/hyperlink" Target="https://maspemaths.cned.fr/user/profile.php?id=22634" TargetMode="External"/></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3.bin"/><Relationship Id="rId1" Type="http://schemas.openxmlformats.org/officeDocument/2006/relationships/hyperlink" Target="https://maspemaths.cned.fr/user/edit.php?id=22634&amp;returnto=profile"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printerSettings" Target="../printerSettings/printerSettings14.bin"/><Relationship Id="rId1" Type="http://schemas.openxmlformats.org/officeDocument/2006/relationships/hyperlink" Target="https://maspemaths.cned.fr/login/change_password.php?id=1"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printerSettings" Target="../printerSettings/printerSettings15.bin"/><Relationship Id="rId1" Type="http://schemas.openxmlformats.org/officeDocument/2006/relationships/hyperlink" Target="https://maspemaths.cned.fr/admin/tool/dataprivacy/mydatarequests.php"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6.bin"/><Relationship Id="rId1" Type="http://schemas.openxmlformats.org/officeDocument/2006/relationships/hyperlink" Target="https://maspemaths.cned.fr/admin/tool/dataprivacy/createdatarequest.php?type=1"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printerSettings" Target="../printerSettings/printerSettings17.bin"/><Relationship Id="rId1" Type="http://schemas.openxmlformats.org/officeDocument/2006/relationships/hyperlink" Target="https://maspemaths.cned.fr/admin/tool/policy/user.php?userid=22634" TargetMode="External"/></Relationships>
</file>

<file path=xl/worksheets/_rels/sheet1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8.bin"/><Relationship Id="rId1" Type="http://schemas.openxmlformats.org/officeDocument/2006/relationships/hyperlink" Target="https://maspemaths.cned.fr/admin/tool/policy/view.php?policyid=1&amp;versionid=6&amp;returnurl=https%3A%2F%2Fmaspemaths.cned.fr%2Fadmin%2Ftool%2Fpolicy%2Fuser.php%3Fuserid%3D22634" TargetMode="External"/></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0.bin"/><Relationship Id="rId1" Type="http://schemas.openxmlformats.org/officeDocument/2006/relationships/hyperlink" Target="https://maspemaths.cned.fr/course/user.php?mode=grade&amp;id=15&amp;user=22634" TargetMode="External"/></Relationships>
</file>

<file path=xl/worksheets/_rels/sheet2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printerSettings" Target="../printerSettings/printerSettings21.bin"/><Relationship Id="rId1" Type="http://schemas.openxmlformats.org/officeDocument/2006/relationships/hyperlink" Target="https://maspemaths.cned.fr/local/obf/userconfig.php" TargetMode="External"/></Relationships>
</file>

<file path=xl/worksheets/_rels/sheet2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printerSettings" Target="../printerSettings/printerSettings22.bin"/><Relationship Id="rId1" Type="http://schemas.openxmlformats.org/officeDocument/2006/relationships/hyperlink" Target="https://maspemaths.cned.fr/local/obf/blacklist.php" TargetMode="External"/></Relationships>
</file>

<file path=xl/worksheets/_rels/sheet2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numerique.gouv.fr/publications/rgaa-accessibilite/obligations/"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8.bin"/><Relationship Id="rId1" Type="http://schemas.openxmlformats.org/officeDocument/2006/relationships/hyperlink" Target="http://www.atalan.fr/" TargetMode="External"/></Relationships>
</file>

<file path=xl/worksheets/_rels/sheet29.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3.bin"/><Relationship Id="rId1" Type="http://schemas.openxmlformats.org/officeDocument/2006/relationships/hyperlink" Target="https://maspemaths.cned.fr/login/index.ph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4.bin"/><Relationship Id="rId1" Type="http://schemas.openxmlformats.org/officeDocument/2006/relationships/hyperlink" Target="https://maspemaths.cned.fr/admin/tool/policy/view.php?versionid=6&amp;returnurl=https%3A%2F%2Fmaspemaths.cned.fr%2Fadmin%2Ftool%2Fpolicy%2Findex.php"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5.bin"/><Relationship Id="rId1" Type="http://schemas.openxmlformats.org/officeDocument/2006/relationships/hyperlink" Target="https://maspemaths.cned.fr/login/signup.php"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6.bin"/><Relationship Id="rId1" Type="http://schemas.openxmlformats.org/officeDocument/2006/relationships/hyperlink" Target="https://maspemaths.cned.fr/login/forgot_password.php"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7.bin"/><Relationship Id="rId1" Type="http://schemas.openxmlformats.org/officeDocument/2006/relationships/hyperlink" Target="https://maspemaths.cned.fr/my/"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maspemaths.cned.fr/mod/feedback/view.php?id=5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3" tint="-0.499984740745262"/>
  </sheetPr>
  <dimension ref="A1:BA216"/>
  <sheetViews>
    <sheetView tabSelected="1" zoomScaleNormal="100" workbookViewId="0">
      <selection activeCell="A3" sqref="A3:D6"/>
    </sheetView>
  </sheetViews>
  <sheetFormatPr baseColWidth="10" defaultColWidth="10.85546875" defaultRowHeight="15" x14ac:dyDescent="0.25"/>
  <cols>
    <col min="1" max="1" width="13.85546875" customWidth="1"/>
    <col min="2" max="2" width="26.42578125" customWidth="1"/>
    <col min="3" max="3" width="59.85546875" customWidth="1"/>
    <col min="4" max="4" width="83" customWidth="1"/>
    <col min="5" max="12" width="11.42578125" style="4"/>
    <col min="14" max="14" width="11.42578125" style="4"/>
    <col min="18" max="18" width="11.42578125" style="4"/>
    <col min="20" max="21" width="15.42578125" customWidth="1"/>
    <col min="23" max="23" width="11.42578125" style="4"/>
    <col min="27" max="27" width="16.140625" customWidth="1"/>
    <col min="29" max="29" width="11.42578125" style="4"/>
    <col min="36" max="36" width="11.42578125" style="4"/>
    <col min="44" max="44" width="11.42578125" style="4"/>
    <col min="53" max="53" width="11.42578125" style="4"/>
  </cols>
  <sheetData>
    <row r="1" spans="1:53" ht="43.5" customHeight="1" x14ac:dyDescent="0.25">
      <c r="A1" s="367" t="s">
        <v>1162</v>
      </c>
      <c r="B1" s="367"/>
      <c r="C1" s="367"/>
      <c r="D1" s="367"/>
      <c r="E1" s="370"/>
      <c r="F1" s="370"/>
    </row>
    <row r="2" spans="1:53" s="4" customFormat="1" ht="26.25" x14ac:dyDescent="0.4">
      <c r="A2" s="389" t="s">
        <v>1816</v>
      </c>
      <c r="B2" s="368"/>
      <c r="C2" s="368"/>
      <c r="D2" s="368"/>
      <c r="E2" s="370"/>
      <c r="F2" s="370"/>
      <c r="G2" s="6"/>
      <c r="H2" s="6"/>
      <c r="I2" s="6"/>
      <c r="J2" s="6"/>
      <c r="K2" s="6"/>
      <c r="L2" s="6"/>
      <c r="M2" s="6"/>
      <c r="N2" s="6"/>
      <c r="O2" s="6"/>
      <c r="P2" s="6"/>
      <c r="Q2" s="6"/>
      <c r="R2" s="6"/>
      <c r="S2" s="6"/>
      <c r="T2" s="6"/>
      <c r="U2" s="5"/>
      <c r="W2" s="6"/>
      <c r="AC2" s="6"/>
      <c r="AJ2" s="6"/>
      <c r="AR2" s="6"/>
      <c r="BA2" s="6"/>
    </row>
    <row r="3" spans="1:53" s="4" customFormat="1" ht="21" x14ac:dyDescent="0.35">
      <c r="A3" s="369"/>
      <c r="B3" s="369"/>
      <c r="C3" s="369"/>
      <c r="D3" s="369"/>
      <c r="E3" s="92"/>
      <c r="F3" s="92"/>
      <c r="G3" s="92"/>
      <c r="H3" s="92"/>
      <c r="I3" s="92"/>
      <c r="J3" s="92"/>
      <c r="K3" s="92"/>
      <c r="L3" s="92"/>
      <c r="M3" s="92"/>
      <c r="N3" s="92"/>
      <c r="O3" s="92"/>
      <c r="P3" s="92"/>
      <c r="Q3" s="92"/>
      <c r="R3" s="92"/>
      <c r="S3" s="92"/>
      <c r="T3" s="92"/>
      <c r="U3" s="91"/>
    </row>
    <row r="4" spans="1:53" s="10" customFormat="1" ht="21" x14ac:dyDescent="0.25">
      <c r="A4" s="369"/>
      <c r="B4" s="369"/>
      <c r="C4" s="369"/>
      <c r="D4" s="369"/>
      <c r="E4" s="123"/>
      <c r="F4" s="123"/>
      <c r="G4" s="123"/>
      <c r="H4" s="123"/>
      <c r="I4" s="123"/>
      <c r="J4" s="123"/>
      <c r="K4" s="123"/>
      <c r="L4" s="123"/>
      <c r="M4" s="123"/>
      <c r="N4" s="123"/>
      <c r="O4" s="123"/>
      <c r="P4" s="123"/>
      <c r="Q4" s="123"/>
      <c r="R4" s="123"/>
      <c r="S4" s="123"/>
      <c r="T4" s="123"/>
      <c r="U4" s="124"/>
    </row>
    <row r="5" spans="1:53" s="10" customFormat="1" ht="24.95" customHeight="1" x14ac:dyDescent="0.25">
      <c r="A5" s="369"/>
      <c r="B5" s="369"/>
      <c r="C5" s="369"/>
      <c r="D5" s="369"/>
    </row>
    <row r="6" spans="1:53" s="10" customFormat="1" x14ac:dyDescent="0.25">
      <c r="A6" s="369"/>
      <c r="B6" s="369"/>
      <c r="C6" s="369"/>
      <c r="D6" s="369"/>
    </row>
    <row r="7" spans="1:53" s="10" customFormat="1" ht="24.95" customHeight="1" x14ac:dyDescent="0.25">
      <c r="A7" s="365" t="s">
        <v>596</v>
      </c>
      <c r="B7" s="366"/>
      <c r="C7" s="366"/>
      <c r="D7" s="366"/>
    </row>
    <row r="8" spans="1:53" s="7" customFormat="1" ht="21" customHeight="1" x14ac:dyDescent="0.25">
      <c r="A8" s="16" t="s">
        <v>14</v>
      </c>
      <c r="B8" s="16" t="s">
        <v>15</v>
      </c>
      <c r="C8" s="16" t="s">
        <v>16</v>
      </c>
      <c r="D8" s="125" t="s">
        <v>17</v>
      </c>
    </row>
    <row r="9" spans="1:53" s="7" customFormat="1" ht="24.95" customHeight="1" x14ac:dyDescent="0.2">
      <c r="A9" s="324" t="s">
        <v>46</v>
      </c>
      <c r="B9" s="322" t="s">
        <v>1204</v>
      </c>
      <c r="C9" s="350" t="s">
        <v>1223</v>
      </c>
      <c r="D9" s="343" t="s">
        <v>1446</v>
      </c>
    </row>
    <row r="10" spans="1:53" s="7" customFormat="1" ht="24.95" customHeight="1" x14ac:dyDescent="0.2">
      <c r="A10" s="324" t="s">
        <v>47</v>
      </c>
      <c r="B10" s="322" t="s">
        <v>1205</v>
      </c>
      <c r="C10" s="323" t="s">
        <v>1224</v>
      </c>
      <c r="D10" s="325" t="s">
        <v>1264</v>
      </c>
    </row>
    <row r="11" spans="1:53" s="7" customFormat="1" ht="24.95" customHeight="1" x14ac:dyDescent="0.2">
      <c r="A11" s="324" t="s">
        <v>48</v>
      </c>
      <c r="B11" s="322" t="s">
        <v>1206</v>
      </c>
      <c r="C11" s="323" t="s">
        <v>1225</v>
      </c>
      <c r="D11" s="325" t="s">
        <v>1264</v>
      </c>
    </row>
    <row r="12" spans="1:53" s="7" customFormat="1" ht="24.95" customHeight="1" x14ac:dyDescent="0.2">
      <c r="A12" s="324" t="s">
        <v>1245</v>
      </c>
      <c r="B12" s="322" t="s">
        <v>1207</v>
      </c>
      <c r="C12" s="323" t="s">
        <v>1226</v>
      </c>
      <c r="D12" s="325" t="s">
        <v>1264</v>
      </c>
    </row>
    <row r="13" spans="1:53" s="7" customFormat="1" ht="24.95" customHeight="1" x14ac:dyDescent="0.2">
      <c r="A13" s="324" t="s">
        <v>1246</v>
      </c>
      <c r="B13" s="322" t="s">
        <v>1208</v>
      </c>
      <c r="C13" s="323" t="s">
        <v>1227</v>
      </c>
      <c r="D13" s="325" t="s">
        <v>1315</v>
      </c>
    </row>
    <row r="14" spans="1:53" s="7" customFormat="1" ht="24.95" customHeight="1" x14ac:dyDescent="0.2">
      <c r="A14" s="324" t="s">
        <v>1247</v>
      </c>
      <c r="B14" s="322" t="s">
        <v>1209</v>
      </c>
      <c r="C14" s="323" t="s">
        <v>1228</v>
      </c>
      <c r="D14" s="325" t="s">
        <v>1265</v>
      </c>
    </row>
    <row r="15" spans="1:53" s="7" customFormat="1" ht="24.95" customHeight="1" x14ac:dyDescent="0.2">
      <c r="A15" s="324" t="s">
        <v>1248</v>
      </c>
      <c r="B15" s="322" t="s">
        <v>1210</v>
      </c>
      <c r="C15" s="323" t="s">
        <v>1229</v>
      </c>
      <c r="D15" s="325" t="s">
        <v>1263</v>
      </c>
    </row>
    <row r="16" spans="1:53" s="7" customFormat="1" ht="24.95" customHeight="1" x14ac:dyDescent="0.2">
      <c r="A16" s="324" t="s">
        <v>1249</v>
      </c>
      <c r="B16" s="322" t="s">
        <v>1211</v>
      </c>
      <c r="C16" s="323" t="s">
        <v>1230</v>
      </c>
      <c r="D16" s="325" t="s">
        <v>4</v>
      </c>
    </row>
    <row r="17" spans="1:53" s="7" customFormat="1" ht="24.95" customHeight="1" x14ac:dyDescent="0.2">
      <c r="A17" s="324" t="s">
        <v>1250</v>
      </c>
      <c r="B17" s="322" t="s">
        <v>1212</v>
      </c>
      <c r="C17" s="350" t="s">
        <v>1533</v>
      </c>
      <c r="D17" s="325"/>
    </row>
    <row r="18" spans="1:53" s="7" customFormat="1" ht="24.95" customHeight="1" x14ac:dyDescent="0.2">
      <c r="A18" s="324" t="s">
        <v>1251</v>
      </c>
      <c r="B18" s="322" t="s">
        <v>1213</v>
      </c>
      <c r="C18" s="323" t="s">
        <v>1231</v>
      </c>
      <c r="D18" s="325"/>
    </row>
    <row r="19" spans="1:53" s="7" customFormat="1" ht="24.95" customHeight="1" x14ac:dyDescent="0.2">
      <c r="A19" s="324" t="s">
        <v>1252</v>
      </c>
      <c r="B19" s="322" t="s">
        <v>1214</v>
      </c>
      <c r="C19" s="350" t="s">
        <v>1232</v>
      </c>
      <c r="D19" s="325" t="s">
        <v>1633</v>
      </c>
    </row>
    <row r="20" spans="1:53" s="7" customFormat="1" ht="24.95" customHeight="1" x14ac:dyDescent="0.2">
      <c r="A20" s="324" t="s">
        <v>1253</v>
      </c>
      <c r="B20" s="322" t="s">
        <v>1215</v>
      </c>
      <c r="C20" s="323" t="s">
        <v>1233</v>
      </c>
      <c r="D20" s="325" t="s">
        <v>1264</v>
      </c>
    </row>
    <row r="21" spans="1:53" s="7" customFormat="1" ht="24.95" customHeight="1" x14ac:dyDescent="0.2">
      <c r="A21" s="324" t="s">
        <v>1254</v>
      </c>
      <c r="B21" s="322" t="s">
        <v>1216</v>
      </c>
      <c r="C21" s="323" t="s">
        <v>1234</v>
      </c>
      <c r="D21" s="325" t="s">
        <v>1266</v>
      </c>
    </row>
    <row r="22" spans="1:53" s="7" customFormat="1" ht="24.95" customHeight="1" x14ac:dyDescent="0.2">
      <c r="A22" s="324" t="s">
        <v>1255</v>
      </c>
      <c r="B22" s="322" t="s">
        <v>1217</v>
      </c>
      <c r="C22" s="323" t="s">
        <v>1235</v>
      </c>
      <c r="D22" s="325" t="s">
        <v>1264</v>
      </c>
    </row>
    <row r="23" spans="1:53" s="7" customFormat="1" ht="24.95" customHeight="1" x14ac:dyDescent="0.2">
      <c r="A23" s="324" t="s">
        <v>1256</v>
      </c>
      <c r="B23" s="322" t="s">
        <v>1218</v>
      </c>
      <c r="C23" s="323" t="s">
        <v>1236</v>
      </c>
      <c r="D23" s="325" t="s">
        <v>1266</v>
      </c>
    </row>
    <row r="24" spans="1:53" s="7" customFormat="1" ht="24.95" customHeight="1" x14ac:dyDescent="0.2">
      <c r="A24" s="324" t="s">
        <v>1257</v>
      </c>
      <c r="B24" s="322" t="s">
        <v>1244</v>
      </c>
      <c r="C24" s="323" t="s">
        <v>1237</v>
      </c>
      <c r="D24" s="325"/>
    </row>
    <row r="25" spans="1:53" s="7" customFormat="1" ht="24.95" customHeight="1" x14ac:dyDescent="0.2">
      <c r="A25" s="324" t="s">
        <v>1258</v>
      </c>
      <c r="B25" s="322" t="s">
        <v>1243</v>
      </c>
      <c r="C25" s="323" t="s">
        <v>1238</v>
      </c>
      <c r="D25" s="325"/>
    </row>
    <row r="26" spans="1:53" s="10" customFormat="1" ht="24.95" customHeight="1" x14ac:dyDescent="0.2">
      <c r="A26" s="324" t="s">
        <v>1259</v>
      </c>
      <c r="B26" s="322" t="s">
        <v>1219</v>
      </c>
      <c r="C26" s="323" t="s">
        <v>1239</v>
      </c>
      <c r="D26" s="325" t="s">
        <v>1266</v>
      </c>
    </row>
    <row r="27" spans="1:53" s="10" customFormat="1" ht="24.95" customHeight="1" x14ac:dyDescent="0.2">
      <c r="A27" s="324" t="s">
        <v>1260</v>
      </c>
      <c r="B27" s="322" t="s">
        <v>1220</v>
      </c>
      <c r="C27" s="323" t="s">
        <v>1240</v>
      </c>
      <c r="D27" s="325" t="s">
        <v>1267</v>
      </c>
    </row>
    <row r="28" spans="1:53" s="16" customFormat="1" ht="24.95" customHeight="1" x14ac:dyDescent="0.2">
      <c r="A28" s="324" t="s">
        <v>1261</v>
      </c>
      <c r="B28" s="322" t="s">
        <v>1221</v>
      </c>
      <c r="C28" s="323" t="s">
        <v>1241</v>
      </c>
      <c r="D28" s="325"/>
      <c r="E28" s="106"/>
      <c r="F28" s="106"/>
      <c r="G28" s="106"/>
    </row>
    <row r="29" spans="1:53" s="9" customFormat="1" ht="24.95" customHeight="1" x14ac:dyDescent="0.2">
      <c r="A29" s="324" t="s">
        <v>1262</v>
      </c>
      <c r="B29" s="322" t="s">
        <v>1222</v>
      </c>
      <c r="C29" s="323" t="s">
        <v>1242</v>
      </c>
      <c r="D29" s="325"/>
      <c r="E29" s="10"/>
      <c r="F29" s="10"/>
    </row>
    <row r="30" spans="1:53" s="9" customFormat="1" x14ac:dyDescent="0.25">
      <c r="E30" s="10"/>
      <c r="F30" s="10"/>
    </row>
    <row r="31" spans="1:53" s="9" customFormat="1" x14ac:dyDescent="0.25">
      <c r="C31" s="122" t="s">
        <v>1163</v>
      </c>
      <c r="D31" s="122"/>
      <c r="E31" s="10"/>
      <c r="F31" s="10"/>
      <c r="G31" s="10"/>
      <c r="H31" s="10"/>
      <c r="I31" s="10"/>
      <c r="J31" s="10"/>
      <c r="K31" s="10"/>
      <c r="L31" s="10"/>
      <c r="N31" s="10"/>
      <c r="R31" s="10"/>
      <c r="W31" s="10"/>
      <c r="AC31" s="10"/>
      <c r="AJ31" s="10"/>
      <c r="AR31" s="10"/>
      <c r="BA31" s="10"/>
    </row>
    <row r="32" spans="1:53" s="9" customFormat="1" x14ac:dyDescent="0.25">
      <c r="C32" s="126" t="s">
        <v>15</v>
      </c>
      <c r="D32" s="127" t="s">
        <v>604</v>
      </c>
      <c r="E32" s="10"/>
      <c r="F32" s="10"/>
      <c r="G32" s="10"/>
      <c r="H32" s="10"/>
      <c r="I32" s="10"/>
      <c r="J32" s="10"/>
      <c r="K32" s="10"/>
      <c r="L32" s="10"/>
      <c r="N32" s="10"/>
      <c r="R32" s="10"/>
      <c r="W32" s="10"/>
      <c r="AC32" s="10"/>
      <c r="AJ32" s="10"/>
      <c r="AR32" s="10"/>
      <c r="BA32" s="10"/>
    </row>
    <row r="33" spans="3:53" s="9" customFormat="1" x14ac:dyDescent="0.25">
      <c r="C33" s="134" t="s">
        <v>1268</v>
      </c>
      <c r="D33" s="134" t="s">
        <v>1269</v>
      </c>
      <c r="E33" s="10"/>
      <c r="F33" s="10"/>
      <c r="G33" s="10"/>
      <c r="H33" s="10"/>
      <c r="I33" s="10"/>
      <c r="J33" s="10"/>
      <c r="K33" s="10"/>
      <c r="L33" s="10"/>
      <c r="N33" s="10"/>
      <c r="R33" s="10"/>
      <c r="W33" s="10"/>
      <c r="AC33" s="10"/>
      <c r="AJ33" s="10"/>
      <c r="AR33" s="10"/>
      <c r="BA33" s="10"/>
    </row>
    <row r="34" spans="3:53" s="9" customFormat="1" x14ac:dyDescent="0.25">
      <c r="C34" s="326" t="s">
        <v>1270</v>
      </c>
      <c r="D34" s="326" t="s">
        <v>1271</v>
      </c>
      <c r="E34" s="10"/>
      <c r="F34" s="10"/>
      <c r="G34" s="10"/>
      <c r="H34" s="10"/>
      <c r="I34" s="10"/>
      <c r="J34" s="10"/>
      <c r="K34" s="10"/>
      <c r="L34" s="10"/>
      <c r="N34" s="10"/>
      <c r="R34" s="10"/>
      <c r="W34" s="10"/>
      <c r="AC34" s="10"/>
      <c r="AJ34" s="10"/>
      <c r="AR34" s="10"/>
      <c r="BA34" s="10"/>
    </row>
    <row r="35" spans="3:53" s="9" customFormat="1" x14ac:dyDescent="0.25">
      <c r="C35" s="134" t="s">
        <v>1307</v>
      </c>
      <c r="D35" s="134" t="s">
        <v>1308</v>
      </c>
      <c r="E35" s="10"/>
      <c r="F35" s="10"/>
      <c r="G35" s="10"/>
      <c r="H35" s="10"/>
      <c r="I35" s="10"/>
      <c r="J35" s="10"/>
      <c r="K35" s="10"/>
      <c r="L35" s="10"/>
      <c r="N35" s="10"/>
      <c r="R35" s="10"/>
      <c r="W35" s="10"/>
      <c r="AC35" s="10"/>
      <c r="AJ35" s="10"/>
      <c r="AR35" s="10"/>
      <c r="BA35" s="10"/>
    </row>
    <row r="36" spans="3:53" s="9" customFormat="1" x14ac:dyDescent="0.25">
      <c r="C36" s="135"/>
      <c r="D36" s="135"/>
      <c r="E36" s="10"/>
      <c r="F36" s="10"/>
      <c r="G36" s="10"/>
      <c r="H36" s="10"/>
      <c r="I36" s="10"/>
      <c r="J36" s="10"/>
      <c r="K36" s="10"/>
      <c r="L36" s="10"/>
      <c r="N36" s="10"/>
      <c r="R36" s="10"/>
      <c r="W36" s="10"/>
      <c r="AC36" s="10"/>
      <c r="AJ36" s="10"/>
      <c r="AR36" s="10"/>
      <c r="BA36" s="10"/>
    </row>
    <row r="37" spans="3:53" s="9" customFormat="1" x14ac:dyDescent="0.25">
      <c r="C37" s="134"/>
      <c r="D37" s="134"/>
      <c r="E37" s="10"/>
      <c r="F37" s="10"/>
      <c r="G37" s="10"/>
      <c r="H37" s="10"/>
      <c r="I37" s="10"/>
      <c r="J37" s="10"/>
      <c r="K37" s="10"/>
      <c r="L37" s="10"/>
      <c r="N37" s="10"/>
      <c r="R37" s="10"/>
      <c r="W37" s="10"/>
      <c r="AC37" s="10"/>
      <c r="AJ37" s="10"/>
      <c r="AR37" s="10"/>
      <c r="BA37" s="10"/>
    </row>
    <row r="38" spans="3:53" s="9" customFormat="1" x14ac:dyDescent="0.25">
      <c r="C38" s="135"/>
      <c r="D38" s="135"/>
      <c r="E38" s="10"/>
      <c r="F38" s="10"/>
      <c r="G38" s="10"/>
      <c r="H38" s="10"/>
      <c r="I38" s="10"/>
      <c r="J38" s="10"/>
      <c r="K38" s="10"/>
      <c r="L38" s="10"/>
      <c r="N38" s="10"/>
      <c r="R38" s="10"/>
      <c r="W38" s="10"/>
      <c r="AC38" s="10"/>
      <c r="AJ38" s="10"/>
      <c r="AR38" s="10"/>
      <c r="BA38" s="10"/>
    </row>
    <row r="39" spans="3:53" s="9" customFormat="1" x14ac:dyDescent="0.25">
      <c r="C39" s="134"/>
      <c r="D39" s="134"/>
      <c r="E39" s="10"/>
      <c r="F39" s="10"/>
      <c r="G39" s="10"/>
      <c r="H39" s="10"/>
      <c r="I39" s="10"/>
      <c r="J39" s="10"/>
      <c r="K39" s="10"/>
      <c r="L39" s="10"/>
      <c r="N39" s="10"/>
      <c r="R39" s="10"/>
      <c r="W39" s="10"/>
      <c r="AC39" s="10"/>
      <c r="AJ39" s="10"/>
      <c r="AR39" s="10"/>
      <c r="BA39" s="10"/>
    </row>
    <row r="40" spans="3:53" s="9" customFormat="1" x14ac:dyDescent="0.25">
      <c r="C40" s="135"/>
      <c r="D40" s="135"/>
      <c r="E40" s="10"/>
      <c r="F40" s="10"/>
      <c r="G40" s="10"/>
      <c r="H40" s="10"/>
      <c r="I40" s="10"/>
      <c r="J40" s="10"/>
      <c r="K40" s="10"/>
      <c r="L40" s="10"/>
      <c r="N40" s="10"/>
      <c r="R40" s="10"/>
      <c r="W40" s="10"/>
      <c r="AC40" s="10"/>
      <c r="AJ40" s="10"/>
      <c r="AR40" s="10"/>
      <c r="BA40" s="10"/>
    </row>
    <row r="41" spans="3:53" s="9" customFormat="1" x14ac:dyDescent="0.25">
      <c r="C41" s="134"/>
      <c r="D41" s="134"/>
      <c r="E41" s="10"/>
      <c r="F41" s="10"/>
      <c r="G41" s="10"/>
      <c r="H41" s="10"/>
      <c r="I41" s="10"/>
      <c r="J41" s="10"/>
      <c r="K41" s="10"/>
      <c r="L41" s="10"/>
      <c r="N41" s="10"/>
      <c r="R41" s="10"/>
      <c r="W41" s="10"/>
      <c r="AC41" s="10"/>
      <c r="AJ41" s="10"/>
      <c r="AR41" s="10"/>
      <c r="BA41" s="10"/>
    </row>
    <row r="42" spans="3:53" s="9" customFormat="1" x14ac:dyDescent="0.25">
      <c r="E42" s="10"/>
      <c r="F42" s="10"/>
      <c r="G42" s="10"/>
      <c r="H42" s="10"/>
      <c r="I42" s="10"/>
      <c r="J42" s="10"/>
      <c r="K42" s="10"/>
      <c r="L42" s="10"/>
      <c r="N42" s="10"/>
      <c r="R42" s="10"/>
      <c r="W42" s="10"/>
      <c r="AC42" s="10"/>
      <c r="AJ42" s="10"/>
      <c r="AR42" s="10"/>
      <c r="BA42" s="10"/>
    </row>
    <row r="43" spans="3:53" s="9" customFormat="1" x14ac:dyDescent="0.25">
      <c r="E43" s="10"/>
      <c r="F43" s="10"/>
      <c r="G43" s="10"/>
      <c r="H43" s="10"/>
      <c r="I43" s="10"/>
      <c r="J43" s="10"/>
      <c r="K43" s="10"/>
      <c r="L43" s="10"/>
      <c r="N43" s="10"/>
      <c r="R43" s="10"/>
      <c r="W43" s="10"/>
      <c r="AC43" s="10"/>
      <c r="AJ43" s="10"/>
      <c r="AR43" s="10"/>
      <c r="BA43" s="10"/>
    </row>
    <row r="44" spans="3:53" s="9" customFormat="1" x14ac:dyDescent="0.25">
      <c r="E44" s="10"/>
      <c r="F44" s="10"/>
      <c r="G44" s="10"/>
      <c r="H44" s="10"/>
      <c r="I44" s="10"/>
      <c r="J44" s="10"/>
      <c r="K44" s="10"/>
      <c r="L44" s="10"/>
      <c r="N44" s="10"/>
      <c r="R44" s="10"/>
      <c r="W44" s="10"/>
      <c r="AC44" s="10"/>
      <c r="AJ44" s="10"/>
      <c r="AR44" s="10"/>
      <c r="BA44" s="10"/>
    </row>
    <row r="45" spans="3:53" s="9" customFormat="1" x14ac:dyDescent="0.25">
      <c r="E45" s="10"/>
      <c r="F45" s="10"/>
      <c r="G45" s="10"/>
      <c r="H45" s="10"/>
      <c r="I45" s="10"/>
      <c r="J45" s="10"/>
      <c r="K45" s="10"/>
      <c r="L45" s="10"/>
      <c r="N45" s="10"/>
      <c r="R45" s="10"/>
      <c r="W45" s="10"/>
      <c r="AC45" s="10"/>
      <c r="AJ45" s="10"/>
      <c r="AR45" s="10"/>
      <c r="BA45" s="10"/>
    </row>
    <row r="46" spans="3:53" s="9" customFormat="1" x14ac:dyDescent="0.25">
      <c r="E46" s="10"/>
      <c r="F46" s="10"/>
      <c r="G46" s="10"/>
      <c r="H46" s="10"/>
      <c r="I46" s="10"/>
      <c r="J46" s="10"/>
      <c r="K46" s="10"/>
      <c r="L46" s="10"/>
      <c r="N46" s="10"/>
      <c r="R46" s="10"/>
      <c r="W46" s="10"/>
      <c r="AC46" s="10"/>
      <c r="AJ46" s="10"/>
      <c r="AR46" s="10"/>
      <c r="BA46" s="10"/>
    </row>
    <row r="47" spans="3:53" s="9" customFormat="1" x14ac:dyDescent="0.25">
      <c r="E47" s="10"/>
      <c r="F47" s="10"/>
      <c r="G47" s="10"/>
      <c r="H47" s="10"/>
      <c r="I47" s="10"/>
      <c r="J47" s="10"/>
      <c r="K47" s="10"/>
      <c r="L47" s="10"/>
      <c r="N47" s="10"/>
      <c r="R47" s="10"/>
      <c r="W47" s="10"/>
      <c r="AC47" s="10"/>
      <c r="AJ47" s="10"/>
      <c r="AR47" s="10"/>
      <c r="BA47" s="10"/>
    </row>
    <row r="48" spans="3:53" s="9" customFormat="1" x14ac:dyDescent="0.25">
      <c r="E48" s="10"/>
      <c r="F48" s="10"/>
      <c r="G48" s="10"/>
      <c r="H48" s="10"/>
      <c r="I48" s="10"/>
      <c r="J48" s="10"/>
      <c r="K48" s="10"/>
      <c r="L48" s="10"/>
      <c r="N48" s="10"/>
      <c r="R48" s="10"/>
      <c r="W48" s="10"/>
      <c r="AC48" s="10"/>
      <c r="AJ48" s="10"/>
      <c r="AR48" s="10"/>
      <c r="BA48" s="10"/>
    </row>
    <row r="49" spans="5:53" s="9" customFormat="1" x14ac:dyDescent="0.25">
      <c r="E49" s="10"/>
      <c r="F49" s="10"/>
      <c r="G49" s="10"/>
      <c r="H49" s="10"/>
      <c r="I49" s="10"/>
      <c r="J49" s="10"/>
      <c r="K49" s="10"/>
      <c r="L49" s="10"/>
      <c r="N49" s="10"/>
      <c r="R49" s="10"/>
      <c r="W49" s="10"/>
      <c r="AC49" s="10"/>
      <c r="AJ49" s="10"/>
      <c r="AR49" s="10"/>
      <c r="BA49" s="10"/>
    </row>
    <row r="50" spans="5:53" s="9" customFormat="1" x14ac:dyDescent="0.25">
      <c r="E50" s="10"/>
      <c r="F50" s="10"/>
      <c r="G50" s="10"/>
      <c r="H50" s="10"/>
      <c r="I50" s="10"/>
      <c r="J50" s="10"/>
      <c r="K50" s="10"/>
      <c r="L50" s="10"/>
      <c r="N50" s="10"/>
      <c r="R50" s="10"/>
      <c r="W50" s="10"/>
      <c r="AC50" s="10"/>
      <c r="AJ50" s="10"/>
      <c r="AR50" s="10"/>
      <c r="BA50" s="10"/>
    </row>
    <row r="51" spans="5:53" s="9" customFormat="1" x14ac:dyDescent="0.25">
      <c r="E51" s="10"/>
      <c r="F51" s="10"/>
      <c r="G51" s="10"/>
      <c r="H51" s="10"/>
      <c r="I51" s="10"/>
      <c r="J51" s="10"/>
      <c r="K51" s="10"/>
      <c r="L51" s="10"/>
      <c r="N51" s="10"/>
      <c r="R51" s="10"/>
      <c r="W51" s="10"/>
      <c r="AC51" s="10"/>
      <c r="AJ51" s="10"/>
      <c r="AR51" s="10"/>
      <c r="BA51" s="10"/>
    </row>
    <row r="52" spans="5:53" s="9" customFormat="1" x14ac:dyDescent="0.25">
      <c r="E52" s="10"/>
      <c r="F52" s="10"/>
      <c r="G52" s="10"/>
      <c r="H52" s="10"/>
      <c r="I52" s="10"/>
      <c r="J52" s="10"/>
      <c r="K52" s="10"/>
      <c r="L52" s="10"/>
      <c r="N52" s="10"/>
      <c r="R52" s="10"/>
      <c r="W52" s="10"/>
      <c r="AC52" s="10"/>
      <c r="AJ52" s="10"/>
      <c r="AR52" s="10"/>
      <c r="BA52" s="10"/>
    </row>
    <row r="53" spans="5:53" s="9" customFormat="1" x14ac:dyDescent="0.25">
      <c r="E53" s="10"/>
      <c r="F53" s="10"/>
      <c r="G53" s="10"/>
      <c r="H53" s="10"/>
      <c r="I53" s="10"/>
      <c r="J53" s="10"/>
      <c r="K53" s="10"/>
      <c r="L53" s="10"/>
      <c r="N53" s="10"/>
      <c r="R53" s="10"/>
      <c r="W53" s="10"/>
      <c r="AC53" s="10"/>
      <c r="AJ53" s="10"/>
      <c r="AR53" s="10"/>
      <c r="BA53" s="10"/>
    </row>
    <row r="54" spans="5:53" s="9" customFormat="1" x14ac:dyDescent="0.25">
      <c r="E54" s="10"/>
      <c r="F54" s="10"/>
      <c r="G54" s="10"/>
      <c r="H54" s="10"/>
      <c r="I54" s="10"/>
      <c r="J54" s="10"/>
      <c r="K54" s="10"/>
      <c r="L54" s="10"/>
      <c r="N54" s="10"/>
      <c r="R54" s="10"/>
      <c r="W54" s="10"/>
      <c r="AC54" s="10"/>
      <c r="AJ54" s="10"/>
      <c r="AR54" s="10"/>
      <c r="BA54" s="10"/>
    </row>
    <row r="55" spans="5:53" s="9" customFormat="1" x14ac:dyDescent="0.25">
      <c r="E55" s="10"/>
      <c r="F55" s="10"/>
      <c r="G55" s="10"/>
      <c r="H55" s="10"/>
      <c r="I55" s="10"/>
      <c r="J55" s="10"/>
      <c r="K55" s="10"/>
      <c r="L55" s="10"/>
      <c r="N55" s="10"/>
      <c r="R55" s="10"/>
      <c r="W55" s="10"/>
      <c r="AC55" s="10"/>
      <c r="AJ55" s="10"/>
      <c r="AR55" s="10"/>
      <c r="BA55" s="10"/>
    </row>
    <row r="56" spans="5:53" s="9" customFormat="1" x14ac:dyDescent="0.25">
      <c r="E56" s="10"/>
      <c r="F56" s="10"/>
      <c r="G56" s="10"/>
      <c r="H56" s="10"/>
      <c r="I56" s="10"/>
      <c r="J56" s="10"/>
      <c r="K56" s="10"/>
      <c r="L56" s="10"/>
      <c r="N56" s="10"/>
      <c r="R56" s="10"/>
      <c r="W56" s="10"/>
      <c r="AC56" s="10"/>
      <c r="AJ56" s="10"/>
      <c r="AR56" s="10"/>
      <c r="BA56" s="10"/>
    </row>
    <row r="57" spans="5:53" s="9" customFormat="1" x14ac:dyDescent="0.25">
      <c r="E57" s="10"/>
      <c r="F57" s="10"/>
      <c r="G57" s="10"/>
      <c r="H57" s="10"/>
      <c r="I57" s="10"/>
      <c r="J57" s="10"/>
      <c r="K57" s="10"/>
      <c r="L57" s="10"/>
      <c r="N57" s="10"/>
      <c r="R57" s="10"/>
      <c r="W57" s="10"/>
      <c r="AC57" s="10"/>
      <c r="AJ57" s="10"/>
      <c r="AR57" s="10"/>
      <c r="BA57" s="10"/>
    </row>
    <row r="58" spans="5:53" s="9" customFormat="1" x14ac:dyDescent="0.25">
      <c r="E58" s="10"/>
      <c r="F58" s="10"/>
      <c r="G58" s="10"/>
      <c r="H58" s="10"/>
      <c r="I58" s="10"/>
      <c r="J58" s="10"/>
      <c r="K58" s="10"/>
      <c r="L58" s="10"/>
      <c r="N58" s="10"/>
      <c r="R58" s="10"/>
      <c r="W58" s="10"/>
      <c r="AC58" s="10"/>
      <c r="AJ58" s="10"/>
      <c r="AR58" s="10"/>
      <c r="BA58" s="10"/>
    </row>
    <row r="59" spans="5:53" s="9" customFormat="1" x14ac:dyDescent="0.25">
      <c r="E59" s="10"/>
      <c r="F59" s="10"/>
      <c r="G59" s="10"/>
      <c r="H59" s="10"/>
      <c r="I59" s="10"/>
      <c r="J59" s="10"/>
      <c r="K59" s="10"/>
      <c r="L59" s="10"/>
      <c r="N59" s="10"/>
      <c r="R59" s="10"/>
      <c r="W59" s="10"/>
      <c r="AC59" s="10"/>
      <c r="AJ59" s="10"/>
      <c r="AR59" s="10"/>
      <c r="BA59" s="10"/>
    </row>
    <row r="60" spans="5:53" s="9" customFormat="1" x14ac:dyDescent="0.25">
      <c r="E60" s="10"/>
      <c r="F60" s="10"/>
      <c r="G60" s="10"/>
      <c r="H60" s="10"/>
      <c r="I60" s="10"/>
      <c r="J60" s="10"/>
      <c r="K60" s="10"/>
      <c r="L60" s="10"/>
      <c r="N60" s="10"/>
      <c r="R60" s="10"/>
      <c r="W60" s="10"/>
      <c r="AC60" s="10"/>
      <c r="AJ60" s="10"/>
      <c r="AR60" s="10"/>
      <c r="BA60" s="10"/>
    </row>
    <row r="61" spans="5:53" s="9" customFormat="1" x14ac:dyDescent="0.25">
      <c r="E61" s="10"/>
      <c r="F61" s="10"/>
      <c r="G61" s="10"/>
      <c r="H61" s="10"/>
      <c r="I61" s="10"/>
      <c r="J61" s="10"/>
      <c r="K61" s="10"/>
      <c r="L61" s="10"/>
      <c r="N61" s="10"/>
      <c r="R61" s="10"/>
      <c r="W61" s="10"/>
      <c r="AC61" s="10"/>
      <c r="AJ61" s="10"/>
      <c r="AR61" s="10"/>
      <c r="BA61" s="10"/>
    </row>
    <row r="62" spans="5:53" s="9" customFormat="1" x14ac:dyDescent="0.25">
      <c r="E62" s="10"/>
      <c r="F62" s="10"/>
      <c r="G62" s="10"/>
      <c r="H62" s="10"/>
      <c r="I62" s="10"/>
      <c r="J62" s="10"/>
      <c r="K62" s="10"/>
      <c r="L62" s="10"/>
      <c r="N62" s="10"/>
      <c r="R62" s="10"/>
      <c r="W62" s="10"/>
      <c r="AC62" s="10"/>
      <c r="AJ62" s="10"/>
      <c r="AR62" s="10"/>
      <c r="BA62" s="10"/>
    </row>
    <row r="63" spans="5:53" s="9" customFormat="1" x14ac:dyDescent="0.25">
      <c r="E63" s="10"/>
      <c r="F63" s="10"/>
      <c r="G63" s="10"/>
      <c r="H63" s="10"/>
      <c r="I63" s="10"/>
      <c r="J63" s="10"/>
      <c r="K63" s="10"/>
      <c r="L63" s="10"/>
      <c r="N63" s="10"/>
      <c r="R63" s="10"/>
      <c r="W63" s="10"/>
      <c r="AC63" s="10"/>
      <c r="AJ63" s="10"/>
      <c r="AR63" s="10"/>
      <c r="BA63" s="10"/>
    </row>
    <row r="64" spans="5:53" s="9" customFormat="1" x14ac:dyDescent="0.25">
      <c r="E64" s="10"/>
      <c r="F64" s="10"/>
      <c r="G64" s="10"/>
      <c r="H64" s="10"/>
      <c r="I64" s="10"/>
      <c r="J64" s="10"/>
      <c r="K64" s="10"/>
      <c r="L64" s="10"/>
      <c r="N64" s="10"/>
      <c r="R64" s="10"/>
      <c r="W64" s="10"/>
      <c r="AC64" s="10"/>
      <c r="AJ64" s="10"/>
      <c r="AR64" s="10"/>
      <c r="BA64" s="10"/>
    </row>
    <row r="65" spans="5:53" s="9" customFormat="1" x14ac:dyDescent="0.25">
      <c r="E65" s="10"/>
      <c r="F65" s="10"/>
      <c r="G65" s="10"/>
      <c r="H65" s="10"/>
      <c r="I65" s="10"/>
      <c r="J65" s="10"/>
      <c r="K65" s="10"/>
      <c r="L65" s="10"/>
      <c r="N65" s="10"/>
      <c r="R65" s="10"/>
      <c r="W65" s="10"/>
      <c r="AC65" s="10"/>
      <c r="AJ65" s="10"/>
      <c r="AR65" s="10"/>
      <c r="BA65" s="10"/>
    </row>
    <row r="66" spans="5:53" s="9" customFormat="1" x14ac:dyDescent="0.25">
      <c r="E66" s="10"/>
      <c r="F66" s="10"/>
      <c r="G66" s="10"/>
      <c r="H66" s="10"/>
      <c r="I66" s="10"/>
      <c r="J66" s="10"/>
      <c r="K66" s="10"/>
      <c r="L66" s="10"/>
      <c r="N66" s="10"/>
      <c r="R66" s="10"/>
      <c r="W66" s="10"/>
      <c r="AC66" s="10"/>
      <c r="AJ66" s="10"/>
      <c r="AR66" s="10"/>
      <c r="BA66" s="10"/>
    </row>
    <row r="67" spans="5:53" s="9" customFormat="1" x14ac:dyDescent="0.25">
      <c r="E67" s="10"/>
      <c r="F67" s="10"/>
      <c r="G67" s="10"/>
      <c r="H67" s="10"/>
      <c r="I67" s="10"/>
      <c r="J67" s="10"/>
      <c r="K67" s="10"/>
      <c r="L67" s="10"/>
      <c r="N67" s="10"/>
      <c r="R67" s="10"/>
      <c r="W67" s="10"/>
      <c r="AC67" s="10"/>
      <c r="AJ67" s="10"/>
      <c r="AR67" s="10"/>
      <c r="BA67" s="10"/>
    </row>
    <row r="68" spans="5:53" s="9" customFormat="1" x14ac:dyDescent="0.25">
      <c r="E68" s="10"/>
      <c r="F68" s="10"/>
      <c r="G68" s="10"/>
      <c r="H68" s="10"/>
      <c r="I68" s="10"/>
      <c r="J68" s="10"/>
      <c r="K68" s="10"/>
      <c r="L68" s="10"/>
      <c r="N68" s="10"/>
      <c r="R68" s="10"/>
      <c r="W68" s="10"/>
      <c r="AC68" s="10"/>
      <c r="AJ68" s="10"/>
      <c r="AR68" s="10"/>
      <c r="BA68" s="10"/>
    </row>
    <row r="69" spans="5:53" s="9" customFormat="1" x14ac:dyDescent="0.25">
      <c r="E69" s="10"/>
      <c r="F69" s="10"/>
      <c r="G69" s="10"/>
      <c r="H69" s="10"/>
      <c r="I69" s="10"/>
      <c r="J69" s="10"/>
      <c r="K69" s="10"/>
      <c r="L69" s="10"/>
      <c r="N69" s="10"/>
      <c r="R69" s="10"/>
      <c r="W69" s="10"/>
      <c r="AC69" s="10"/>
      <c r="AJ69" s="10"/>
      <c r="AR69" s="10"/>
      <c r="BA69" s="10"/>
    </row>
    <row r="70" spans="5:53" s="9" customFormat="1" x14ac:dyDescent="0.25">
      <c r="E70" s="10"/>
      <c r="F70" s="10"/>
      <c r="G70" s="10"/>
      <c r="H70" s="10"/>
      <c r="I70" s="10"/>
      <c r="J70" s="10"/>
      <c r="K70" s="10"/>
      <c r="L70" s="10"/>
      <c r="N70" s="10"/>
      <c r="R70" s="10"/>
      <c r="W70" s="10"/>
      <c r="AC70" s="10"/>
      <c r="AJ70" s="10"/>
      <c r="AR70" s="10"/>
      <c r="BA70" s="10"/>
    </row>
    <row r="71" spans="5:53" s="9" customFormat="1" x14ac:dyDescent="0.25">
      <c r="E71" s="10"/>
      <c r="F71" s="10"/>
      <c r="G71" s="10"/>
      <c r="H71" s="10"/>
      <c r="I71" s="10"/>
      <c r="J71" s="10"/>
      <c r="K71" s="10"/>
      <c r="L71" s="10"/>
      <c r="N71" s="10"/>
      <c r="R71" s="10"/>
      <c r="W71" s="10"/>
      <c r="AC71" s="10"/>
      <c r="AJ71" s="10"/>
      <c r="AR71" s="10"/>
      <c r="BA71" s="10"/>
    </row>
    <row r="72" spans="5:53" s="9" customFormat="1" x14ac:dyDescent="0.25">
      <c r="E72" s="10"/>
      <c r="F72" s="10"/>
      <c r="G72" s="10"/>
      <c r="H72" s="10"/>
      <c r="I72" s="10"/>
      <c r="J72" s="10"/>
      <c r="K72" s="10"/>
      <c r="L72" s="10"/>
      <c r="N72" s="10"/>
      <c r="R72" s="10"/>
      <c r="W72" s="10"/>
      <c r="AC72" s="10"/>
      <c r="AJ72" s="10"/>
      <c r="AR72" s="10"/>
      <c r="BA72" s="10"/>
    </row>
    <row r="73" spans="5:53" s="9" customFormat="1" x14ac:dyDescent="0.25">
      <c r="E73" s="10"/>
      <c r="F73" s="10"/>
      <c r="G73" s="10"/>
      <c r="H73" s="10"/>
      <c r="I73" s="10"/>
      <c r="J73" s="10"/>
      <c r="K73" s="10"/>
      <c r="L73" s="10"/>
      <c r="N73" s="10"/>
      <c r="R73" s="10"/>
      <c r="W73" s="10"/>
      <c r="AC73" s="10"/>
      <c r="AJ73" s="10"/>
      <c r="AR73" s="10"/>
      <c r="BA73" s="10"/>
    </row>
    <row r="74" spans="5:53" s="9" customFormat="1" x14ac:dyDescent="0.25">
      <c r="E74" s="10"/>
      <c r="F74" s="10"/>
      <c r="G74" s="10"/>
      <c r="H74" s="10"/>
      <c r="I74" s="10"/>
      <c r="J74" s="10"/>
      <c r="K74" s="10"/>
      <c r="L74" s="10"/>
      <c r="N74" s="10"/>
      <c r="R74" s="10"/>
      <c r="W74" s="10"/>
      <c r="AC74" s="10"/>
      <c r="AJ74" s="10"/>
      <c r="AR74" s="10"/>
      <c r="BA74" s="10"/>
    </row>
    <row r="75" spans="5:53" s="9" customFormat="1" x14ac:dyDescent="0.25">
      <c r="E75" s="10"/>
      <c r="F75" s="10"/>
      <c r="G75" s="10"/>
      <c r="H75" s="10"/>
      <c r="I75" s="10"/>
      <c r="J75" s="10"/>
      <c r="K75" s="10"/>
      <c r="L75" s="10"/>
      <c r="N75" s="10"/>
      <c r="R75" s="10"/>
      <c r="W75" s="10"/>
      <c r="AC75" s="10"/>
      <c r="AJ75" s="10"/>
      <c r="AR75" s="10"/>
      <c r="BA75" s="10"/>
    </row>
    <row r="76" spans="5:53" s="9" customFormat="1" x14ac:dyDescent="0.25">
      <c r="E76" s="10"/>
      <c r="F76" s="10"/>
      <c r="G76" s="10"/>
      <c r="H76" s="10"/>
      <c r="I76" s="10"/>
      <c r="J76" s="10"/>
      <c r="K76" s="10"/>
      <c r="L76" s="10"/>
      <c r="N76" s="10"/>
      <c r="R76" s="10"/>
      <c r="W76" s="10"/>
      <c r="AC76" s="10"/>
      <c r="AJ76" s="10"/>
      <c r="AR76" s="10"/>
      <c r="BA76" s="10"/>
    </row>
    <row r="77" spans="5:53" s="9" customFormat="1" x14ac:dyDescent="0.25">
      <c r="E77" s="10"/>
      <c r="F77" s="10"/>
      <c r="G77" s="10"/>
      <c r="H77" s="10"/>
      <c r="I77" s="10"/>
      <c r="J77" s="10"/>
      <c r="K77" s="10"/>
      <c r="L77" s="10"/>
      <c r="N77" s="10"/>
      <c r="R77" s="10"/>
      <c r="W77" s="10"/>
      <c r="AC77" s="10"/>
      <c r="AJ77" s="10"/>
      <c r="AR77" s="10"/>
      <c r="BA77" s="10"/>
    </row>
    <row r="78" spans="5:53" s="9" customFormat="1" x14ac:dyDescent="0.25">
      <c r="E78" s="10"/>
      <c r="F78" s="10"/>
      <c r="G78" s="10"/>
      <c r="H78" s="10"/>
      <c r="I78" s="10"/>
      <c r="J78" s="10"/>
      <c r="K78" s="10"/>
      <c r="L78" s="10"/>
      <c r="N78" s="10"/>
      <c r="R78" s="10"/>
      <c r="W78" s="10"/>
      <c r="AC78" s="10"/>
      <c r="AJ78" s="10"/>
      <c r="AR78" s="10"/>
      <c r="BA78" s="10"/>
    </row>
    <row r="79" spans="5:53" s="9" customFormat="1" x14ac:dyDescent="0.25">
      <c r="E79" s="10"/>
      <c r="F79" s="10"/>
      <c r="G79" s="10"/>
      <c r="H79" s="10"/>
      <c r="I79" s="10"/>
      <c r="J79" s="10"/>
      <c r="K79" s="10"/>
      <c r="L79" s="10"/>
      <c r="N79" s="10"/>
      <c r="R79" s="10"/>
      <c r="W79" s="10"/>
      <c r="AC79" s="10"/>
      <c r="AJ79" s="10"/>
      <c r="AR79" s="10"/>
      <c r="BA79" s="10"/>
    </row>
    <row r="80" spans="5:53" s="9" customFormat="1" x14ac:dyDescent="0.25">
      <c r="E80" s="10"/>
      <c r="F80" s="10"/>
      <c r="G80" s="10"/>
      <c r="H80" s="10"/>
      <c r="I80" s="10"/>
      <c r="J80" s="10"/>
      <c r="K80" s="10"/>
      <c r="L80" s="10"/>
      <c r="N80" s="10"/>
      <c r="R80" s="10"/>
      <c r="W80" s="10"/>
      <c r="AC80" s="10"/>
      <c r="AJ80" s="10"/>
      <c r="AR80" s="10"/>
      <c r="BA80" s="10"/>
    </row>
    <row r="81" spans="5:53" s="9" customFormat="1" x14ac:dyDescent="0.25">
      <c r="E81" s="10"/>
      <c r="F81" s="10"/>
      <c r="G81" s="10"/>
      <c r="H81" s="10"/>
      <c r="I81" s="10"/>
      <c r="J81" s="10"/>
      <c r="K81" s="10"/>
      <c r="L81" s="10"/>
      <c r="N81" s="10"/>
      <c r="R81" s="10"/>
      <c r="W81" s="10"/>
      <c r="AC81" s="10"/>
      <c r="AJ81" s="10"/>
      <c r="AR81" s="10"/>
      <c r="BA81" s="10"/>
    </row>
    <row r="82" spans="5:53" s="9" customFormat="1" x14ac:dyDescent="0.25">
      <c r="E82" s="10"/>
      <c r="F82" s="10"/>
      <c r="G82" s="10"/>
      <c r="H82" s="10"/>
      <c r="I82" s="10"/>
      <c r="J82" s="10"/>
      <c r="K82" s="10"/>
      <c r="L82" s="10"/>
      <c r="N82" s="10"/>
      <c r="R82" s="10"/>
      <c r="W82" s="10"/>
      <c r="AC82" s="10"/>
      <c r="AJ82" s="10"/>
      <c r="AR82" s="10"/>
      <c r="BA82" s="10"/>
    </row>
    <row r="83" spans="5:53" s="9" customFormat="1" x14ac:dyDescent="0.25">
      <c r="E83" s="10"/>
      <c r="F83" s="10"/>
      <c r="G83" s="10"/>
      <c r="H83" s="10"/>
      <c r="I83" s="10"/>
      <c r="J83" s="10"/>
      <c r="K83" s="10"/>
      <c r="L83" s="10"/>
      <c r="N83" s="10"/>
      <c r="R83" s="10"/>
      <c r="W83" s="10"/>
      <c r="AC83" s="10"/>
      <c r="AJ83" s="10"/>
      <c r="AR83" s="10"/>
      <c r="BA83" s="10"/>
    </row>
    <row r="84" spans="5:53" s="9" customFormat="1" x14ac:dyDescent="0.25">
      <c r="E84" s="10"/>
      <c r="F84" s="10"/>
      <c r="G84" s="10"/>
      <c r="H84" s="10"/>
      <c r="I84" s="10"/>
      <c r="J84" s="10"/>
      <c r="K84" s="10"/>
      <c r="L84" s="10"/>
      <c r="N84" s="10"/>
      <c r="R84" s="10"/>
      <c r="W84" s="10"/>
      <c r="AC84" s="10"/>
      <c r="AJ84" s="10"/>
      <c r="AR84" s="10"/>
      <c r="BA84" s="10"/>
    </row>
    <row r="85" spans="5:53" s="9" customFormat="1" x14ac:dyDescent="0.25">
      <c r="E85" s="10"/>
      <c r="F85" s="10"/>
      <c r="G85" s="10"/>
      <c r="H85" s="10"/>
      <c r="I85" s="10"/>
      <c r="J85" s="10"/>
      <c r="K85" s="10"/>
      <c r="L85" s="10"/>
      <c r="N85" s="10"/>
      <c r="R85" s="10"/>
      <c r="W85" s="10"/>
      <c r="AC85" s="10"/>
      <c r="AJ85" s="10"/>
      <c r="AR85" s="10"/>
      <c r="BA85" s="10"/>
    </row>
    <row r="86" spans="5:53" s="9" customFormat="1" x14ac:dyDescent="0.25">
      <c r="E86" s="10"/>
      <c r="F86" s="10"/>
      <c r="G86" s="10"/>
      <c r="H86" s="10"/>
      <c r="I86" s="10"/>
      <c r="J86" s="10"/>
      <c r="K86" s="10"/>
      <c r="L86" s="10"/>
      <c r="N86" s="10"/>
      <c r="R86" s="10"/>
      <c r="W86" s="10"/>
      <c r="AC86" s="10"/>
      <c r="AJ86" s="10"/>
      <c r="AR86" s="10"/>
      <c r="BA86" s="10"/>
    </row>
    <row r="87" spans="5:53" s="9" customFormat="1" x14ac:dyDescent="0.25">
      <c r="E87" s="10"/>
      <c r="F87" s="10"/>
      <c r="G87" s="10"/>
      <c r="H87" s="10"/>
      <c r="I87" s="10"/>
      <c r="J87" s="10"/>
      <c r="K87" s="10"/>
      <c r="L87" s="10"/>
      <c r="N87" s="10"/>
      <c r="R87" s="10"/>
      <c r="W87" s="10"/>
      <c r="AC87" s="10"/>
      <c r="AJ87" s="10"/>
      <c r="AR87" s="10"/>
      <c r="BA87" s="10"/>
    </row>
    <row r="88" spans="5:53" s="9" customFormat="1" x14ac:dyDescent="0.25">
      <c r="E88" s="10"/>
      <c r="F88" s="10"/>
      <c r="G88" s="10"/>
      <c r="H88" s="10"/>
      <c r="I88" s="10"/>
      <c r="J88" s="10"/>
      <c r="K88" s="10"/>
      <c r="L88" s="10"/>
      <c r="N88" s="10"/>
      <c r="R88" s="10"/>
      <c r="W88" s="10"/>
      <c r="AC88" s="10"/>
      <c r="AJ88" s="10"/>
      <c r="AR88" s="10"/>
      <c r="BA88" s="10"/>
    </row>
    <row r="89" spans="5:53" s="9" customFormat="1" x14ac:dyDescent="0.25">
      <c r="E89" s="10"/>
      <c r="F89" s="10"/>
      <c r="G89" s="10"/>
      <c r="H89" s="10"/>
      <c r="I89" s="10"/>
      <c r="J89" s="10"/>
      <c r="K89" s="10"/>
      <c r="L89" s="10"/>
      <c r="N89" s="10"/>
      <c r="R89" s="10"/>
      <c r="W89" s="10"/>
      <c r="AC89" s="10"/>
      <c r="AJ89" s="10"/>
      <c r="AR89" s="10"/>
      <c r="BA89" s="10"/>
    </row>
    <row r="90" spans="5:53" s="9" customFormat="1" x14ac:dyDescent="0.25">
      <c r="E90" s="10"/>
      <c r="F90" s="10"/>
      <c r="G90" s="10"/>
      <c r="H90" s="10"/>
      <c r="I90" s="10"/>
      <c r="J90" s="10"/>
      <c r="K90" s="10"/>
      <c r="L90" s="10"/>
      <c r="N90" s="10"/>
      <c r="R90" s="10"/>
      <c r="W90" s="10"/>
      <c r="AC90" s="10"/>
      <c r="AJ90" s="10"/>
      <c r="AR90" s="10"/>
      <c r="BA90" s="10"/>
    </row>
    <row r="91" spans="5:53" s="9" customFormat="1" x14ac:dyDescent="0.25">
      <c r="E91" s="10"/>
      <c r="F91" s="10"/>
      <c r="G91" s="10"/>
      <c r="H91" s="10"/>
      <c r="I91" s="10"/>
      <c r="J91" s="10"/>
      <c r="K91" s="10"/>
      <c r="L91" s="10"/>
      <c r="N91" s="10"/>
      <c r="R91" s="10"/>
      <c r="W91" s="10"/>
      <c r="AC91" s="10"/>
      <c r="AJ91" s="10"/>
      <c r="AR91" s="10"/>
      <c r="BA91" s="10"/>
    </row>
    <row r="92" spans="5:53" s="9" customFormat="1" x14ac:dyDescent="0.25">
      <c r="E92" s="10"/>
      <c r="F92" s="10"/>
      <c r="G92" s="10"/>
      <c r="H92" s="10"/>
      <c r="I92" s="10"/>
      <c r="J92" s="10"/>
      <c r="K92" s="10"/>
      <c r="L92" s="10"/>
      <c r="N92" s="10"/>
      <c r="R92" s="10"/>
      <c r="W92" s="10"/>
      <c r="AC92" s="10"/>
      <c r="AJ92" s="10"/>
      <c r="AR92" s="10"/>
      <c r="BA92" s="10"/>
    </row>
    <row r="93" spans="5:53" s="9" customFormat="1" x14ac:dyDescent="0.25">
      <c r="E93" s="10"/>
      <c r="F93" s="10"/>
      <c r="G93" s="10"/>
      <c r="H93" s="10"/>
      <c r="I93" s="10"/>
      <c r="J93" s="10"/>
      <c r="K93" s="10"/>
      <c r="L93" s="10"/>
      <c r="N93" s="10"/>
      <c r="R93" s="10"/>
      <c r="W93" s="10"/>
      <c r="AC93" s="10"/>
      <c r="AJ93" s="10"/>
      <c r="AR93" s="10"/>
      <c r="BA93" s="10"/>
    </row>
    <row r="94" spans="5:53" s="9" customFormat="1" x14ac:dyDescent="0.25">
      <c r="E94" s="10"/>
      <c r="F94" s="10"/>
      <c r="G94" s="10"/>
      <c r="H94" s="10"/>
      <c r="I94" s="10"/>
      <c r="J94" s="10"/>
      <c r="K94" s="10"/>
      <c r="L94" s="10"/>
      <c r="N94" s="10"/>
      <c r="R94" s="10"/>
      <c r="W94" s="10"/>
      <c r="AC94" s="10"/>
      <c r="AJ94" s="10"/>
      <c r="AR94" s="10"/>
      <c r="BA94" s="10"/>
    </row>
    <row r="95" spans="5:53" s="9" customFormat="1" x14ac:dyDescent="0.25">
      <c r="E95" s="10"/>
      <c r="F95" s="10"/>
      <c r="G95" s="10"/>
      <c r="H95" s="10"/>
      <c r="I95" s="10"/>
      <c r="J95" s="10"/>
      <c r="K95" s="10"/>
      <c r="L95" s="10"/>
      <c r="N95" s="10"/>
      <c r="R95" s="10"/>
      <c r="W95" s="10"/>
      <c r="AC95" s="10"/>
      <c r="AJ95" s="10"/>
      <c r="AR95" s="10"/>
      <c r="BA95" s="10"/>
    </row>
    <row r="96" spans="5:53" s="9" customFormat="1" x14ac:dyDescent="0.25">
      <c r="E96" s="10"/>
      <c r="F96" s="10"/>
      <c r="G96" s="10"/>
      <c r="H96" s="10"/>
      <c r="I96" s="10"/>
      <c r="J96" s="10"/>
      <c r="K96" s="10"/>
      <c r="L96" s="10"/>
      <c r="N96" s="10"/>
      <c r="R96" s="10"/>
      <c r="W96" s="10"/>
      <c r="AC96" s="10"/>
      <c r="AJ96" s="10"/>
      <c r="AR96" s="10"/>
      <c r="BA96" s="10"/>
    </row>
    <row r="97" spans="5:53" s="9" customFormat="1" x14ac:dyDescent="0.25">
      <c r="E97" s="10"/>
      <c r="F97" s="10"/>
      <c r="G97" s="10"/>
      <c r="H97" s="10"/>
      <c r="I97" s="10"/>
      <c r="J97" s="10"/>
      <c r="K97" s="10"/>
      <c r="L97" s="10"/>
      <c r="N97" s="10"/>
      <c r="R97" s="10"/>
      <c r="W97" s="10"/>
      <c r="AC97" s="10"/>
      <c r="AJ97" s="10"/>
      <c r="AR97" s="10"/>
      <c r="BA97" s="10"/>
    </row>
    <row r="98" spans="5:53" s="9" customFormat="1" x14ac:dyDescent="0.25">
      <c r="E98" s="10"/>
      <c r="F98" s="10"/>
      <c r="G98" s="10"/>
      <c r="H98" s="10"/>
      <c r="I98" s="10"/>
      <c r="J98" s="10"/>
      <c r="K98" s="10"/>
      <c r="L98" s="10"/>
      <c r="N98" s="10"/>
      <c r="R98" s="10"/>
      <c r="W98" s="10"/>
      <c r="AC98" s="10"/>
      <c r="AJ98" s="10"/>
      <c r="AR98" s="10"/>
      <c r="BA98" s="10"/>
    </row>
    <row r="99" spans="5:53" s="9" customFormat="1" x14ac:dyDescent="0.25">
      <c r="E99" s="10"/>
      <c r="F99" s="10"/>
      <c r="G99" s="10"/>
      <c r="H99" s="10"/>
      <c r="I99" s="10"/>
      <c r="J99" s="10"/>
      <c r="K99" s="10"/>
      <c r="L99" s="10"/>
      <c r="N99" s="10"/>
      <c r="R99" s="10"/>
      <c r="W99" s="10"/>
      <c r="AC99" s="10"/>
      <c r="AJ99" s="10"/>
      <c r="AR99" s="10"/>
      <c r="BA99" s="10"/>
    </row>
    <row r="100" spans="5:53" s="9" customFormat="1" x14ac:dyDescent="0.25">
      <c r="E100" s="10"/>
      <c r="F100" s="10"/>
      <c r="G100" s="10"/>
      <c r="H100" s="10"/>
      <c r="I100" s="10"/>
      <c r="J100" s="10"/>
      <c r="K100" s="10"/>
      <c r="L100" s="10"/>
      <c r="N100" s="10"/>
      <c r="R100" s="10"/>
      <c r="W100" s="10"/>
      <c r="AC100" s="10"/>
      <c r="AJ100" s="10"/>
      <c r="AR100" s="10"/>
      <c r="BA100" s="10"/>
    </row>
    <row r="101" spans="5:53" s="9" customFormat="1" x14ac:dyDescent="0.25">
      <c r="E101" s="10"/>
      <c r="F101" s="10"/>
      <c r="G101" s="10"/>
      <c r="H101" s="10"/>
      <c r="I101" s="10"/>
      <c r="J101" s="10"/>
      <c r="K101" s="10"/>
      <c r="L101" s="10"/>
      <c r="N101" s="10"/>
      <c r="R101" s="10"/>
      <c r="W101" s="10"/>
      <c r="AC101" s="10"/>
      <c r="AJ101" s="10"/>
      <c r="AR101" s="10"/>
      <c r="BA101" s="10"/>
    </row>
    <row r="102" spans="5:53" s="9" customFormat="1" x14ac:dyDescent="0.25">
      <c r="E102" s="10"/>
      <c r="F102" s="10"/>
      <c r="G102" s="10"/>
      <c r="H102" s="10"/>
      <c r="I102" s="10"/>
      <c r="J102" s="10"/>
      <c r="K102" s="10"/>
      <c r="L102" s="10"/>
      <c r="N102" s="10"/>
      <c r="R102" s="10"/>
      <c r="W102" s="10"/>
      <c r="AC102" s="10"/>
      <c r="AJ102" s="10"/>
      <c r="AR102" s="10"/>
      <c r="BA102" s="10"/>
    </row>
    <row r="103" spans="5:53" s="9" customFormat="1" x14ac:dyDescent="0.25">
      <c r="E103" s="10"/>
      <c r="F103" s="10"/>
      <c r="G103" s="10"/>
      <c r="H103" s="10"/>
      <c r="I103" s="10"/>
      <c r="J103" s="10"/>
      <c r="K103" s="10"/>
      <c r="L103" s="10"/>
      <c r="N103" s="10"/>
      <c r="R103" s="10"/>
      <c r="W103" s="10"/>
      <c r="AC103" s="10"/>
      <c r="AJ103" s="10"/>
      <c r="AR103" s="10"/>
      <c r="BA103" s="10"/>
    </row>
    <row r="104" spans="5:53" s="9" customFormat="1" x14ac:dyDescent="0.25">
      <c r="E104" s="10"/>
      <c r="F104" s="10"/>
      <c r="G104" s="10"/>
      <c r="H104" s="10"/>
      <c r="I104" s="10"/>
      <c r="J104" s="10"/>
      <c r="K104" s="10"/>
      <c r="L104" s="10"/>
      <c r="N104" s="10"/>
      <c r="R104" s="10"/>
      <c r="W104" s="10"/>
      <c r="AC104" s="10"/>
      <c r="AJ104" s="10"/>
      <c r="AR104" s="10"/>
      <c r="BA104" s="10"/>
    </row>
    <row r="105" spans="5:53" s="9" customFormat="1" x14ac:dyDescent="0.25">
      <c r="E105" s="10"/>
      <c r="F105" s="10"/>
      <c r="G105" s="10"/>
      <c r="H105" s="10"/>
      <c r="I105" s="10"/>
      <c r="J105" s="10"/>
      <c r="K105" s="10"/>
      <c r="L105" s="10"/>
      <c r="N105" s="10"/>
      <c r="R105" s="10"/>
      <c r="W105" s="10"/>
      <c r="AC105" s="10"/>
      <c r="AJ105" s="10"/>
      <c r="AR105" s="10"/>
      <c r="BA105" s="10"/>
    </row>
    <row r="106" spans="5:53" s="9" customFormat="1" x14ac:dyDescent="0.25">
      <c r="E106" s="10"/>
      <c r="F106" s="10"/>
      <c r="G106" s="10"/>
      <c r="H106" s="10"/>
      <c r="I106" s="10"/>
      <c r="J106" s="10"/>
      <c r="K106" s="10"/>
      <c r="L106" s="10"/>
      <c r="N106" s="10"/>
      <c r="R106" s="10"/>
      <c r="W106" s="10"/>
      <c r="AC106" s="10"/>
      <c r="AJ106" s="10"/>
      <c r="AR106" s="10"/>
      <c r="BA106" s="10"/>
    </row>
    <row r="107" spans="5:53" s="9" customFormat="1" x14ac:dyDescent="0.25">
      <c r="E107" s="10"/>
      <c r="F107" s="10"/>
      <c r="G107" s="10"/>
      <c r="H107" s="10"/>
      <c r="I107" s="10"/>
      <c r="J107" s="10"/>
      <c r="K107" s="10"/>
      <c r="L107" s="10"/>
      <c r="N107" s="10"/>
      <c r="R107" s="10"/>
      <c r="W107" s="10"/>
      <c r="AC107" s="10"/>
      <c r="AJ107" s="10"/>
      <c r="AR107" s="10"/>
      <c r="BA107" s="10"/>
    </row>
    <row r="108" spans="5:53" s="9" customFormat="1" x14ac:dyDescent="0.25">
      <c r="E108" s="10"/>
      <c r="F108" s="10"/>
      <c r="G108" s="10"/>
      <c r="H108" s="10"/>
      <c r="I108" s="10"/>
      <c r="J108" s="10"/>
      <c r="K108" s="10"/>
      <c r="L108" s="10"/>
      <c r="N108" s="10"/>
      <c r="R108" s="10"/>
      <c r="W108" s="10"/>
      <c r="AC108" s="10"/>
      <c r="AJ108" s="10"/>
      <c r="AR108" s="10"/>
      <c r="BA108" s="10"/>
    </row>
    <row r="109" spans="5:53" s="9" customFormat="1" x14ac:dyDescent="0.25">
      <c r="E109" s="10"/>
      <c r="F109" s="10"/>
      <c r="G109" s="10"/>
      <c r="H109" s="10"/>
      <c r="I109" s="10"/>
      <c r="J109" s="10"/>
      <c r="K109" s="10"/>
      <c r="L109" s="10"/>
      <c r="N109" s="10"/>
      <c r="R109" s="10"/>
      <c r="W109" s="10"/>
      <c r="AC109" s="10"/>
      <c r="AJ109" s="10"/>
      <c r="AR109" s="10"/>
      <c r="BA109" s="10"/>
    </row>
    <row r="110" spans="5:53" s="9" customFormat="1" x14ac:dyDescent="0.25">
      <c r="E110" s="10"/>
      <c r="F110" s="10"/>
      <c r="G110" s="10"/>
      <c r="H110" s="10"/>
      <c r="I110" s="10"/>
      <c r="J110" s="10"/>
      <c r="K110" s="10"/>
      <c r="L110" s="10"/>
      <c r="N110" s="10"/>
      <c r="R110" s="10"/>
      <c r="W110" s="10"/>
      <c r="AC110" s="10"/>
      <c r="AJ110" s="10"/>
      <c r="AR110" s="10"/>
      <c r="BA110" s="10"/>
    </row>
    <row r="111" spans="5:53" s="9" customFormat="1" x14ac:dyDescent="0.25">
      <c r="E111" s="10"/>
      <c r="F111" s="10"/>
      <c r="G111" s="10"/>
      <c r="H111" s="10"/>
      <c r="I111" s="10"/>
      <c r="J111" s="10"/>
      <c r="K111" s="10"/>
      <c r="L111" s="10"/>
      <c r="N111" s="10"/>
      <c r="R111" s="10"/>
      <c r="W111" s="10"/>
      <c r="AC111" s="10"/>
      <c r="AJ111" s="10"/>
      <c r="AR111" s="10"/>
      <c r="BA111" s="10"/>
    </row>
    <row r="112" spans="5:53" s="9" customFormat="1" x14ac:dyDescent="0.25">
      <c r="E112" s="10"/>
      <c r="F112" s="10"/>
      <c r="G112" s="10"/>
      <c r="H112" s="10"/>
      <c r="I112" s="10"/>
      <c r="J112" s="10"/>
      <c r="K112" s="10"/>
      <c r="L112" s="10"/>
      <c r="N112" s="10"/>
      <c r="R112" s="10"/>
      <c r="W112" s="10"/>
      <c r="AC112" s="10"/>
      <c r="AJ112" s="10"/>
      <c r="AR112" s="10"/>
      <c r="BA112" s="10"/>
    </row>
    <row r="113" spans="5:53" s="9" customFormat="1" x14ac:dyDescent="0.25">
      <c r="E113" s="10"/>
      <c r="F113" s="10"/>
      <c r="G113" s="10"/>
      <c r="H113" s="10"/>
      <c r="I113" s="10"/>
      <c r="J113" s="10"/>
      <c r="K113" s="10"/>
      <c r="L113" s="10"/>
      <c r="N113" s="10"/>
      <c r="R113" s="10"/>
      <c r="W113" s="10"/>
      <c r="AC113" s="10"/>
      <c r="AJ113" s="10"/>
      <c r="AR113" s="10"/>
      <c r="BA113" s="10"/>
    </row>
    <row r="114" spans="5:53" s="9" customFormat="1" x14ac:dyDescent="0.25">
      <c r="E114" s="10"/>
      <c r="F114" s="10"/>
      <c r="G114" s="10"/>
      <c r="H114" s="10"/>
      <c r="I114" s="10"/>
      <c r="J114" s="10"/>
      <c r="K114" s="10"/>
      <c r="L114" s="10"/>
      <c r="N114" s="10"/>
      <c r="R114" s="10"/>
      <c r="W114" s="10"/>
      <c r="AC114" s="10"/>
      <c r="AJ114" s="10"/>
      <c r="AR114" s="10"/>
      <c r="BA114" s="10"/>
    </row>
    <row r="115" spans="5:53" s="9" customFormat="1" x14ac:dyDescent="0.25">
      <c r="E115" s="10"/>
      <c r="F115" s="10"/>
      <c r="G115" s="10"/>
      <c r="H115" s="10"/>
      <c r="I115" s="10"/>
      <c r="J115" s="10"/>
      <c r="K115" s="10"/>
      <c r="L115" s="10"/>
      <c r="N115" s="10"/>
      <c r="R115" s="10"/>
      <c r="W115" s="10"/>
      <c r="AC115" s="10"/>
      <c r="AJ115" s="10"/>
      <c r="AR115" s="10"/>
      <c r="BA115" s="10"/>
    </row>
    <row r="116" spans="5:53" s="9" customFormat="1" x14ac:dyDescent="0.25">
      <c r="E116" s="10"/>
      <c r="F116" s="10"/>
      <c r="G116" s="10"/>
      <c r="H116" s="10"/>
      <c r="I116" s="10"/>
      <c r="J116" s="10"/>
      <c r="K116" s="10"/>
      <c r="L116" s="10"/>
      <c r="N116" s="10"/>
      <c r="R116" s="10"/>
      <c r="W116" s="10"/>
      <c r="AC116" s="10"/>
      <c r="AJ116" s="10"/>
      <c r="AR116" s="10"/>
      <c r="BA116" s="10"/>
    </row>
    <row r="117" spans="5:53" s="9" customFormat="1" x14ac:dyDescent="0.25">
      <c r="E117" s="10"/>
      <c r="F117" s="10"/>
      <c r="G117" s="10"/>
      <c r="H117" s="10"/>
      <c r="I117" s="10"/>
      <c r="J117" s="10"/>
      <c r="K117" s="10"/>
      <c r="L117" s="10"/>
      <c r="N117" s="10"/>
      <c r="R117" s="10"/>
      <c r="W117" s="10"/>
      <c r="AC117" s="10"/>
      <c r="AJ117" s="10"/>
      <c r="AR117" s="10"/>
      <c r="BA117" s="10"/>
    </row>
    <row r="118" spans="5:53" s="9" customFormat="1" x14ac:dyDescent="0.25">
      <c r="E118" s="10"/>
      <c r="F118" s="10"/>
      <c r="G118" s="10"/>
      <c r="H118" s="10"/>
      <c r="I118" s="10"/>
      <c r="J118" s="10"/>
      <c r="K118" s="10"/>
      <c r="L118" s="10"/>
      <c r="N118" s="10"/>
      <c r="R118" s="10"/>
      <c r="W118" s="10"/>
      <c r="AC118" s="10"/>
      <c r="AJ118" s="10"/>
      <c r="AR118" s="10"/>
      <c r="BA118" s="10"/>
    </row>
    <row r="119" spans="5:53" s="9" customFormat="1" x14ac:dyDescent="0.25">
      <c r="E119" s="10"/>
      <c r="F119" s="10"/>
      <c r="G119" s="10"/>
      <c r="H119" s="10"/>
      <c r="I119" s="10"/>
      <c r="J119" s="10"/>
      <c r="K119" s="10"/>
      <c r="L119" s="10"/>
      <c r="N119" s="10"/>
      <c r="R119" s="10"/>
      <c r="W119" s="10"/>
      <c r="AC119" s="10"/>
      <c r="AJ119" s="10"/>
      <c r="AR119" s="10"/>
      <c r="BA119" s="10"/>
    </row>
    <row r="120" spans="5:53" s="9" customFormat="1" x14ac:dyDescent="0.25">
      <c r="E120" s="10"/>
      <c r="F120" s="10"/>
      <c r="G120" s="10"/>
      <c r="H120" s="10"/>
      <c r="I120" s="10"/>
      <c r="J120" s="10"/>
      <c r="K120" s="10"/>
      <c r="L120" s="10"/>
      <c r="N120" s="10"/>
      <c r="R120" s="10"/>
      <c r="W120" s="10"/>
      <c r="AC120" s="10"/>
      <c r="AJ120" s="10"/>
      <c r="AR120" s="10"/>
      <c r="BA120" s="10"/>
    </row>
    <row r="121" spans="5:53" s="9" customFormat="1" x14ac:dyDescent="0.25">
      <c r="E121" s="10"/>
      <c r="F121" s="10"/>
      <c r="G121" s="10"/>
      <c r="H121" s="10"/>
      <c r="I121" s="10"/>
      <c r="J121" s="10"/>
      <c r="K121" s="10"/>
      <c r="L121" s="10"/>
      <c r="N121" s="10"/>
      <c r="R121" s="10"/>
      <c r="W121" s="10"/>
      <c r="AC121" s="10"/>
      <c r="AJ121" s="10"/>
      <c r="AR121" s="10"/>
      <c r="BA121" s="10"/>
    </row>
    <row r="122" spans="5:53" s="9" customFormat="1" x14ac:dyDescent="0.25">
      <c r="E122" s="10"/>
      <c r="F122" s="10"/>
      <c r="G122" s="10"/>
      <c r="H122" s="10"/>
      <c r="I122" s="10"/>
      <c r="J122" s="10"/>
      <c r="K122" s="10"/>
      <c r="L122" s="10"/>
      <c r="N122" s="10"/>
      <c r="R122" s="10"/>
      <c r="W122" s="10"/>
      <c r="AC122" s="10"/>
      <c r="AJ122" s="10"/>
      <c r="AR122" s="10"/>
      <c r="BA122" s="10"/>
    </row>
    <row r="123" spans="5:53" s="9" customFormat="1" x14ac:dyDescent="0.25">
      <c r="E123" s="10"/>
      <c r="F123" s="10"/>
      <c r="G123" s="10"/>
      <c r="H123" s="10"/>
      <c r="I123" s="10"/>
      <c r="J123" s="10"/>
      <c r="K123" s="10"/>
      <c r="L123" s="10"/>
      <c r="N123" s="10"/>
      <c r="R123" s="10"/>
      <c r="W123" s="10"/>
      <c r="AC123" s="10"/>
      <c r="AJ123" s="10"/>
      <c r="AR123" s="10"/>
      <c r="BA123" s="10"/>
    </row>
    <row r="124" spans="5:53" s="9" customFormat="1" x14ac:dyDescent="0.25">
      <c r="E124" s="10"/>
      <c r="F124" s="10"/>
      <c r="G124" s="10"/>
      <c r="H124" s="10"/>
      <c r="I124" s="10"/>
      <c r="J124" s="10"/>
      <c r="K124" s="10"/>
      <c r="L124" s="10"/>
      <c r="N124" s="10"/>
      <c r="R124" s="10"/>
      <c r="W124" s="10"/>
      <c r="AC124" s="10"/>
      <c r="AJ124" s="10"/>
      <c r="AR124" s="10"/>
      <c r="BA124" s="10"/>
    </row>
    <row r="125" spans="5:53" s="9" customFormat="1" x14ac:dyDescent="0.25">
      <c r="E125" s="10"/>
      <c r="F125" s="10"/>
      <c r="G125" s="10"/>
      <c r="H125" s="10"/>
      <c r="I125" s="10"/>
      <c r="J125" s="10"/>
      <c r="K125" s="10"/>
      <c r="L125" s="10"/>
      <c r="N125" s="10"/>
      <c r="R125" s="10"/>
      <c r="W125" s="10"/>
      <c r="AC125" s="10"/>
      <c r="AJ125" s="10"/>
      <c r="AR125" s="10"/>
      <c r="BA125" s="10"/>
    </row>
    <row r="126" spans="5:53" s="9" customFormat="1" x14ac:dyDescent="0.25">
      <c r="E126" s="10"/>
      <c r="F126" s="10"/>
      <c r="G126" s="10"/>
      <c r="H126" s="10"/>
      <c r="I126" s="10"/>
      <c r="J126" s="10"/>
      <c r="K126" s="10"/>
      <c r="L126" s="10"/>
      <c r="N126" s="10"/>
      <c r="R126" s="10"/>
      <c r="W126" s="10"/>
      <c r="AC126" s="10"/>
      <c r="AJ126" s="10"/>
      <c r="AR126" s="10"/>
      <c r="BA126" s="10"/>
    </row>
    <row r="127" spans="5:53" s="9" customFormat="1" x14ac:dyDescent="0.25">
      <c r="E127" s="10"/>
      <c r="F127" s="10"/>
      <c r="G127" s="10"/>
      <c r="H127" s="10"/>
      <c r="I127" s="10"/>
      <c r="J127" s="10"/>
      <c r="K127" s="10"/>
      <c r="L127" s="10"/>
      <c r="N127" s="10"/>
      <c r="R127" s="10"/>
      <c r="W127" s="10"/>
      <c r="AC127" s="10"/>
      <c r="AJ127" s="10"/>
      <c r="AR127" s="10"/>
      <c r="BA127" s="10"/>
    </row>
    <row r="128" spans="5:53" s="9" customFormat="1" x14ac:dyDescent="0.25">
      <c r="E128" s="10"/>
      <c r="F128" s="10"/>
      <c r="G128" s="10"/>
      <c r="H128" s="10"/>
      <c r="I128" s="10"/>
      <c r="J128" s="10"/>
      <c r="K128" s="10"/>
      <c r="L128" s="10"/>
      <c r="N128" s="10"/>
      <c r="R128" s="10"/>
      <c r="W128" s="10"/>
      <c r="AC128" s="10"/>
      <c r="AJ128" s="10"/>
      <c r="AR128" s="10"/>
      <c r="BA128" s="10"/>
    </row>
    <row r="129" spans="5:53" s="9" customFormat="1" x14ac:dyDescent="0.25">
      <c r="E129" s="10"/>
      <c r="F129" s="10"/>
      <c r="G129" s="10"/>
      <c r="H129" s="10"/>
      <c r="I129" s="10"/>
      <c r="J129" s="10"/>
      <c r="K129" s="10"/>
      <c r="L129" s="10"/>
      <c r="N129" s="10"/>
      <c r="R129" s="10"/>
      <c r="W129" s="10"/>
      <c r="AC129" s="10"/>
      <c r="AJ129" s="10"/>
      <c r="AR129" s="10"/>
      <c r="BA129" s="10"/>
    </row>
    <row r="130" spans="5:53" s="9" customFormat="1" x14ac:dyDescent="0.25">
      <c r="E130" s="10"/>
      <c r="F130" s="10"/>
      <c r="G130" s="10"/>
      <c r="H130" s="10"/>
      <c r="I130" s="10"/>
      <c r="J130" s="10"/>
      <c r="K130" s="10"/>
      <c r="L130" s="10"/>
      <c r="N130" s="10"/>
      <c r="R130" s="10"/>
      <c r="W130" s="10"/>
      <c r="AC130" s="10"/>
      <c r="AJ130" s="10"/>
      <c r="AR130" s="10"/>
      <c r="BA130" s="10"/>
    </row>
    <row r="131" spans="5:53" s="9" customFormat="1" x14ac:dyDescent="0.25">
      <c r="E131" s="10"/>
      <c r="F131" s="10"/>
      <c r="G131" s="10"/>
      <c r="H131" s="10"/>
      <c r="I131" s="10"/>
      <c r="J131" s="10"/>
      <c r="K131" s="10"/>
      <c r="L131" s="10"/>
      <c r="N131" s="10"/>
      <c r="R131" s="10"/>
      <c r="W131" s="10"/>
      <c r="AC131" s="10"/>
      <c r="AJ131" s="10"/>
      <c r="AR131" s="10"/>
      <c r="BA131" s="10"/>
    </row>
    <row r="132" spans="5:53" s="9" customFormat="1" x14ac:dyDescent="0.25">
      <c r="E132" s="10"/>
      <c r="F132" s="10"/>
      <c r="G132" s="10"/>
      <c r="H132" s="10"/>
      <c r="I132" s="10"/>
      <c r="J132" s="10"/>
      <c r="K132" s="10"/>
      <c r="L132" s="10"/>
      <c r="N132" s="10"/>
      <c r="R132" s="10"/>
      <c r="W132" s="10"/>
      <c r="AC132" s="10"/>
      <c r="AJ132" s="10"/>
      <c r="AR132" s="10"/>
      <c r="BA132" s="10"/>
    </row>
    <row r="133" spans="5:53" s="9" customFormat="1" x14ac:dyDescent="0.25">
      <c r="E133" s="10"/>
      <c r="F133" s="10"/>
      <c r="G133" s="10"/>
      <c r="H133" s="10"/>
      <c r="I133" s="10"/>
      <c r="J133" s="10"/>
      <c r="K133" s="10"/>
      <c r="L133" s="10"/>
      <c r="N133" s="10"/>
      <c r="R133" s="10"/>
      <c r="W133" s="10"/>
      <c r="AC133" s="10"/>
      <c r="AJ133" s="10"/>
      <c r="AR133" s="10"/>
      <c r="BA133" s="10"/>
    </row>
    <row r="134" spans="5:53" s="9" customFormat="1" x14ac:dyDescent="0.25">
      <c r="E134" s="10"/>
      <c r="F134" s="10"/>
      <c r="G134" s="10"/>
      <c r="H134" s="10"/>
      <c r="I134" s="10"/>
      <c r="J134" s="10"/>
      <c r="K134" s="10"/>
      <c r="L134" s="10"/>
      <c r="N134" s="10"/>
      <c r="R134" s="10"/>
      <c r="W134" s="10"/>
      <c r="AC134" s="10"/>
      <c r="AJ134" s="10"/>
      <c r="AR134" s="10"/>
      <c r="BA134" s="10"/>
    </row>
    <row r="135" spans="5:53" s="9" customFormat="1" x14ac:dyDescent="0.25">
      <c r="E135" s="10"/>
      <c r="F135" s="10"/>
      <c r="G135" s="10"/>
      <c r="H135" s="10"/>
      <c r="I135" s="10"/>
      <c r="J135" s="10"/>
      <c r="K135" s="10"/>
      <c r="L135" s="10"/>
      <c r="N135" s="10"/>
      <c r="R135" s="10"/>
      <c r="W135" s="10"/>
      <c r="AC135" s="10"/>
      <c r="AJ135" s="10"/>
      <c r="AR135" s="10"/>
      <c r="BA135" s="10"/>
    </row>
    <row r="136" spans="5:53" s="9" customFormat="1" x14ac:dyDescent="0.25">
      <c r="E136" s="10"/>
      <c r="F136" s="10"/>
      <c r="G136" s="10"/>
      <c r="H136" s="10"/>
      <c r="I136" s="10"/>
      <c r="J136" s="10"/>
      <c r="K136" s="10"/>
      <c r="L136" s="10"/>
      <c r="N136" s="10"/>
      <c r="R136" s="10"/>
      <c r="W136" s="10"/>
      <c r="AC136" s="10"/>
      <c r="AJ136" s="10"/>
      <c r="AR136" s="10"/>
      <c r="BA136" s="10"/>
    </row>
    <row r="137" spans="5:53" s="9" customFormat="1" x14ac:dyDescent="0.25">
      <c r="E137" s="10"/>
      <c r="F137" s="10"/>
      <c r="G137" s="10"/>
      <c r="H137" s="10"/>
      <c r="I137" s="10"/>
      <c r="J137" s="10"/>
      <c r="K137" s="10"/>
      <c r="L137" s="10"/>
      <c r="N137" s="10"/>
      <c r="R137" s="10"/>
      <c r="W137" s="10"/>
      <c r="AC137" s="10"/>
      <c r="AJ137" s="10"/>
      <c r="AR137" s="10"/>
      <c r="BA137" s="10"/>
    </row>
    <row r="138" spans="5:53" s="9" customFormat="1" x14ac:dyDescent="0.25">
      <c r="E138" s="10"/>
      <c r="F138" s="10"/>
      <c r="G138" s="10"/>
      <c r="H138" s="10"/>
      <c r="I138" s="10"/>
      <c r="J138" s="10"/>
      <c r="K138" s="10"/>
      <c r="L138" s="10"/>
      <c r="N138" s="10"/>
      <c r="R138" s="10"/>
      <c r="W138" s="10"/>
      <c r="AC138" s="10"/>
      <c r="AJ138" s="10"/>
      <c r="AR138" s="10"/>
      <c r="BA138" s="10"/>
    </row>
    <row r="139" spans="5:53" s="9" customFormat="1" x14ac:dyDescent="0.25">
      <c r="E139" s="10"/>
      <c r="F139" s="10"/>
      <c r="G139" s="10"/>
      <c r="H139" s="10"/>
      <c r="I139" s="10"/>
      <c r="J139" s="10"/>
      <c r="K139" s="10"/>
      <c r="L139" s="10"/>
      <c r="N139" s="10"/>
      <c r="R139" s="10"/>
      <c r="W139" s="10"/>
      <c r="AC139" s="10"/>
      <c r="AJ139" s="10"/>
      <c r="AR139" s="10"/>
      <c r="BA139" s="10"/>
    </row>
    <row r="140" spans="5:53" s="9" customFormat="1" x14ac:dyDescent="0.25">
      <c r="E140" s="10"/>
      <c r="F140" s="10"/>
      <c r="G140" s="10"/>
      <c r="H140" s="10"/>
      <c r="I140" s="10"/>
      <c r="J140" s="10"/>
      <c r="K140" s="10"/>
      <c r="L140" s="10"/>
      <c r="N140" s="10"/>
      <c r="R140" s="10"/>
      <c r="W140" s="10"/>
      <c r="AC140" s="10"/>
      <c r="AJ140" s="10"/>
      <c r="AR140" s="10"/>
      <c r="BA140" s="10"/>
    </row>
    <row r="141" spans="5:53" s="9" customFormat="1" x14ac:dyDescent="0.25">
      <c r="E141" s="10"/>
      <c r="F141" s="10"/>
      <c r="G141" s="10"/>
      <c r="H141" s="10"/>
      <c r="I141" s="10"/>
      <c r="J141" s="10"/>
      <c r="K141" s="10"/>
      <c r="L141" s="10"/>
      <c r="N141" s="10"/>
      <c r="R141" s="10"/>
      <c r="W141" s="10"/>
      <c r="AC141" s="10"/>
      <c r="AJ141" s="10"/>
      <c r="AR141" s="10"/>
      <c r="BA141" s="10"/>
    </row>
    <row r="142" spans="5:53" s="9" customFormat="1" x14ac:dyDescent="0.25">
      <c r="E142" s="10"/>
      <c r="F142" s="10"/>
      <c r="G142" s="10"/>
      <c r="H142" s="10"/>
      <c r="I142" s="10"/>
      <c r="J142" s="10"/>
      <c r="K142" s="10"/>
      <c r="L142" s="10"/>
      <c r="N142" s="10"/>
      <c r="R142" s="10"/>
      <c r="W142" s="10"/>
      <c r="AC142" s="10"/>
      <c r="AJ142" s="10"/>
      <c r="AR142" s="10"/>
      <c r="BA142" s="10"/>
    </row>
    <row r="143" spans="5:53" s="9" customFormat="1" x14ac:dyDescent="0.25">
      <c r="E143" s="10"/>
      <c r="F143" s="10"/>
      <c r="G143" s="10"/>
      <c r="H143" s="10"/>
      <c r="I143" s="10"/>
      <c r="J143" s="10"/>
      <c r="K143" s="10"/>
      <c r="L143" s="10"/>
      <c r="N143" s="10"/>
      <c r="R143" s="10"/>
      <c r="W143" s="10"/>
      <c r="AC143" s="10"/>
      <c r="AJ143" s="10"/>
      <c r="AR143" s="10"/>
      <c r="BA143" s="10"/>
    </row>
    <row r="144" spans="5:53" s="9" customFormat="1" x14ac:dyDescent="0.25">
      <c r="E144" s="10"/>
      <c r="F144" s="10"/>
      <c r="G144" s="10"/>
      <c r="H144" s="10"/>
      <c r="I144" s="10"/>
      <c r="J144" s="10"/>
      <c r="K144" s="10"/>
      <c r="L144" s="10"/>
      <c r="N144" s="10"/>
      <c r="R144" s="10"/>
      <c r="W144" s="10"/>
      <c r="AC144" s="10"/>
      <c r="AJ144" s="10"/>
      <c r="AR144" s="10"/>
      <c r="BA144" s="10"/>
    </row>
    <row r="145" spans="5:53" s="9" customFormat="1" x14ac:dyDescent="0.25">
      <c r="E145" s="10"/>
      <c r="F145" s="10"/>
      <c r="G145" s="10"/>
      <c r="H145" s="10"/>
      <c r="I145" s="10"/>
      <c r="J145" s="10"/>
      <c r="K145" s="10"/>
      <c r="L145" s="10"/>
      <c r="N145" s="10"/>
      <c r="R145" s="10"/>
      <c r="W145" s="10"/>
      <c r="AC145" s="10"/>
      <c r="AJ145" s="10"/>
      <c r="AR145" s="10"/>
      <c r="BA145" s="10"/>
    </row>
    <row r="146" spans="5:53" s="9" customFormat="1" x14ac:dyDescent="0.25">
      <c r="E146" s="10"/>
      <c r="F146" s="10"/>
      <c r="G146" s="10"/>
      <c r="H146" s="10"/>
      <c r="I146" s="10"/>
      <c r="J146" s="10"/>
      <c r="K146" s="10"/>
      <c r="L146" s="10"/>
      <c r="N146" s="10"/>
      <c r="R146" s="10"/>
      <c r="W146" s="10"/>
      <c r="AC146" s="10"/>
      <c r="AJ146" s="10"/>
      <c r="AR146" s="10"/>
      <c r="BA146" s="10"/>
    </row>
    <row r="147" spans="5:53" s="9" customFormat="1" x14ac:dyDescent="0.25">
      <c r="E147" s="10"/>
      <c r="F147" s="10"/>
      <c r="G147" s="10"/>
      <c r="H147" s="10"/>
      <c r="I147" s="10"/>
      <c r="J147" s="10"/>
      <c r="K147" s="10"/>
      <c r="L147" s="10"/>
      <c r="N147" s="10"/>
      <c r="R147" s="10"/>
      <c r="W147" s="10"/>
      <c r="AC147" s="10"/>
      <c r="AJ147" s="10"/>
      <c r="AR147" s="10"/>
      <c r="BA147" s="10"/>
    </row>
    <row r="148" spans="5:53" s="9" customFormat="1" x14ac:dyDescent="0.25">
      <c r="E148" s="10"/>
      <c r="F148" s="10"/>
      <c r="G148" s="10"/>
      <c r="H148" s="10"/>
      <c r="I148" s="10"/>
      <c r="J148" s="10"/>
      <c r="K148" s="10"/>
      <c r="L148" s="10"/>
      <c r="N148" s="10"/>
      <c r="R148" s="10"/>
      <c r="W148" s="10"/>
      <c r="AC148" s="10"/>
      <c r="AJ148" s="10"/>
      <c r="AR148" s="10"/>
      <c r="BA148" s="10"/>
    </row>
    <row r="149" spans="5:53" s="9" customFormat="1" x14ac:dyDescent="0.25">
      <c r="E149" s="10"/>
      <c r="F149" s="10"/>
      <c r="G149" s="10"/>
      <c r="H149" s="10"/>
      <c r="I149" s="10"/>
      <c r="J149" s="10"/>
      <c r="K149" s="10"/>
      <c r="L149" s="10"/>
      <c r="N149" s="10"/>
      <c r="R149" s="10"/>
      <c r="W149" s="10"/>
      <c r="AC149" s="10"/>
      <c r="AJ149" s="10"/>
      <c r="AR149" s="10"/>
      <c r="BA149" s="10"/>
    </row>
    <row r="150" spans="5:53" s="9" customFormat="1" x14ac:dyDescent="0.25">
      <c r="E150" s="10"/>
      <c r="F150" s="10"/>
      <c r="G150" s="10"/>
      <c r="H150" s="10"/>
      <c r="I150" s="10"/>
      <c r="J150" s="10"/>
      <c r="K150" s="10"/>
      <c r="L150" s="10"/>
      <c r="N150" s="10"/>
      <c r="R150" s="10"/>
      <c r="W150" s="10"/>
      <c r="AC150" s="10"/>
      <c r="AJ150" s="10"/>
      <c r="AR150" s="10"/>
      <c r="BA150" s="10"/>
    </row>
    <row r="151" spans="5:53" s="9" customFormat="1" x14ac:dyDescent="0.25">
      <c r="E151" s="10"/>
      <c r="F151" s="10"/>
      <c r="G151" s="10"/>
      <c r="H151" s="10"/>
      <c r="I151" s="10"/>
      <c r="J151" s="10"/>
      <c r="K151" s="10"/>
      <c r="L151" s="10"/>
      <c r="N151" s="10"/>
      <c r="R151" s="10"/>
      <c r="W151" s="10"/>
      <c r="AC151" s="10"/>
      <c r="AJ151" s="10"/>
      <c r="AR151" s="10"/>
      <c r="BA151" s="10"/>
    </row>
    <row r="152" spans="5:53" s="9" customFormat="1" x14ac:dyDescent="0.25">
      <c r="E152" s="10"/>
      <c r="F152" s="10"/>
      <c r="G152" s="10"/>
      <c r="H152" s="10"/>
      <c r="I152" s="10"/>
      <c r="J152" s="10"/>
      <c r="K152" s="10"/>
      <c r="L152" s="10"/>
      <c r="N152" s="10"/>
      <c r="R152" s="10"/>
      <c r="W152" s="10"/>
      <c r="AC152" s="10"/>
      <c r="AJ152" s="10"/>
      <c r="AR152" s="10"/>
      <c r="BA152" s="10"/>
    </row>
    <row r="153" spans="5:53" s="9" customFormat="1" x14ac:dyDescent="0.25">
      <c r="E153" s="10"/>
      <c r="F153" s="10"/>
      <c r="G153" s="10"/>
      <c r="H153" s="10"/>
      <c r="I153" s="10"/>
      <c r="J153" s="10"/>
      <c r="K153" s="10"/>
      <c r="L153" s="10"/>
      <c r="N153" s="10"/>
      <c r="R153" s="10"/>
      <c r="W153" s="10"/>
      <c r="AC153" s="10"/>
      <c r="AJ153" s="10"/>
      <c r="AR153" s="10"/>
      <c r="BA153" s="10"/>
    </row>
    <row r="154" spans="5:53" s="9" customFormat="1" x14ac:dyDescent="0.25">
      <c r="E154" s="10"/>
      <c r="F154" s="10"/>
      <c r="G154" s="10"/>
      <c r="H154" s="10"/>
      <c r="I154" s="10"/>
      <c r="J154" s="10"/>
      <c r="K154" s="10"/>
      <c r="L154" s="10"/>
      <c r="N154" s="10"/>
      <c r="R154" s="10"/>
      <c r="W154" s="10"/>
      <c r="AC154" s="10"/>
      <c r="AJ154" s="10"/>
      <c r="AR154" s="10"/>
      <c r="BA154" s="10"/>
    </row>
    <row r="155" spans="5:53" s="9" customFormat="1" x14ac:dyDescent="0.25">
      <c r="E155" s="10"/>
      <c r="F155" s="10"/>
      <c r="G155" s="10"/>
      <c r="H155" s="10"/>
      <c r="I155" s="10"/>
      <c r="J155" s="10"/>
      <c r="K155" s="10"/>
      <c r="L155" s="10"/>
      <c r="N155" s="10"/>
      <c r="R155" s="10"/>
      <c r="W155" s="10"/>
      <c r="AC155" s="10"/>
      <c r="AJ155" s="10"/>
      <c r="AR155" s="10"/>
      <c r="BA155" s="10"/>
    </row>
    <row r="156" spans="5:53" s="9" customFormat="1" x14ac:dyDescent="0.25">
      <c r="E156" s="10"/>
      <c r="F156" s="10"/>
      <c r="G156" s="10"/>
      <c r="H156" s="10"/>
      <c r="I156" s="10"/>
      <c r="J156" s="10"/>
      <c r="K156" s="10"/>
      <c r="L156" s="10"/>
      <c r="N156" s="10"/>
      <c r="R156" s="10"/>
      <c r="W156" s="10"/>
      <c r="AC156" s="10"/>
      <c r="AJ156" s="10"/>
      <c r="AR156" s="10"/>
      <c r="BA156" s="10"/>
    </row>
    <row r="157" spans="5:53" s="9" customFormat="1" x14ac:dyDescent="0.25">
      <c r="E157" s="10"/>
      <c r="F157" s="10"/>
      <c r="G157" s="10"/>
      <c r="H157" s="10"/>
      <c r="I157" s="10"/>
      <c r="J157" s="10"/>
      <c r="K157" s="10"/>
      <c r="L157" s="10"/>
      <c r="N157" s="10"/>
      <c r="R157" s="10"/>
      <c r="W157" s="10"/>
      <c r="AC157" s="10"/>
      <c r="AJ157" s="10"/>
      <c r="AR157" s="10"/>
      <c r="BA157" s="10"/>
    </row>
    <row r="158" spans="5:53" s="9" customFormat="1" x14ac:dyDescent="0.25">
      <c r="E158" s="10"/>
      <c r="F158" s="10"/>
      <c r="G158" s="10"/>
      <c r="H158" s="10"/>
      <c r="I158" s="10"/>
      <c r="J158" s="10"/>
      <c r="K158" s="10"/>
      <c r="L158" s="10"/>
      <c r="N158" s="10"/>
      <c r="R158" s="10"/>
      <c r="W158" s="10"/>
      <c r="AC158" s="10"/>
      <c r="AJ158" s="10"/>
      <c r="AR158" s="10"/>
      <c r="BA158" s="10"/>
    </row>
    <row r="159" spans="5:53" s="9" customFormat="1" x14ac:dyDescent="0.25">
      <c r="E159" s="10"/>
      <c r="F159" s="10"/>
      <c r="G159" s="10"/>
      <c r="H159" s="10"/>
      <c r="I159" s="10"/>
      <c r="J159" s="10"/>
      <c r="K159" s="10"/>
      <c r="L159" s="10"/>
      <c r="N159" s="10"/>
      <c r="R159" s="10"/>
      <c r="W159" s="10"/>
      <c r="AC159" s="10"/>
      <c r="AJ159" s="10"/>
      <c r="AR159" s="10"/>
      <c r="BA159" s="10"/>
    </row>
    <row r="160" spans="5:53" s="9" customFormat="1" x14ac:dyDescent="0.25">
      <c r="E160" s="10"/>
      <c r="F160" s="10"/>
      <c r="G160" s="10"/>
      <c r="H160" s="10"/>
      <c r="I160" s="10"/>
      <c r="J160" s="10"/>
      <c r="K160" s="10"/>
      <c r="L160" s="10"/>
      <c r="N160" s="10"/>
      <c r="R160" s="10"/>
      <c r="W160" s="10"/>
      <c r="AC160" s="10"/>
      <c r="AJ160" s="10"/>
      <c r="AR160" s="10"/>
      <c r="BA160" s="10"/>
    </row>
    <row r="161" spans="5:53" s="9" customFormat="1" x14ac:dyDescent="0.25">
      <c r="E161" s="10"/>
      <c r="F161" s="10"/>
      <c r="G161" s="10"/>
      <c r="H161" s="10"/>
      <c r="I161" s="10"/>
      <c r="J161" s="10"/>
      <c r="K161" s="10"/>
      <c r="L161" s="10"/>
      <c r="N161" s="10"/>
      <c r="R161" s="10"/>
      <c r="W161" s="10"/>
      <c r="AC161" s="10"/>
      <c r="AJ161" s="10"/>
      <c r="AR161" s="10"/>
      <c r="BA161" s="10"/>
    </row>
    <row r="162" spans="5:53" s="9" customFormat="1" x14ac:dyDescent="0.25">
      <c r="E162" s="10"/>
      <c r="F162" s="10"/>
      <c r="G162" s="10"/>
      <c r="H162" s="10"/>
      <c r="I162" s="10"/>
      <c r="J162" s="10"/>
      <c r="K162" s="10"/>
      <c r="L162" s="10"/>
      <c r="N162" s="10"/>
      <c r="R162" s="10"/>
      <c r="W162" s="10"/>
      <c r="AC162" s="10"/>
      <c r="AJ162" s="10"/>
      <c r="AR162" s="10"/>
      <c r="BA162" s="10"/>
    </row>
    <row r="163" spans="5:53" s="9" customFormat="1" x14ac:dyDescent="0.25">
      <c r="E163" s="10"/>
      <c r="F163" s="10"/>
      <c r="G163" s="10"/>
      <c r="H163" s="10"/>
      <c r="I163" s="10"/>
      <c r="J163" s="10"/>
      <c r="K163" s="10"/>
      <c r="L163" s="10"/>
      <c r="N163" s="10"/>
      <c r="R163" s="10"/>
      <c r="W163" s="10"/>
      <c r="AC163" s="10"/>
      <c r="AJ163" s="10"/>
      <c r="AR163" s="10"/>
      <c r="BA163" s="10"/>
    </row>
    <row r="164" spans="5:53" s="9" customFormat="1" x14ac:dyDescent="0.25">
      <c r="E164" s="10"/>
      <c r="F164" s="10"/>
      <c r="G164" s="10"/>
      <c r="H164" s="10"/>
      <c r="I164" s="10"/>
      <c r="J164" s="10"/>
      <c r="K164" s="10"/>
      <c r="L164" s="10"/>
      <c r="N164" s="10"/>
      <c r="R164" s="10"/>
      <c r="W164" s="10"/>
      <c r="AC164" s="10"/>
      <c r="AJ164" s="10"/>
      <c r="AR164" s="10"/>
      <c r="BA164" s="10"/>
    </row>
    <row r="165" spans="5:53" s="9" customFormat="1" x14ac:dyDescent="0.25">
      <c r="E165" s="10"/>
      <c r="F165" s="10"/>
      <c r="G165" s="10"/>
      <c r="H165" s="10"/>
      <c r="I165" s="10"/>
      <c r="J165" s="10"/>
      <c r="K165" s="10"/>
      <c r="L165" s="10"/>
      <c r="N165" s="10"/>
      <c r="R165" s="10"/>
      <c r="W165" s="10"/>
      <c r="AC165" s="10"/>
      <c r="AJ165" s="10"/>
      <c r="AR165" s="10"/>
      <c r="BA165" s="10"/>
    </row>
    <row r="166" spans="5:53" s="9" customFormat="1" x14ac:dyDescent="0.25">
      <c r="E166" s="10"/>
      <c r="F166" s="10"/>
      <c r="G166" s="10"/>
      <c r="H166" s="10"/>
      <c r="I166" s="10"/>
      <c r="J166" s="10"/>
      <c r="K166" s="10"/>
      <c r="L166" s="10"/>
      <c r="N166" s="10"/>
      <c r="R166" s="10"/>
      <c r="W166" s="10"/>
      <c r="AC166" s="10"/>
      <c r="AJ166" s="10"/>
      <c r="AR166" s="10"/>
      <c r="BA166" s="10"/>
    </row>
    <row r="167" spans="5:53" s="9" customFormat="1" x14ac:dyDescent="0.25">
      <c r="E167" s="10"/>
      <c r="F167" s="10"/>
      <c r="G167" s="10"/>
      <c r="H167" s="10"/>
      <c r="I167" s="10"/>
      <c r="J167" s="10"/>
      <c r="K167" s="10"/>
      <c r="L167" s="10"/>
      <c r="N167" s="10"/>
      <c r="R167" s="10"/>
      <c r="W167" s="10"/>
      <c r="AC167" s="10"/>
      <c r="AJ167" s="10"/>
      <c r="AR167" s="10"/>
      <c r="BA167" s="10"/>
    </row>
    <row r="168" spans="5:53" s="9" customFormat="1" x14ac:dyDescent="0.25">
      <c r="E168" s="10"/>
      <c r="F168" s="10"/>
      <c r="G168" s="10"/>
      <c r="H168" s="10"/>
      <c r="I168" s="10"/>
      <c r="J168" s="10"/>
      <c r="K168" s="10"/>
      <c r="L168" s="10"/>
      <c r="N168" s="10"/>
      <c r="R168" s="10"/>
      <c r="W168" s="10"/>
      <c r="AC168" s="10"/>
      <c r="AJ168" s="10"/>
      <c r="AR168" s="10"/>
      <c r="BA168" s="10"/>
    </row>
    <row r="169" spans="5:53" s="9" customFormat="1" x14ac:dyDescent="0.25">
      <c r="E169" s="10"/>
      <c r="F169" s="10"/>
      <c r="G169" s="10"/>
      <c r="H169" s="10"/>
      <c r="I169" s="10"/>
      <c r="J169" s="10"/>
      <c r="K169" s="10"/>
      <c r="L169" s="10"/>
      <c r="N169" s="10"/>
      <c r="R169" s="10"/>
      <c r="W169" s="10"/>
      <c r="AC169" s="10"/>
      <c r="AJ169" s="10"/>
      <c r="AR169" s="10"/>
      <c r="BA169" s="10"/>
    </row>
    <row r="170" spans="5:53" s="9" customFormat="1" x14ac:dyDescent="0.25">
      <c r="E170" s="10"/>
      <c r="F170" s="10"/>
      <c r="G170" s="10"/>
      <c r="H170" s="10"/>
      <c r="I170" s="10"/>
      <c r="J170" s="10"/>
      <c r="K170" s="10"/>
      <c r="L170" s="10"/>
      <c r="N170" s="10"/>
      <c r="R170" s="10"/>
      <c r="W170" s="10"/>
      <c r="AC170" s="10"/>
      <c r="AJ170" s="10"/>
      <c r="AR170" s="10"/>
      <c r="BA170" s="10"/>
    </row>
    <row r="171" spans="5:53" s="9" customFormat="1" x14ac:dyDescent="0.25">
      <c r="E171" s="10"/>
      <c r="F171" s="10"/>
      <c r="G171" s="10"/>
      <c r="H171" s="10"/>
      <c r="I171" s="10"/>
      <c r="J171" s="10"/>
      <c r="K171" s="10"/>
      <c r="L171" s="10"/>
      <c r="N171" s="10"/>
      <c r="R171" s="10"/>
      <c r="W171" s="10"/>
      <c r="AC171" s="10"/>
      <c r="AJ171" s="10"/>
      <c r="AR171" s="10"/>
      <c r="BA171" s="10"/>
    </row>
    <row r="172" spans="5:53" s="9" customFormat="1" x14ac:dyDescent="0.25">
      <c r="E172" s="10"/>
      <c r="F172" s="10"/>
      <c r="G172" s="10"/>
      <c r="H172" s="10"/>
      <c r="I172" s="10"/>
      <c r="J172" s="10"/>
      <c r="K172" s="10"/>
      <c r="L172" s="10"/>
      <c r="N172" s="10"/>
      <c r="R172" s="10"/>
      <c r="W172" s="10"/>
      <c r="AC172" s="10"/>
      <c r="AJ172" s="10"/>
      <c r="AR172" s="10"/>
      <c r="BA172" s="10"/>
    </row>
    <row r="173" spans="5:53" s="9" customFormat="1" x14ac:dyDescent="0.25">
      <c r="E173" s="10"/>
      <c r="F173" s="10"/>
      <c r="G173" s="10"/>
      <c r="H173" s="10"/>
      <c r="I173" s="10"/>
      <c r="J173" s="10"/>
      <c r="K173" s="10"/>
      <c r="L173" s="10"/>
      <c r="N173" s="10"/>
      <c r="R173" s="10"/>
      <c r="W173" s="10"/>
      <c r="AC173" s="10"/>
      <c r="AJ173" s="10"/>
      <c r="AR173" s="10"/>
      <c r="BA173" s="10"/>
    </row>
    <row r="174" spans="5:53" s="9" customFormat="1" x14ac:dyDescent="0.25">
      <c r="E174" s="10"/>
      <c r="F174" s="10"/>
      <c r="G174" s="10"/>
      <c r="H174" s="10"/>
      <c r="I174" s="10"/>
      <c r="J174" s="10"/>
      <c r="K174" s="10"/>
      <c r="L174" s="10"/>
      <c r="N174" s="10"/>
      <c r="R174" s="10"/>
      <c r="W174" s="10"/>
      <c r="AC174" s="10"/>
      <c r="AJ174" s="10"/>
      <c r="AR174" s="10"/>
      <c r="BA174" s="10"/>
    </row>
    <row r="175" spans="5:53" s="9" customFormat="1" x14ac:dyDescent="0.25">
      <c r="E175" s="10"/>
      <c r="F175" s="10"/>
      <c r="G175" s="10"/>
      <c r="H175" s="10"/>
      <c r="I175" s="10"/>
      <c r="J175" s="10"/>
      <c r="K175" s="10"/>
      <c r="L175" s="10"/>
      <c r="N175" s="10"/>
      <c r="R175" s="10"/>
      <c r="W175" s="10"/>
      <c r="AC175" s="10"/>
      <c r="AJ175" s="10"/>
      <c r="AR175" s="10"/>
      <c r="BA175" s="10"/>
    </row>
    <row r="176" spans="5:53" s="9" customFormat="1" x14ac:dyDescent="0.25">
      <c r="E176" s="10"/>
      <c r="F176" s="10"/>
      <c r="G176" s="10"/>
      <c r="H176" s="10"/>
      <c r="I176" s="10"/>
      <c r="J176" s="10"/>
      <c r="K176" s="10"/>
      <c r="L176" s="10"/>
      <c r="N176" s="10"/>
      <c r="R176" s="10"/>
      <c r="W176" s="10"/>
      <c r="AC176" s="10"/>
      <c r="AJ176" s="10"/>
      <c r="AR176" s="10"/>
      <c r="BA176" s="10"/>
    </row>
    <row r="177" spans="5:53" s="9" customFormat="1" x14ac:dyDescent="0.25">
      <c r="E177" s="10"/>
      <c r="F177" s="10"/>
      <c r="G177" s="10"/>
      <c r="H177" s="10"/>
      <c r="I177" s="10"/>
      <c r="J177" s="10"/>
      <c r="K177" s="10"/>
      <c r="L177" s="10"/>
      <c r="N177" s="10"/>
      <c r="R177" s="10"/>
      <c r="W177" s="10"/>
      <c r="AC177" s="10"/>
      <c r="AJ177" s="10"/>
      <c r="AR177" s="10"/>
      <c r="BA177" s="10"/>
    </row>
    <row r="178" spans="5:53" s="9" customFormat="1" x14ac:dyDescent="0.25">
      <c r="E178" s="10"/>
      <c r="F178" s="10"/>
      <c r="G178" s="10"/>
      <c r="H178" s="10"/>
      <c r="I178" s="10"/>
      <c r="J178" s="10"/>
      <c r="K178" s="10"/>
      <c r="L178" s="10"/>
      <c r="N178" s="10"/>
      <c r="R178" s="10"/>
      <c r="W178" s="10"/>
      <c r="AC178" s="10"/>
      <c r="AJ178" s="10"/>
      <c r="AR178" s="10"/>
      <c r="BA178" s="10"/>
    </row>
    <row r="179" spans="5:53" s="9" customFormat="1" x14ac:dyDescent="0.25">
      <c r="E179" s="10"/>
      <c r="F179" s="10"/>
      <c r="G179" s="10"/>
      <c r="H179" s="10"/>
      <c r="I179" s="10"/>
      <c r="J179" s="10"/>
      <c r="K179" s="10"/>
      <c r="L179" s="10"/>
      <c r="N179" s="10"/>
      <c r="R179" s="10"/>
      <c r="W179" s="10"/>
      <c r="AC179" s="10"/>
      <c r="AJ179" s="10"/>
      <c r="AR179" s="10"/>
      <c r="BA179" s="10"/>
    </row>
    <row r="180" spans="5:53" s="9" customFormat="1" x14ac:dyDescent="0.25">
      <c r="E180" s="10"/>
      <c r="F180" s="10"/>
      <c r="G180" s="10"/>
      <c r="H180" s="10"/>
      <c r="I180" s="10"/>
      <c r="J180" s="10"/>
      <c r="K180" s="10"/>
      <c r="L180" s="10"/>
      <c r="N180" s="10"/>
      <c r="R180" s="10"/>
      <c r="W180" s="10"/>
      <c r="AC180" s="10"/>
      <c r="AJ180" s="10"/>
      <c r="AR180" s="10"/>
      <c r="BA180" s="10"/>
    </row>
    <row r="181" spans="5:53" s="9" customFormat="1" x14ac:dyDescent="0.25">
      <c r="E181" s="10"/>
      <c r="F181" s="10"/>
      <c r="G181" s="10"/>
      <c r="H181" s="10"/>
      <c r="I181" s="10"/>
      <c r="J181" s="10"/>
      <c r="K181" s="10"/>
      <c r="L181" s="10"/>
      <c r="N181" s="10"/>
      <c r="R181" s="10"/>
      <c r="W181" s="10"/>
      <c r="AC181" s="10"/>
      <c r="AJ181" s="10"/>
      <c r="AR181" s="10"/>
      <c r="BA181" s="10"/>
    </row>
    <row r="182" spans="5:53" s="9" customFormat="1" x14ac:dyDescent="0.25">
      <c r="E182" s="10"/>
      <c r="F182" s="10"/>
      <c r="G182" s="10"/>
      <c r="H182" s="10"/>
      <c r="I182" s="10"/>
      <c r="J182" s="10"/>
      <c r="K182" s="10"/>
      <c r="L182" s="10"/>
      <c r="N182" s="10"/>
      <c r="R182" s="10"/>
      <c r="W182" s="10"/>
      <c r="AC182" s="10"/>
      <c r="AJ182" s="10"/>
      <c r="AR182" s="10"/>
      <c r="BA182" s="10"/>
    </row>
    <row r="183" spans="5:53" s="9" customFormat="1" x14ac:dyDescent="0.25">
      <c r="E183" s="10"/>
      <c r="F183" s="10"/>
      <c r="G183" s="10"/>
      <c r="H183" s="10"/>
      <c r="I183" s="10"/>
      <c r="J183" s="10"/>
      <c r="K183" s="10"/>
      <c r="L183" s="10"/>
      <c r="N183" s="10"/>
      <c r="R183" s="10"/>
      <c r="W183" s="10"/>
      <c r="AC183" s="10"/>
      <c r="AJ183" s="10"/>
      <c r="AR183" s="10"/>
      <c r="BA183" s="10"/>
    </row>
    <row r="184" spans="5:53" s="9" customFormat="1" x14ac:dyDescent="0.25">
      <c r="E184" s="10"/>
      <c r="F184" s="10"/>
      <c r="G184" s="10"/>
      <c r="H184" s="10"/>
      <c r="I184" s="10"/>
      <c r="J184" s="10"/>
      <c r="K184" s="10"/>
      <c r="L184" s="10"/>
      <c r="N184" s="10"/>
      <c r="R184" s="10"/>
      <c r="W184" s="10"/>
      <c r="AC184" s="10"/>
      <c r="AJ184" s="10"/>
      <c r="AR184" s="10"/>
      <c r="BA184" s="10"/>
    </row>
    <row r="185" spans="5:53" s="9" customFormat="1" x14ac:dyDescent="0.25">
      <c r="E185" s="10"/>
      <c r="F185" s="10"/>
      <c r="G185" s="10"/>
      <c r="H185" s="10"/>
      <c r="I185" s="10"/>
      <c r="J185" s="10"/>
      <c r="K185" s="10"/>
      <c r="L185" s="10"/>
      <c r="N185" s="10"/>
      <c r="R185" s="10"/>
      <c r="W185" s="10"/>
      <c r="AC185" s="10"/>
      <c r="AJ185" s="10"/>
      <c r="AR185" s="10"/>
      <c r="BA185" s="10"/>
    </row>
    <row r="186" spans="5:53" s="9" customFormat="1" x14ac:dyDescent="0.25">
      <c r="E186" s="10"/>
      <c r="F186" s="10"/>
      <c r="G186" s="10"/>
      <c r="H186" s="10"/>
      <c r="I186" s="10"/>
      <c r="J186" s="10"/>
      <c r="K186" s="10"/>
      <c r="L186" s="10"/>
      <c r="N186" s="10"/>
      <c r="R186" s="10"/>
      <c r="W186" s="10"/>
      <c r="AC186" s="10"/>
      <c r="AJ186" s="10"/>
      <c r="AR186" s="10"/>
      <c r="BA186" s="10"/>
    </row>
    <row r="187" spans="5:53" s="9" customFormat="1" x14ac:dyDescent="0.25">
      <c r="E187" s="10"/>
      <c r="F187" s="10"/>
      <c r="G187" s="10"/>
      <c r="H187" s="10"/>
      <c r="I187" s="10"/>
      <c r="J187" s="10"/>
      <c r="K187" s="10"/>
      <c r="L187" s="10"/>
      <c r="N187" s="10"/>
      <c r="R187" s="10"/>
      <c r="W187" s="10"/>
      <c r="AC187" s="10"/>
      <c r="AJ187" s="10"/>
      <c r="AR187" s="10"/>
      <c r="BA187" s="10"/>
    </row>
    <row r="188" spans="5:53" s="9" customFormat="1" x14ac:dyDescent="0.25">
      <c r="E188" s="10"/>
      <c r="F188" s="10"/>
      <c r="G188" s="10"/>
      <c r="H188" s="10"/>
      <c r="I188" s="10"/>
      <c r="J188" s="10"/>
      <c r="K188" s="10"/>
      <c r="L188" s="10"/>
      <c r="N188" s="10"/>
      <c r="R188" s="10"/>
      <c r="W188" s="10"/>
      <c r="AC188" s="10"/>
      <c r="AJ188" s="10"/>
      <c r="AR188" s="10"/>
      <c r="BA188" s="10"/>
    </row>
    <row r="189" spans="5:53" s="9" customFormat="1" x14ac:dyDescent="0.25">
      <c r="E189" s="10"/>
      <c r="F189" s="10"/>
      <c r="G189" s="10"/>
      <c r="H189" s="10"/>
      <c r="I189" s="10"/>
      <c r="J189" s="10"/>
      <c r="K189" s="10"/>
      <c r="L189" s="10"/>
      <c r="N189" s="10"/>
      <c r="R189" s="10"/>
      <c r="W189" s="10"/>
      <c r="AC189" s="10"/>
      <c r="AJ189" s="10"/>
      <c r="AR189" s="10"/>
      <c r="BA189" s="10"/>
    </row>
    <row r="190" spans="5:53" s="9" customFormat="1" x14ac:dyDescent="0.25">
      <c r="E190" s="10"/>
      <c r="F190" s="10"/>
      <c r="G190" s="10"/>
      <c r="H190" s="10"/>
      <c r="I190" s="10"/>
      <c r="J190" s="10"/>
      <c r="K190" s="10"/>
      <c r="L190" s="10"/>
      <c r="N190" s="10"/>
      <c r="R190" s="10"/>
      <c r="W190" s="10"/>
      <c r="AC190" s="10"/>
      <c r="AJ190" s="10"/>
      <c r="AR190" s="10"/>
      <c r="BA190" s="10"/>
    </row>
    <row r="191" spans="5:53" s="9" customFormat="1" x14ac:dyDescent="0.25">
      <c r="E191" s="10"/>
      <c r="F191" s="10"/>
      <c r="G191" s="10"/>
      <c r="H191" s="10"/>
      <c r="I191" s="10"/>
      <c r="J191" s="10"/>
      <c r="K191" s="10"/>
      <c r="L191" s="10"/>
      <c r="N191" s="10"/>
      <c r="R191" s="10"/>
      <c r="W191" s="10"/>
      <c r="AC191" s="10"/>
      <c r="AJ191" s="10"/>
      <c r="AR191" s="10"/>
      <c r="BA191" s="10"/>
    </row>
    <row r="192" spans="5:53" s="9" customFormat="1" x14ac:dyDescent="0.25">
      <c r="E192" s="10"/>
      <c r="F192" s="10"/>
      <c r="G192" s="10"/>
      <c r="H192" s="10"/>
      <c r="I192" s="10"/>
      <c r="J192" s="10"/>
      <c r="K192" s="10"/>
      <c r="L192" s="10"/>
      <c r="N192" s="10"/>
      <c r="R192" s="10"/>
      <c r="W192" s="10"/>
      <c r="AC192" s="10"/>
      <c r="AJ192" s="10"/>
      <c r="AR192" s="10"/>
      <c r="BA192" s="10"/>
    </row>
    <row r="193" spans="5:53" s="9" customFormat="1" x14ac:dyDescent="0.25">
      <c r="E193" s="10"/>
      <c r="F193" s="10"/>
      <c r="G193" s="10"/>
      <c r="H193" s="10"/>
      <c r="I193" s="10"/>
      <c r="J193" s="10"/>
      <c r="K193" s="10"/>
      <c r="L193" s="10"/>
      <c r="N193" s="10"/>
      <c r="R193" s="10"/>
      <c r="W193" s="10"/>
      <c r="AC193" s="10"/>
      <c r="AJ193" s="10"/>
      <c r="AR193" s="10"/>
      <c r="BA193" s="10"/>
    </row>
    <row r="194" spans="5:53" s="9" customFormat="1" x14ac:dyDescent="0.25">
      <c r="E194" s="10"/>
      <c r="F194" s="10"/>
      <c r="G194" s="10"/>
      <c r="H194" s="10"/>
      <c r="I194" s="10"/>
      <c r="J194" s="10"/>
      <c r="K194" s="10"/>
      <c r="L194" s="10"/>
      <c r="N194" s="10"/>
      <c r="R194" s="10"/>
      <c r="W194" s="10"/>
      <c r="AC194" s="10"/>
      <c r="AJ194" s="10"/>
      <c r="AR194" s="10"/>
      <c r="BA194" s="10"/>
    </row>
    <row r="195" spans="5:53" s="9" customFormat="1" x14ac:dyDescent="0.25">
      <c r="E195" s="10"/>
      <c r="F195" s="10"/>
      <c r="G195" s="10"/>
      <c r="H195" s="10"/>
      <c r="I195" s="10"/>
      <c r="J195" s="10"/>
      <c r="K195" s="10"/>
      <c r="L195" s="10"/>
      <c r="N195" s="10"/>
      <c r="R195" s="10"/>
      <c r="W195" s="10"/>
      <c r="AC195" s="10"/>
      <c r="AJ195" s="10"/>
      <c r="AR195" s="10"/>
      <c r="BA195" s="10"/>
    </row>
    <row r="196" spans="5:53" s="9" customFormat="1" x14ac:dyDescent="0.25">
      <c r="E196" s="10"/>
      <c r="F196" s="10"/>
      <c r="G196" s="10"/>
      <c r="H196" s="10"/>
      <c r="I196" s="10"/>
      <c r="J196" s="10"/>
      <c r="K196" s="10"/>
      <c r="L196" s="10"/>
      <c r="N196" s="10"/>
      <c r="R196" s="10"/>
      <c r="W196" s="10"/>
      <c r="AC196" s="10"/>
      <c r="AJ196" s="10"/>
      <c r="AR196" s="10"/>
      <c r="BA196" s="10"/>
    </row>
    <row r="197" spans="5:53" s="9" customFormat="1" x14ac:dyDescent="0.25">
      <c r="E197" s="10"/>
      <c r="F197" s="10"/>
      <c r="G197" s="10"/>
      <c r="H197" s="10"/>
      <c r="I197" s="10"/>
      <c r="J197" s="10"/>
      <c r="K197" s="10"/>
      <c r="L197" s="10"/>
      <c r="N197" s="10"/>
      <c r="R197" s="10"/>
      <c r="W197" s="10"/>
      <c r="AC197" s="10"/>
      <c r="AJ197" s="10"/>
      <c r="AR197" s="10"/>
      <c r="BA197" s="10"/>
    </row>
    <row r="198" spans="5:53" s="9" customFormat="1" x14ac:dyDescent="0.25">
      <c r="E198" s="10"/>
      <c r="F198" s="10"/>
      <c r="G198" s="10"/>
      <c r="H198" s="10"/>
      <c r="I198" s="10"/>
      <c r="J198" s="10"/>
      <c r="K198" s="10"/>
      <c r="L198" s="10"/>
      <c r="N198" s="10"/>
      <c r="R198" s="10"/>
      <c r="W198" s="10"/>
      <c r="AC198" s="10"/>
      <c r="AJ198" s="10"/>
      <c r="AR198" s="10"/>
      <c r="BA198" s="10"/>
    </row>
    <row r="199" spans="5:53" s="9" customFormat="1" x14ac:dyDescent="0.25">
      <c r="E199" s="10"/>
      <c r="F199" s="10"/>
      <c r="G199" s="10"/>
      <c r="H199" s="10"/>
      <c r="I199" s="10"/>
      <c r="J199" s="10"/>
      <c r="K199" s="10"/>
      <c r="L199" s="10"/>
      <c r="N199" s="10"/>
      <c r="R199" s="10"/>
      <c r="W199" s="10"/>
      <c r="AC199" s="10"/>
      <c r="AJ199" s="10"/>
      <c r="AR199" s="10"/>
      <c r="BA199" s="10"/>
    </row>
    <row r="200" spans="5:53" s="9" customFormat="1" x14ac:dyDescent="0.25">
      <c r="E200" s="10"/>
      <c r="F200" s="10"/>
      <c r="G200" s="10"/>
      <c r="H200" s="10"/>
      <c r="I200" s="10"/>
      <c r="J200" s="10"/>
      <c r="K200" s="10"/>
      <c r="L200" s="10"/>
      <c r="N200" s="10"/>
      <c r="R200" s="10"/>
      <c r="W200" s="10"/>
      <c r="AC200" s="10"/>
      <c r="AJ200" s="10"/>
      <c r="AR200" s="10"/>
      <c r="BA200" s="10"/>
    </row>
    <row r="201" spans="5:53" s="9" customFormat="1" x14ac:dyDescent="0.25">
      <c r="E201" s="10"/>
      <c r="F201" s="10"/>
      <c r="G201" s="10"/>
      <c r="H201" s="10"/>
      <c r="I201" s="10"/>
      <c r="J201" s="10"/>
      <c r="K201" s="10"/>
      <c r="L201" s="10"/>
      <c r="N201" s="10"/>
      <c r="R201" s="10"/>
      <c r="W201" s="10"/>
      <c r="AC201" s="10"/>
      <c r="AJ201" s="10"/>
      <c r="AR201" s="10"/>
      <c r="BA201" s="10"/>
    </row>
    <row r="202" spans="5:53" s="9" customFormat="1" x14ac:dyDescent="0.25">
      <c r="E202" s="10"/>
      <c r="F202" s="10"/>
      <c r="G202" s="10"/>
      <c r="H202" s="10"/>
      <c r="I202" s="10"/>
      <c r="J202" s="10"/>
      <c r="K202" s="10"/>
      <c r="L202" s="10"/>
      <c r="N202" s="10"/>
      <c r="R202" s="10"/>
      <c r="W202" s="10"/>
      <c r="AC202" s="10"/>
      <c r="AJ202" s="10"/>
      <c r="AR202" s="10"/>
      <c r="BA202" s="10"/>
    </row>
    <row r="203" spans="5:53" s="9" customFormat="1" x14ac:dyDescent="0.25">
      <c r="E203" s="10"/>
      <c r="F203" s="10"/>
      <c r="G203" s="10"/>
      <c r="H203" s="10"/>
      <c r="I203" s="10"/>
      <c r="J203" s="10"/>
      <c r="K203" s="10"/>
      <c r="L203" s="10"/>
      <c r="N203" s="10"/>
      <c r="R203" s="10"/>
      <c r="W203" s="10"/>
      <c r="AC203" s="10"/>
      <c r="AJ203" s="10"/>
      <c r="AR203" s="10"/>
      <c r="BA203" s="10"/>
    </row>
    <row r="204" spans="5:53" s="9" customFormat="1" x14ac:dyDescent="0.25">
      <c r="E204" s="10"/>
      <c r="F204" s="10"/>
      <c r="G204" s="10"/>
      <c r="H204" s="10"/>
      <c r="I204" s="10"/>
      <c r="J204" s="10"/>
      <c r="K204" s="10"/>
      <c r="L204" s="10"/>
      <c r="N204" s="10"/>
      <c r="R204" s="10"/>
      <c r="W204" s="10"/>
      <c r="AC204" s="10"/>
      <c r="AJ204" s="10"/>
      <c r="AR204" s="10"/>
      <c r="BA204" s="10"/>
    </row>
    <row r="205" spans="5:53" s="9" customFormat="1" x14ac:dyDescent="0.25">
      <c r="E205" s="10"/>
      <c r="F205" s="10"/>
      <c r="G205" s="10"/>
      <c r="H205" s="10"/>
      <c r="I205" s="10"/>
      <c r="J205" s="10"/>
      <c r="K205" s="10"/>
      <c r="L205" s="10"/>
      <c r="N205" s="10"/>
      <c r="R205" s="10"/>
      <c r="W205" s="10"/>
      <c r="AC205" s="10"/>
      <c r="AJ205" s="10"/>
      <c r="AR205" s="10"/>
      <c r="BA205" s="10"/>
    </row>
    <row r="206" spans="5:53" s="9" customFormat="1" x14ac:dyDescent="0.25">
      <c r="E206" s="10"/>
      <c r="F206" s="10"/>
      <c r="G206" s="10"/>
      <c r="H206" s="10"/>
      <c r="I206" s="10"/>
      <c r="J206" s="10"/>
      <c r="K206" s="10"/>
      <c r="L206" s="10"/>
      <c r="N206" s="10"/>
      <c r="R206" s="10"/>
      <c r="W206" s="10"/>
      <c r="AC206" s="10"/>
      <c r="AJ206" s="10"/>
      <c r="AR206" s="10"/>
      <c r="BA206" s="10"/>
    </row>
    <row r="207" spans="5:53" s="9" customFormat="1" x14ac:dyDescent="0.25">
      <c r="E207" s="10"/>
      <c r="F207" s="10"/>
      <c r="G207" s="10"/>
      <c r="H207" s="10"/>
      <c r="I207" s="10"/>
      <c r="J207" s="10"/>
      <c r="K207" s="10"/>
      <c r="L207" s="10"/>
      <c r="N207" s="10"/>
      <c r="R207" s="10"/>
      <c r="W207" s="10"/>
      <c r="AC207" s="10"/>
      <c r="AJ207" s="10"/>
      <c r="AR207" s="10"/>
      <c r="BA207" s="10"/>
    </row>
    <row r="208" spans="5:53" s="9" customFormat="1" x14ac:dyDescent="0.25">
      <c r="E208" s="10"/>
      <c r="F208" s="10"/>
      <c r="G208" s="10"/>
      <c r="H208" s="10"/>
      <c r="I208" s="10"/>
      <c r="J208" s="10"/>
      <c r="K208" s="10"/>
      <c r="L208" s="10"/>
      <c r="N208" s="10"/>
      <c r="R208" s="10"/>
      <c r="W208" s="10"/>
      <c r="AC208" s="10"/>
      <c r="AJ208" s="10"/>
      <c r="AR208" s="10"/>
      <c r="BA208" s="10"/>
    </row>
    <row r="209" spans="1:53" s="9" customFormat="1" x14ac:dyDescent="0.25">
      <c r="E209" s="10"/>
      <c r="F209" s="10"/>
      <c r="G209" s="10"/>
      <c r="H209" s="10"/>
      <c r="I209" s="10"/>
      <c r="J209" s="10"/>
      <c r="K209" s="10"/>
      <c r="L209" s="10"/>
      <c r="N209" s="10"/>
      <c r="R209" s="10"/>
      <c r="W209" s="10"/>
      <c r="AC209" s="10"/>
      <c r="AJ209" s="10"/>
      <c r="AR209" s="10"/>
      <c r="BA209" s="10"/>
    </row>
    <row r="210" spans="1:53" s="9" customFormat="1" x14ac:dyDescent="0.25">
      <c r="E210" s="10"/>
      <c r="F210" s="10"/>
      <c r="G210" s="10"/>
      <c r="H210" s="10"/>
      <c r="I210" s="10"/>
      <c r="J210" s="10"/>
      <c r="K210" s="10"/>
      <c r="L210" s="10"/>
      <c r="N210" s="10"/>
      <c r="R210" s="10"/>
      <c r="W210" s="10"/>
      <c r="AC210" s="10"/>
      <c r="AJ210" s="10"/>
      <c r="AR210" s="10"/>
      <c r="BA210" s="10"/>
    </row>
    <row r="211" spans="1:53" s="9" customFormat="1" x14ac:dyDescent="0.25">
      <c r="E211" s="10"/>
      <c r="F211" s="10"/>
      <c r="G211" s="10"/>
      <c r="H211" s="10"/>
      <c r="I211" s="10"/>
      <c r="J211" s="10"/>
      <c r="K211" s="10"/>
      <c r="L211" s="10"/>
      <c r="N211" s="10"/>
      <c r="R211" s="10"/>
      <c r="W211" s="10"/>
      <c r="AC211" s="10"/>
      <c r="AJ211" s="10"/>
      <c r="AR211" s="10"/>
      <c r="BA211" s="10"/>
    </row>
    <row r="212" spans="1:53" s="9" customFormat="1" x14ac:dyDescent="0.25">
      <c r="A212"/>
      <c r="B212"/>
      <c r="E212" s="10"/>
      <c r="F212" s="10"/>
      <c r="G212" s="10"/>
      <c r="H212" s="10"/>
      <c r="I212" s="10"/>
      <c r="J212" s="10"/>
      <c r="K212" s="10"/>
      <c r="L212" s="10"/>
      <c r="N212" s="10"/>
      <c r="R212" s="10"/>
      <c r="W212" s="10"/>
      <c r="AC212" s="10"/>
      <c r="AJ212" s="10"/>
      <c r="AR212" s="10"/>
      <c r="BA212" s="10"/>
    </row>
    <row r="213" spans="1:53" s="9" customFormat="1" x14ac:dyDescent="0.25">
      <c r="A213"/>
      <c r="B213"/>
      <c r="C213"/>
      <c r="D213"/>
      <c r="E213" s="10"/>
      <c r="F213" s="10"/>
      <c r="G213" s="10"/>
      <c r="H213" s="10"/>
      <c r="I213" s="10"/>
      <c r="J213" s="10"/>
      <c r="K213" s="10"/>
      <c r="L213" s="10"/>
      <c r="N213" s="10"/>
      <c r="R213" s="10"/>
      <c r="W213" s="10"/>
      <c r="AC213" s="10"/>
      <c r="AJ213" s="10"/>
      <c r="AR213" s="10"/>
      <c r="BA213" s="10"/>
    </row>
    <row r="214" spans="1:53" s="9" customFormat="1" x14ac:dyDescent="0.25">
      <c r="A214"/>
      <c r="B214"/>
      <c r="C214"/>
      <c r="D214"/>
      <c r="E214" s="10"/>
      <c r="F214" s="10"/>
      <c r="G214" s="10"/>
      <c r="H214" s="10"/>
      <c r="I214" s="10"/>
      <c r="J214" s="10"/>
      <c r="K214" s="10"/>
      <c r="L214" s="10"/>
      <c r="N214" s="10"/>
      <c r="R214" s="10"/>
      <c r="W214" s="10"/>
      <c r="AC214" s="10"/>
      <c r="AJ214" s="10"/>
      <c r="AR214" s="10"/>
      <c r="BA214" s="10"/>
    </row>
    <row r="215" spans="1:53" s="9" customFormat="1" x14ac:dyDescent="0.25">
      <c r="A215"/>
      <c r="B215"/>
      <c r="C215"/>
      <c r="D215"/>
      <c r="E215" s="10"/>
      <c r="F215" s="10"/>
      <c r="G215" s="10"/>
      <c r="H215" s="10"/>
      <c r="I215" s="10"/>
      <c r="J215" s="10"/>
      <c r="K215" s="10"/>
      <c r="L215" s="10"/>
      <c r="N215" s="10"/>
      <c r="R215" s="10"/>
      <c r="W215" s="10"/>
      <c r="AC215" s="10"/>
      <c r="AJ215" s="10"/>
      <c r="AR215" s="10"/>
      <c r="BA215" s="10"/>
    </row>
    <row r="216" spans="1:53" s="9" customFormat="1" x14ac:dyDescent="0.25">
      <c r="A216"/>
      <c r="B216"/>
      <c r="C216"/>
      <c r="D216"/>
      <c r="E216" s="10"/>
      <c r="F216" s="10"/>
      <c r="G216" s="10"/>
      <c r="H216" s="10"/>
      <c r="I216" s="10"/>
      <c r="J216" s="10"/>
      <c r="K216" s="10"/>
      <c r="L216" s="10"/>
      <c r="N216" s="10"/>
      <c r="R216" s="10"/>
      <c r="W216" s="10"/>
      <c r="AC216" s="10"/>
      <c r="AJ216" s="10"/>
      <c r="AR216" s="10"/>
      <c r="BA216" s="10"/>
    </row>
  </sheetData>
  <autoFilter ref="C32:D35"/>
  <mergeCells count="5">
    <mergeCell ref="A7:D7"/>
    <mergeCell ref="A1:D1"/>
    <mergeCell ref="A2:D2"/>
    <mergeCell ref="A3:D6"/>
    <mergeCell ref="E1:F2"/>
  </mergeCells>
  <phoneticPr fontId="12" type="noConversion"/>
  <hyperlinks>
    <hyperlink ref="C9" r:id="rId1"/>
    <hyperlink ref="C10" r:id="rId2"/>
    <hyperlink ref="C11" r:id="rId3"/>
    <hyperlink ref="C12" r:id="rId4"/>
    <hyperlink ref="C13" r:id="rId5"/>
    <hyperlink ref="C14" r:id="rId6"/>
    <hyperlink ref="C15" r:id="rId7"/>
    <hyperlink ref="C16" r:id="rId8"/>
    <hyperlink ref="C18" r:id="rId9"/>
    <hyperlink ref="C19" r:id="rId10"/>
    <hyperlink ref="C20" r:id="rId11"/>
    <hyperlink ref="C21" r:id="rId12"/>
    <hyperlink ref="C22" r:id="rId13"/>
    <hyperlink ref="C23" r:id="rId14"/>
    <hyperlink ref="C24" r:id="rId15"/>
    <hyperlink ref="C25" r:id="rId16"/>
    <hyperlink ref="C26" r:id="rId17"/>
    <hyperlink ref="C27" r:id="rId18"/>
    <hyperlink ref="C28" r:id="rId19"/>
    <hyperlink ref="C29" r:id="rId20"/>
    <hyperlink ref="C17" r:id="rId21"/>
    <hyperlink ref="A2" r:id="rId22"/>
  </hyperlinks>
  <pageMargins left="0.7" right="0.7" top="0.75" bottom="0.75" header="0.3" footer="0.3"/>
  <pageSetup paperSize="9" orientation="landscape" r:id="rId23"/>
  <drawing r:id="rId24"/>
  <tableParts count="1">
    <tablePart r:id="rId2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3" zoomScale="130" zoomScaleNormal="13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45" x14ac:dyDescent="0.25">
      <c r="A1" s="108" t="s">
        <v>1211</v>
      </c>
      <c r="B1" s="109"/>
      <c r="C1" s="335" t="s">
        <v>1230</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344" t="s">
        <v>11</v>
      </c>
      <c r="I64" s="345"/>
      <c r="J64" s="346">
        <v>44035</v>
      </c>
      <c r="K64" s="347" t="s">
        <v>1518</v>
      </c>
      <c r="L64" s="348"/>
      <c r="M64" s="347"/>
      <c r="N64" s="347"/>
      <c r="O64" s="347"/>
      <c r="P64" s="349" t="s">
        <v>639</v>
      </c>
      <c r="Q64" s="349"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44035</v>
      </c>
      <c r="K70" s="201" t="s">
        <v>1519</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13</v>
      </c>
      <c r="I72" s="297"/>
      <c r="J72" s="327"/>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44032</v>
      </c>
      <c r="K75" s="202" t="s">
        <v>1808</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32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9"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67.5" x14ac:dyDescent="0.25">
      <c r="B122" s="304" t="s">
        <v>330</v>
      </c>
      <c r="C122" s="148"/>
      <c r="D122" s="149" t="s">
        <v>668</v>
      </c>
      <c r="E122" s="150" t="s">
        <v>24</v>
      </c>
      <c r="F122" s="165" t="s">
        <v>936</v>
      </c>
      <c r="G122" s="298" t="s">
        <v>32</v>
      </c>
      <c r="H122" s="299" t="s">
        <v>11</v>
      </c>
      <c r="I122" s="300"/>
      <c r="J122" s="328">
        <v>44036</v>
      </c>
      <c r="K122" s="202" t="s">
        <v>1495</v>
      </c>
      <c r="L122" s="202" t="s">
        <v>1496</v>
      </c>
      <c r="M122" s="202" t="s">
        <v>1497</v>
      </c>
      <c r="N122" s="202"/>
      <c r="O122" s="202" t="s">
        <v>1306</v>
      </c>
      <c r="P122" s="298" t="s">
        <v>639</v>
      </c>
      <c r="Q122" s="301" t="s">
        <v>643</v>
      </c>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298"/>
      <c r="K124" s="202"/>
      <c r="L124" s="202"/>
      <c r="M124" s="202"/>
      <c r="N124" s="202"/>
      <c r="O124" s="202" t="s">
        <v>1306</v>
      </c>
      <c r="P124" s="298"/>
      <c r="Q124" s="301"/>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c r="L126" s="202"/>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4"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327">
        <v>44036</v>
      </c>
      <c r="K145" s="201" t="s">
        <v>1531</v>
      </c>
      <c r="L145" s="201"/>
      <c r="M145" s="201"/>
      <c r="N145" s="201"/>
      <c r="O145" s="201" t="s">
        <v>1306</v>
      </c>
      <c r="P145" s="293" t="s">
        <v>638</v>
      </c>
      <c r="Q145" s="296" t="s">
        <v>643</v>
      </c>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293"/>
      <c r="K148" s="201"/>
      <c r="L148" s="201"/>
      <c r="M148" s="201"/>
      <c r="N148" s="201"/>
      <c r="O148" s="201" t="s">
        <v>1306</v>
      </c>
      <c r="P148" s="293"/>
      <c r="Q148" s="296"/>
    </row>
    <row r="149" spans="2:17" ht="56.25" x14ac:dyDescent="0.25">
      <c r="B149" s="292" t="s">
        <v>358</v>
      </c>
      <c r="C149" s="160"/>
      <c r="D149" s="160" t="s">
        <v>360</v>
      </c>
      <c r="E149" s="159" t="s">
        <v>24</v>
      </c>
      <c r="F149" s="166" t="s">
        <v>975</v>
      </c>
      <c r="G149" s="293" t="s">
        <v>32</v>
      </c>
      <c r="H149" s="294" t="s">
        <v>12</v>
      </c>
      <c r="I149" s="297"/>
      <c r="J149" s="293"/>
      <c r="K149" s="201"/>
      <c r="L149" s="201"/>
      <c r="M149" s="201"/>
      <c r="N149" s="201"/>
      <c r="O149" s="201"/>
      <c r="P149" s="293"/>
      <c r="Q149" s="296"/>
    </row>
    <row r="150" spans="2:17" ht="67.5" x14ac:dyDescent="0.25">
      <c r="B150" s="292" t="s">
        <v>358</v>
      </c>
      <c r="C150" s="160"/>
      <c r="D150" s="160" t="s">
        <v>361</v>
      </c>
      <c r="E150" s="159" t="s">
        <v>24</v>
      </c>
      <c r="F150" s="166" t="s">
        <v>674</v>
      </c>
      <c r="G150" s="293" t="s">
        <v>32</v>
      </c>
      <c r="H150" s="294" t="s">
        <v>12</v>
      </c>
      <c r="I150" s="297"/>
      <c r="J150" s="293"/>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298"/>
      <c r="K151" s="202"/>
      <c r="L151" s="202"/>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32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1520</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327"/>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13</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11</v>
      </c>
      <c r="I187" s="201"/>
      <c r="J187" s="332">
        <v>44036</v>
      </c>
      <c r="K187" s="201" t="s">
        <v>1521</v>
      </c>
      <c r="L187" s="201" t="s">
        <v>1524</v>
      </c>
      <c r="M187" s="201"/>
      <c r="N187" s="201"/>
      <c r="O187" s="201"/>
      <c r="P187" s="306"/>
      <c r="Q187" s="307"/>
    </row>
    <row r="188" spans="2:17" ht="67.5" x14ac:dyDescent="0.25">
      <c r="B188" s="292" t="s">
        <v>4</v>
      </c>
      <c r="C188" s="160"/>
      <c r="D188" s="160" t="s">
        <v>390</v>
      </c>
      <c r="E188" s="159" t="s">
        <v>24</v>
      </c>
      <c r="F188" s="160" t="s">
        <v>1028</v>
      </c>
      <c r="G188" s="306" t="s">
        <v>32</v>
      </c>
      <c r="H188" s="294" t="s">
        <v>11</v>
      </c>
      <c r="I188" s="201"/>
      <c r="J188" s="332">
        <v>44037</v>
      </c>
      <c r="K188" s="201" t="s">
        <v>1522</v>
      </c>
      <c r="L188" s="201" t="s">
        <v>1523</v>
      </c>
      <c r="M188" s="201"/>
      <c r="N188" s="201"/>
      <c r="O188" s="201"/>
      <c r="P188" s="306"/>
      <c r="Q188" s="307"/>
    </row>
    <row r="189" spans="2:17" ht="180" x14ac:dyDescent="0.25">
      <c r="B189" s="292" t="s">
        <v>4</v>
      </c>
      <c r="C189" s="160"/>
      <c r="D189" s="160" t="s">
        <v>391</v>
      </c>
      <c r="E189" s="159" t="s">
        <v>24</v>
      </c>
      <c r="F189" s="160" t="s">
        <v>1029</v>
      </c>
      <c r="G189" s="306" t="s">
        <v>32</v>
      </c>
      <c r="H189" s="294" t="s">
        <v>11</v>
      </c>
      <c r="I189" s="297"/>
      <c r="J189" s="332">
        <v>44038</v>
      </c>
      <c r="K189" s="203" t="s">
        <v>1525</v>
      </c>
      <c r="L189" s="203"/>
      <c r="M189" s="203"/>
      <c r="N189" s="203"/>
      <c r="O189" s="203"/>
      <c r="P189" s="306"/>
      <c r="Q189" s="307"/>
    </row>
    <row r="190" spans="2:17" ht="33.75" x14ac:dyDescent="0.25">
      <c r="B190" s="292" t="s">
        <v>4</v>
      </c>
      <c r="C190" s="153" t="s">
        <v>1030</v>
      </c>
      <c r="D190" s="153" t="s">
        <v>392</v>
      </c>
      <c r="E190" s="158" t="s">
        <v>24</v>
      </c>
      <c r="F190" s="165" t="s">
        <v>687</v>
      </c>
      <c r="G190" s="308" t="s">
        <v>32</v>
      </c>
      <c r="H190" s="299"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32"/>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12</v>
      </c>
      <c r="I198" s="204"/>
      <c r="J198" s="329"/>
      <c r="K198" s="204"/>
      <c r="L198" s="204"/>
      <c r="M198" s="204"/>
      <c r="N198" s="204"/>
      <c r="O198" s="204"/>
      <c r="P198" s="308" t="s">
        <v>639</v>
      </c>
      <c r="Q198" s="309" t="s">
        <v>644</v>
      </c>
    </row>
    <row r="199" spans="2:17" ht="144" customHeight="1" x14ac:dyDescent="0.25">
      <c r="B199" s="292" t="s">
        <v>4</v>
      </c>
      <c r="C199" s="153"/>
      <c r="D199" s="153" t="s">
        <v>692</v>
      </c>
      <c r="E199" s="158" t="s">
        <v>25</v>
      </c>
      <c r="F199" s="165" t="s">
        <v>1035</v>
      </c>
      <c r="G199" s="308" t="s">
        <v>32</v>
      </c>
      <c r="H199" s="299"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11</v>
      </c>
      <c r="I201" s="203"/>
      <c r="J201" s="332">
        <v>44033</v>
      </c>
      <c r="K201" s="203" t="s">
        <v>1526</v>
      </c>
      <c r="L201" s="203" t="s">
        <v>1527</v>
      </c>
      <c r="M201" s="203"/>
      <c r="N201" s="203"/>
      <c r="O201" s="203"/>
      <c r="P201" s="306" t="s">
        <v>639</v>
      </c>
      <c r="Q201" s="307" t="s">
        <v>643</v>
      </c>
    </row>
    <row r="202" spans="2:17" ht="33.75" x14ac:dyDescent="0.25">
      <c r="B202" s="292" t="s">
        <v>4</v>
      </c>
      <c r="C202" s="153" t="s">
        <v>1039</v>
      </c>
      <c r="D202" s="153" t="s">
        <v>403</v>
      </c>
      <c r="E202" s="158" t="s">
        <v>24</v>
      </c>
      <c r="F202" s="165" t="s">
        <v>694</v>
      </c>
      <c r="G202" s="308" t="s">
        <v>32</v>
      </c>
      <c r="H202" s="299"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12</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326.25" x14ac:dyDescent="0.25">
      <c r="B209" s="292" t="s">
        <v>4</v>
      </c>
      <c r="C209" s="153" t="s">
        <v>1047</v>
      </c>
      <c r="D209" s="153" t="s">
        <v>410</v>
      </c>
      <c r="E209" s="158" t="s">
        <v>24</v>
      </c>
      <c r="F209" s="153" t="s">
        <v>1048</v>
      </c>
      <c r="G209" s="308" t="s">
        <v>32</v>
      </c>
      <c r="H209" s="299" t="s">
        <v>11</v>
      </c>
      <c r="I209" s="204"/>
      <c r="J209" s="329">
        <v>44033</v>
      </c>
      <c r="K209" s="204" t="s">
        <v>1532</v>
      </c>
      <c r="L209" s="204" t="s">
        <v>1528</v>
      </c>
      <c r="M209" s="204"/>
      <c r="N209" s="204"/>
      <c r="O209" s="204"/>
      <c r="P209" s="308" t="s">
        <v>639</v>
      </c>
      <c r="Q209" s="309" t="s">
        <v>644</v>
      </c>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405" x14ac:dyDescent="0.25">
      <c r="B211" s="292" t="s">
        <v>4</v>
      </c>
      <c r="C211" s="153"/>
      <c r="D211" s="153" t="s">
        <v>412</v>
      </c>
      <c r="E211" s="158" t="s">
        <v>24</v>
      </c>
      <c r="F211" s="153" t="s">
        <v>1050</v>
      </c>
      <c r="G211" s="308" t="s">
        <v>32</v>
      </c>
      <c r="H211" s="299" t="s">
        <v>11</v>
      </c>
      <c r="I211" s="204"/>
      <c r="J211" s="329">
        <v>44033</v>
      </c>
      <c r="K211" s="204" t="s">
        <v>1529</v>
      </c>
      <c r="L211" s="204" t="s">
        <v>1530</v>
      </c>
      <c r="M211" s="204"/>
      <c r="N211" s="204"/>
      <c r="O211" s="204"/>
      <c r="P211" s="308" t="s">
        <v>639</v>
      </c>
      <c r="Q211" s="309" t="s">
        <v>644</v>
      </c>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29"/>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29"/>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32"/>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32"/>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32"/>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784" priority="85" operator="equal">
      <formula>"Indéterminé"</formula>
    </cfRule>
    <cfRule type="cellIs" dxfId="1783" priority="86" operator="equal">
      <formula>"NA"</formula>
    </cfRule>
    <cfRule type="cellIs" dxfId="1782" priority="87" operator="equal">
      <formula>"Invalidé"</formula>
    </cfRule>
    <cfRule type="cellIs" dxfId="1781" priority="88" operator="equal">
      <formula>"Validé"</formula>
    </cfRule>
  </conditionalFormatting>
  <conditionalFormatting sqref="H1:H3 H123 H104:H121 H148:H156 H261:H1048576">
    <cfRule type="cellIs" dxfId="1780" priority="89" operator="equal">
      <formula>"Indéterminé"</formula>
    </cfRule>
    <cfRule type="cellIs" dxfId="1779" priority="90" operator="equal">
      <formula>"NA"</formula>
    </cfRule>
    <cfRule type="cellIs" dxfId="1778" priority="91" operator="equal">
      <formula>"Invalidé"</formula>
    </cfRule>
    <cfRule type="cellIs" dxfId="1777" priority="92" operator="equal">
      <formula>"Validé"</formula>
    </cfRule>
  </conditionalFormatting>
  <conditionalFormatting sqref="H62:H63">
    <cfRule type="cellIs" dxfId="1776" priority="81" operator="equal">
      <formula>"Indéterminé"</formula>
    </cfRule>
    <cfRule type="cellIs" dxfId="1775" priority="82" operator="equal">
      <formula>"NA"</formula>
    </cfRule>
    <cfRule type="cellIs" dxfId="1774" priority="83" operator="equal">
      <formula>"Invalidé"</formula>
    </cfRule>
    <cfRule type="cellIs" dxfId="1773" priority="84" operator="equal">
      <formula>"Validé"</formula>
    </cfRule>
  </conditionalFormatting>
  <conditionalFormatting sqref="H4:H61">
    <cfRule type="cellIs" dxfId="1772" priority="77" operator="equal">
      <formula>"Indéterminé"</formula>
    </cfRule>
    <cfRule type="cellIs" dxfId="1771" priority="78" operator="equal">
      <formula>"NA"</formula>
    </cfRule>
    <cfRule type="cellIs" dxfId="1770" priority="79" operator="equal">
      <formula>"Invalidé"</formula>
    </cfRule>
    <cfRule type="cellIs" dxfId="1769" priority="80" operator="equal">
      <formula>"Validé"</formula>
    </cfRule>
  </conditionalFormatting>
  <conditionalFormatting sqref="H79:H103">
    <cfRule type="cellIs" dxfId="1768" priority="73" operator="equal">
      <formula>"Indéterminé"</formula>
    </cfRule>
    <cfRule type="cellIs" dxfId="1767" priority="74" operator="equal">
      <formula>"NA"</formula>
    </cfRule>
    <cfRule type="cellIs" dxfId="1766" priority="75" operator="equal">
      <formula>"Invalidé"</formula>
    </cfRule>
    <cfRule type="cellIs" dxfId="1765" priority="76" operator="equal">
      <formula>"Validé"</formula>
    </cfRule>
  </conditionalFormatting>
  <conditionalFormatting sqref="H65:H69 H71:H78">
    <cfRule type="cellIs" dxfId="1764" priority="69" operator="equal">
      <formula>"Indéterminé"</formula>
    </cfRule>
    <cfRule type="cellIs" dxfId="1763" priority="70" operator="equal">
      <formula>"NA"</formula>
    </cfRule>
    <cfRule type="cellIs" dxfId="1762" priority="71" operator="equal">
      <formula>"Invalidé"</formula>
    </cfRule>
    <cfRule type="cellIs" dxfId="1761" priority="72" operator="equal">
      <formula>"Validé"</formula>
    </cfRule>
  </conditionalFormatting>
  <conditionalFormatting sqref="H70">
    <cfRule type="cellIs" dxfId="1760" priority="61" operator="equal">
      <formula>"Indéterminé"</formula>
    </cfRule>
    <cfRule type="cellIs" dxfId="1759" priority="62" operator="equal">
      <formula>"NA"</formula>
    </cfRule>
    <cfRule type="cellIs" dxfId="1758" priority="63" operator="equal">
      <formula>"Invalidé"</formula>
    </cfRule>
    <cfRule type="cellIs" dxfId="1757" priority="64" operator="equal">
      <formula>"Validé"</formula>
    </cfRule>
  </conditionalFormatting>
  <conditionalFormatting sqref="H122">
    <cfRule type="cellIs" dxfId="1756" priority="57" operator="equal">
      <formula>"Indéterminé"</formula>
    </cfRule>
    <cfRule type="cellIs" dxfId="1755" priority="58" operator="equal">
      <formula>"NA"</formula>
    </cfRule>
    <cfRule type="cellIs" dxfId="1754" priority="59" operator="equal">
      <formula>"Invalidé"</formula>
    </cfRule>
    <cfRule type="cellIs" dxfId="1753" priority="60" operator="equal">
      <formula>"Validé"</formula>
    </cfRule>
  </conditionalFormatting>
  <conditionalFormatting sqref="H136:H147">
    <cfRule type="cellIs" dxfId="1752" priority="53" operator="equal">
      <formula>"Indéterminé"</formula>
    </cfRule>
    <cfRule type="cellIs" dxfId="1751" priority="54" operator="equal">
      <formula>"NA"</formula>
    </cfRule>
    <cfRule type="cellIs" dxfId="1750" priority="55" operator="equal">
      <formula>"Invalidé"</formula>
    </cfRule>
    <cfRule type="cellIs" dxfId="1749" priority="56" operator="equal">
      <formula>"Validé"</formula>
    </cfRule>
  </conditionalFormatting>
  <conditionalFormatting sqref="H157:H164">
    <cfRule type="cellIs" dxfId="1748" priority="49" operator="equal">
      <formula>"Indéterminé"</formula>
    </cfRule>
    <cfRule type="cellIs" dxfId="1747" priority="50" operator="equal">
      <formula>"NA"</formula>
    </cfRule>
    <cfRule type="cellIs" dxfId="1746" priority="51" operator="equal">
      <formula>"Invalidé"</formula>
    </cfRule>
    <cfRule type="cellIs" dxfId="1745" priority="52" operator="equal">
      <formula>"Validé"</formula>
    </cfRule>
  </conditionalFormatting>
  <conditionalFormatting sqref="H168:H181">
    <cfRule type="cellIs" dxfId="1744" priority="45" operator="equal">
      <formula>"Indéterminé"</formula>
    </cfRule>
    <cfRule type="cellIs" dxfId="1743" priority="46" operator="equal">
      <formula>"NA"</formula>
    </cfRule>
    <cfRule type="cellIs" dxfId="1742" priority="47" operator="equal">
      <formula>"Invalidé"</formula>
    </cfRule>
    <cfRule type="cellIs" dxfId="1741" priority="48" operator="equal">
      <formula>"Validé"</formula>
    </cfRule>
  </conditionalFormatting>
  <conditionalFormatting sqref="H165:H167">
    <cfRule type="cellIs" dxfId="1740" priority="41" operator="equal">
      <formula>"Indéterminé"</formula>
    </cfRule>
    <cfRule type="cellIs" dxfId="1739" priority="42" operator="equal">
      <formula>"NA"</formula>
    </cfRule>
    <cfRule type="cellIs" dxfId="1738" priority="43" operator="equal">
      <formula>"Invalidé"</formula>
    </cfRule>
    <cfRule type="cellIs" dxfId="1737" priority="44" operator="equal">
      <formula>"Validé"</formula>
    </cfRule>
  </conditionalFormatting>
  <conditionalFormatting sqref="H182:H186">
    <cfRule type="cellIs" dxfId="1736" priority="37" operator="equal">
      <formula>"Indéterminé"</formula>
    </cfRule>
    <cfRule type="cellIs" dxfId="1735" priority="38" operator="equal">
      <formula>"NA"</formula>
    </cfRule>
    <cfRule type="cellIs" dxfId="1734" priority="39" operator="equal">
      <formula>"Invalidé"</formula>
    </cfRule>
    <cfRule type="cellIs" dxfId="1733" priority="40" operator="equal">
      <formula>"Validé"</formula>
    </cfRule>
  </conditionalFormatting>
  <conditionalFormatting sqref="H221:H239">
    <cfRule type="cellIs" dxfId="1732" priority="33" operator="equal">
      <formula>"Indéterminé"</formula>
    </cfRule>
    <cfRule type="cellIs" dxfId="1731" priority="34" operator="equal">
      <formula>"NA"</formula>
    </cfRule>
    <cfRule type="cellIs" dxfId="1730" priority="35" operator="equal">
      <formula>"Invalidé"</formula>
    </cfRule>
    <cfRule type="cellIs" dxfId="1729" priority="36" operator="equal">
      <formula>"Validé"</formula>
    </cfRule>
  </conditionalFormatting>
  <conditionalFormatting sqref="H240:H260">
    <cfRule type="cellIs" dxfId="1728" priority="29" operator="equal">
      <formula>"Indéterminé"</formula>
    </cfRule>
    <cfRule type="cellIs" dxfId="1727" priority="30" operator="equal">
      <formula>"NA"</formula>
    </cfRule>
    <cfRule type="cellIs" dxfId="1726" priority="31" operator="equal">
      <formula>"Invalidé"</formula>
    </cfRule>
    <cfRule type="cellIs" dxfId="1725" priority="32" operator="equal">
      <formula>"Validé"</formula>
    </cfRule>
  </conditionalFormatting>
  <conditionalFormatting sqref="H187:H197 H199:H220">
    <cfRule type="cellIs" dxfId="1724" priority="25" operator="equal">
      <formula>"Indéterminé"</formula>
    </cfRule>
    <cfRule type="cellIs" dxfId="1723" priority="26" operator="equal">
      <formula>"NA"</formula>
    </cfRule>
    <cfRule type="cellIs" dxfId="1722" priority="27" operator="equal">
      <formula>"Invalidé"</formula>
    </cfRule>
    <cfRule type="cellIs" dxfId="1721" priority="28" operator="equal">
      <formula>"Validé"</formula>
    </cfRule>
  </conditionalFormatting>
  <conditionalFormatting sqref="H198">
    <cfRule type="cellIs" dxfId="1720" priority="21" operator="equal">
      <formula>"Indéterminé"</formula>
    </cfRule>
    <cfRule type="cellIs" dxfId="1719" priority="22" operator="equal">
      <formula>"NA"</formula>
    </cfRule>
    <cfRule type="cellIs" dxfId="1718" priority="23" operator="equal">
      <formula>"Invalidé"</formula>
    </cfRule>
    <cfRule type="cellIs" dxfId="1717" priority="24" operator="equal">
      <formula>"Validé"</formula>
    </cfRule>
  </conditionalFormatting>
  <conditionalFormatting sqref="H124:H126">
    <cfRule type="cellIs" dxfId="1716" priority="17" operator="equal">
      <formula>"Indéterminé"</formula>
    </cfRule>
    <cfRule type="cellIs" dxfId="1715" priority="18" operator="equal">
      <formula>"NA"</formula>
    </cfRule>
    <cfRule type="cellIs" dxfId="1714" priority="19" operator="equal">
      <formula>"Invalidé"</formula>
    </cfRule>
    <cfRule type="cellIs" dxfId="1713" priority="20" operator="equal">
      <formula>"Validé"</formula>
    </cfRule>
  </conditionalFormatting>
  <conditionalFormatting sqref="H129:H134">
    <cfRule type="cellIs" dxfId="1712" priority="13" operator="equal">
      <formula>"Indéterminé"</formula>
    </cfRule>
    <cfRule type="cellIs" dxfId="1711" priority="14" operator="equal">
      <formula>"NA"</formula>
    </cfRule>
    <cfRule type="cellIs" dxfId="1710" priority="15" operator="equal">
      <formula>"Invalidé"</formula>
    </cfRule>
    <cfRule type="cellIs" dxfId="1709" priority="16" operator="equal">
      <formula>"Validé"</formula>
    </cfRule>
  </conditionalFormatting>
  <conditionalFormatting sqref="H128">
    <cfRule type="cellIs" dxfId="1708" priority="9" operator="equal">
      <formula>"Indéterminé"</formula>
    </cfRule>
    <cfRule type="cellIs" dxfId="1707" priority="10" operator="equal">
      <formula>"NA"</formula>
    </cfRule>
    <cfRule type="cellIs" dxfId="1706" priority="11" operator="equal">
      <formula>"Invalidé"</formula>
    </cfRule>
    <cfRule type="cellIs" dxfId="1705" priority="12" operator="equal">
      <formula>"Validé"</formula>
    </cfRule>
  </conditionalFormatting>
  <conditionalFormatting sqref="H127">
    <cfRule type="cellIs" dxfId="1704" priority="5" operator="equal">
      <formula>"Indéterminé"</formula>
    </cfRule>
    <cfRule type="cellIs" dxfId="1703" priority="6" operator="equal">
      <formula>"NA"</formula>
    </cfRule>
    <cfRule type="cellIs" dxfId="1702" priority="7" operator="equal">
      <formula>"Invalidé"</formula>
    </cfRule>
    <cfRule type="cellIs" dxfId="1701" priority="8" operator="equal">
      <formula>"Validé"</formula>
    </cfRule>
  </conditionalFormatting>
  <conditionalFormatting sqref="H135">
    <cfRule type="cellIs" dxfId="1700" priority="1" operator="equal">
      <formula>"Indéterminé"</formula>
    </cfRule>
    <cfRule type="cellIs" dxfId="1699" priority="2" operator="equal">
      <formula>"NA"</formula>
    </cfRule>
    <cfRule type="cellIs" dxfId="1698" priority="3" operator="equal">
      <formula>"Invalidé"</formula>
    </cfRule>
    <cfRule type="cellIs" dxfId="1697" priority="4" operator="equal">
      <formula>"Validé"</formula>
    </cfRule>
  </conditionalFormatting>
  <dataValidations count="4">
    <dataValidation type="list" allowBlank="1" showInputMessage="1" showErrorMessage="1" sqref="Q4:Q63 Q65:Q260">
      <formula1>Priorité</formula1>
    </dataValidation>
    <dataValidation type="list" allowBlank="1" showInputMessage="1" showErrorMessage="1" sqref="G4:G260">
      <formula1>méthode</formula1>
    </dataValidation>
    <dataValidation type="list" allowBlank="1" showInputMessage="1" showErrorMessage="1" sqref="P4:P63 P65:P260">
      <formula1>Difficulte</formula1>
    </dataValidation>
    <dataValidation type="list" allowBlank="1" showInputMessage="1" showErrorMessage="1" sqref="H4:H63 H65: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9" zoomScale="140" zoomScaleNormal="140" workbookViewId="0">
      <selection activeCell="K77" sqref="K77"/>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21" x14ac:dyDescent="0.25">
      <c r="A1" s="108" t="s">
        <v>1212</v>
      </c>
      <c r="B1" s="109"/>
      <c r="C1" s="110"/>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327"/>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32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32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44035</v>
      </c>
      <c r="K64" s="202" t="s">
        <v>1534</v>
      </c>
      <c r="L64" s="204"/>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44035</v>
      </c>
      <c r="K70" s="201" t="s">
        <v>1519</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327"/>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44032</v>
      </c>
      <c r="K75" s="202" t="s">
        <v>1809</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32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4"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123.75" x14ac:dyDescent="0.25">
      <c r="B118" s="304" t="s">
        <v>330</v>
      </c>
      <c r="C118" s="148" t="s">
        <v>931</v>
      </c>
      <c r="D118" s="149" t="s">
        <v>331</v>
      </c>
      <c r="E118" s="150" t="s">
        <v>24</v>
      </c>
      <c r="F118" s="165" t="s">
        <v>932</v>
      </c>
      <c r="G118" s="298" t="s">
        <v>32</v>
      </c>
      <c r="H118" s="299" t="s">
        <v>11</v>
      </c>
      <c r="I118" s="300"/>
      <c r="J118" s="328">
        <v>44039</v>
      </c>
      <c r="K118" s="202" t="s">
        <v>1537</v>
      </c>
      <c r="L118" s="202" t="s">
        <v>1535</v>
      </c>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101.25" x14ac:dyDescent="0.25">
      <c r="B122" s="304" t="s">
        <v>330</v>
      </c>
      <c r="C122" s="148"/>
      <c r="D122" s="149" t="s">
        <v>668</v>
      </c>
      <c r="E122" s="150" t="s">
        <v>24</v>
      </c>
      <c r="F122" s="165" t="s">
        <v>936</v>
      </c>
      <c r="G122" s="298" t="s">
        <v>32</v>
      </c>
      <c r="H122" s="299" t="s">
        <v>11</v>
      </c>
      <c r="I122" s="300"/>
      <c r="J122" s="328">
        <v>44036</v>
      </c>
      <c r="K122" s="202" t="s">
        <v>1536</v>
      </c>
      <c r="L122" s="202" t="s">
        <v>1539</v>
      </c>
      <c r="M122" s="202" t="s">
        <v>1538</v>
      </c>
      <c r="N122" s="202"/>
      <c r="O122" s="202" t="s">
        <v>1306</v>
      </c>
      <c r="P122" s="298" t="s">
        <v>639</v>
      </c>
      <c r="Q122" s="301" t="s">
        <v>643</v>
      </c>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328"/>
      <c r="K124" s="202"/>
      <c r="L124" s="202"/>
      <c r="M124" s="202"/>
      <c r="N124" s="202"/>
      <c r="O124" s="202" t="s">
        <v>1306</v>
      </c>
      <c r="P124" s="298"/>
      <c r="Q124" s="301"/>
    </row>
    <row r="125" spans="2:17" ht="72.75" customHeight="1" x14ac:dyDescent="0.25">
      <c r="B125" s="292" t="s">
        <v>8</v>
      </c>
      <c r="C125" s="148"/>
      <c r="D125" s="149" t="s">
        <v>336</v>
      </c>
      <c r="E125" s="150" t="s">
        <v>24</v>
      </c>
      <c r="F125" s="165" t="s">
        <v>940</v>
      </c>
      <c r="G125" s="298" t="s">
        <v>32</v>
      </c>
      <c r="H125" s="299" t="s">
        <v>11</v>
      </c>
      <c r="I125" s="300"/>
      <c r="J125" s="32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328"/>
      <c r="K126" s="202"/>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4"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4"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327"/>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c r="K148" s="201"/>
      <c r="L148" s="201"/>
      <c r="M148" s="201"/>
      <c r="N148" s="201"/>
      <c r="O148" s="201" t="s">
        <v>1306</v>
      </c>
      <c r="P148" s="293"/>
      <c r="Q148" s="296"/>
    </row>
    <row r="149" spans="2:17" ht="56.25" x14ac:dyDescent="0.25">
      <c r="B149" s="292" t="s">
        <v>358</v>
      </c>
      <c r="C149" s="160"/>
      <c r="D149" s="160" t="s">
        <v>360</v>
      </c>
      <c r="E149" s="159" t="s">
        <v>24</v>
      </c>
      <c r="F149" s="166" t="s">
        <v>975</v>
      </c>
      <c r="G149" s="293" t="s">
        <v>32</v>
      </c>
      <c r="H149" s="294" t="s">
        <v>12</v>
      </c>
      <c r="I149" s="297"/>
      <c r="J149" s="293"/>
      <c r="K149" s="201"/>
      <c r="L149" s="201"/>
      <c r="M149" s="201"/>
      <c r="N149" s="201"/>
      <c r="O149" s="201"/>
      <c r="P149" s="293"/>
      <c r="Q149" s="296"/>
    </row>
    <row r="150" spans="2:17" ht="67.5" x14ac:dyDescent="0.25">
      <c r="B150" s="292" t="s">
        <v>358</v>
      </c>
      <c r="C150" s="160"/>
      <c r="D150" s="160" t="s">
        <v>361</v>
      </c>
      <c r="E150" s="159" t="s">
        <v>24</v>
      </c>
      <c r="F150" s="166" t="s">
        <v>674</v>
      </c>
      <c r="G150" s="293" t="s">
        <v>32</v>
      </c>
      <c r="H150" s="294" t="s">
        <v>12</v>
      </c>
      <c r="I150" s="297"/>
      <c r="J150" s="293"/>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298"/>
      <c r="K151" s="202"/>
      <c r="L151" s="202"/>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327"/>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32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1520</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327"/>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32"/>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32"/>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675" priority="89" operator="equal">
      <formula>"Indéterminé"</formula>
    </cfRule>
    <cfRule type="cellIs" dxfId="1674" priority="90" operator="equal">
      <formula>"NA"</formula>
    </cfRule>
    <cfRule type="cellIs" dxfId="1673" priority="91" operator="equal">
      <formula>"Invalidé"</formula>
    </cfRule>
    <cfRule type="cellIs" dxfId="1672" priority="92" operator="equal">
      <formula>"Validé"</formula>
    </cfRule>
  </conditionalFormatting>
  <conditionalFormatting sqref="H1:H3 H79:H121 H123 H261:H1048576 H187:H220">
    <cfRule type="cellIs" dxfId="1671" priority="93" operator="equal">
      <formula>"Indéterminé"</formula>
    </cfRule>
    <cfRule type="cellIs" dxfId="1670" priority="94" operator="equal">
      <formula>"NA"</formula>
    </cfRule>
    <cfRule type="cellIs" dxfId="1669" priority="95" operator="equal">
      <formula>"Invalidé"</formula>
    </cfRule>
    <cfRule type="cellIs" dxfId="1668" priority="96" operator="equal">
      <formula>"Validé"</formula>
    </cfRule>
  </conditionalFormatting>
  <conditionalFormatting sqref="H62:H63">
    <cfRule type="cellIs" dxfId="1667" priority="85" operator="equal">
      <formula>"Indéterminé"</formula>
    </cfRule>
    <cfRule type="cellIs" dxfId="1666" priority="86" operator="equal">
      <formula>"NA"</formula>
    </cfRule>
    <cfRule type="cellIs" dxfId="1665" priority="87" operator="equal">
      <formula>"Invalidé"</formula>
    </cfRule>
    <cfRule type="cellIs" dxfId="1664" priority="88" operator="equal">
      <formula>"Validé"</formula>
    </cfRule>
  </conditionalFormatting>
  <conditionalFormatting sqref="H4:H61">
    <cfRule type="cellIs" dxfId="1663" priority="81" operator="equal">
      <formula>"Indéterminé"</formula>
    </cfRule>
    <cfRule type="cellIs" dxfId="1662" priority="82" operator="equal">
      <formula>"NA"</formula>
    </cfRule>
    <cfRule type="cellIs" dxfId="1661" priority="83" operator="equal">
      <formula>"Invalidé"</formula>
    </cfRule>
    <cfRule type="cellIs" dxfId="1660" priority="84" operator="equal">
      <formula>"Validé"</formula>
    </cfRule>
  </conditionalFormatting>
  <conditionalFormatting sqref="H65:H69 H72:H74 H77:H78">
    <cfRule type="cellIs" dxfId="1659" priority="77" operator="equal">
      <formula>"Indéterminé"</formula>
    </cfRule>
    <cfRule type="cellIs" dxfId="1658" priority="78" operator="equal">
      <formula>"NA"</formula>
    </cfRule>
    <cfRule type="cellIs" dxfId="1657" priority="79" operator="equal">
      <formula>"Invalidé"</formula>
    </cfRule>
    <cfRule type="cellIs" dxfId="1656" priority="80" operator="equal">
      <formula>"Validé"</formula>
    </cfRule>
  </conditionalFormatting>
  <conditionalFormatting sqref="H64">
    <cfRule type="cellIs" dxfId="1655" priority="73" operator="equal">
      <formula>"Indéterminé"</formula>
    </cfRule>
    <cfRule type="cellIs" dxfId="1654" priority="74" operator="equal">
      <formula>"NA"</formula>
    </cfRule>
    <cfRule type="cellIs" dxfId="1653" priority="75" operator="equal">
      <formula>"Invalidé"</formula>
    </cfRule>
    <cfRule type="cellIs" dxfId="1652" priority="76" operator="equal">
      <formula>"Validé"</formula>
    </cfRule>
  </conditionalFormatting>
  <conditionalFormatting sqref="H71">
    <cfRule type="cellIs" dxfId="1651" priority="69" operator="equal">
      <formula>"Indéterminé"</formula>
    </cfRule>
    <cfRule type="cellIs" dxfId="1650" priority="70" operator="equal">
      <formula>"NA"</formula>
    </cfRule>
    <cfRule type="cellIs" dxfId="1649" priority="71" operator="equal">
      <formula>"Invalidé"</formula>
    </cfRule>
    <cfRule type="cellIs" dxfId="1648" priority="72" operator="equal">
      <formula>"Validé"</formula>
    </cfRule>
  </conditionalFormatting>
  <conditionalFormatting sqref="H70">
    <cfRule type="cellIs" dxfId="1647" priority="65" operator="equal">
      <formula>"Indéterminé"</formula>
    </cfRule>
    <cfRule type="cellIs" dxfId="1646" priority="66" operator="equal">
      <formula>"NA"</formula>
    </cfRule>
    <cfRule type="cellIs" dxfId="1645" priority="67" operator="equal">
      <formula>"Invalidé"</formula>
    </cfRule>
    <cfRule type="cellIs" dxfId="1644" priority="68" operator="equal">
      <formula>"Validé"</formula>
    </cfRule>
  </conditionalFormatting>
  <conditionalFormatting sqref="H122">
    <cfRule type="cellIs" dxfId="1643" priority="61" operator="equal">
      <formula>"Indéterminé"</formula>
    </cfRule>
    <cfRule type="cellIs" dxfId="1642" priority="62" operator="equal">
      <formula>"NA"</formula>
    </cfRule>
    <cfRule type="cellIs" dxfId="1641" priority="63" operator="equal">
      <formula>"Invalidé"</formula>
    </cfRule>
    <cfRule type="cellIs" dxfId="1640" priority="64" operator="equal">
      <formula>"Validé"</formula>
    </cfRule>
  </conditionalFormatting>
  <conditionalFormatting sqref="H136:H147">
    <cfRule type="cellIs" dxfId="1639" priority="57" operator="equal">
      <formula>"Indéterminé"</formula>
    </cfRule>
    <cfRule type="cellIs" dxfId="1638" priority="58" operator="equal">
      <formula>"NA"</formula>
    </cfRule>
    <cfRule type="cellIs" dxfId="1637" priority="59" operator="equal">
      <formula>"Invalidé"</formula>
    </cfRule>
    <cfRule type="cellIs" dxfId="1636" priority="60" operator="equal">
      <formula>"Validé"</formula>
    </cfRule>
  </conditionalFormatting>
  <conditionalFormatting sqref="H135">
    <cfRule type="cellIs" dxfId="1635" priority="53" operator="equal">
      <formula>"Indéterminé"</formula>
    </cfRule>
    <cfRule type="cellIs" dxfId="1634" priority="54" operator="equal">
      <formula>"NA"</formula>
    </cfRule>
    <cfRule type="cellIs" dxfId="1633" priority="55" operator="equal">
      <formula>"Invalidé"</formula>
    </cfRule>
    <cfRule type="cellIs" dxfId="1632" priority="56" operator="equal">
      <formula>"Validé"</formula>
    </cfRule>
  </conditionalFormatting>
  <conditionalFormatting sqref="H148:H156">
    <cfRule type="cellIs" dxfId="1631" priority="49" operator="equal">
      <formula>"Indéterminé"</formula>
    </cfRule>
    <cfRule type="cellIs" dxfId="1630" priority="50" operator="equal">
      <formula>"NA"</formula>
    </cfRule>
    <cfRule type="cellIs" dxfId="1629" priority="51" operator="equal">
      <formula>"Invalidé"</formula>
    </cfRule>
    <cfRule type="cellIs" dxfId="1628" priority="52" operator="equal">
      <formula>"Validé"</formula>
    </cfRule>
  </conditionalFormatting>
  <conditionalFormatting sqref="H157:H164">
    <cfRule type="cellIs" dxfId="1627" priority="45" operator="equal">
      <formula>"Indéterminé"</formula>
    </cfRule>
    <cfRule type="cellIs" dxfId="1626" priority="46" operator="equal">
      <formula>"NA"</formula>
    </cfRule>
    <cfRule type="cellIs" dxfId="1625" priority="47" operator="equal">
      <formula>"Invalidé"</formula>
    </cfRule>
    <cfRule type="cellIs" dxfId="1624" priority="48" operator="equal">
      <formula>"Validé"</formula>
    </cfRule>
  </conditionalFormatting>
  <conditionalFormatting sqref="H168:H181">
    <cfRule type="cellIs" dxfId="1623" priority="41" operator="equal">
      <formula>"Indéterminé"</formula>
    </cfRule>
    <cfRule type="cellIs" dxfId="1622" priority="42" operator="equal">
      <formula>"NA"</formula>
    </cfRule>
    <cfRule type="cellIs" dxfId="1621" priority="43" operator="equal">
      <formula>"Invalidé"</formula>
    </cfRule>
    <cfRule type="cellIs" dxfId="1620" priority="44" operator="equal">
      <formula>"Validé"</formula>
    </cfRule>
  </conditionalFormatting>
  <conditionalFormatting sqref="H165:H167">
    <cfRule type="cellIs" dxfId="1619" priority="37" operator="equal">
      <formula>"Indéterminé"</formula>
    </cfRule>
    <cfRule type="cellIs" dxfId="1618" priority="38" operator="equal">
      <formula>"NA"</formula>
    </cfRule>
    <cfRule type="cellIs" dxfId="1617" priority="39" operator="equal">
      <formula>"Invalidé"</formula>
    </cfRule>
    <cfRule type="cellIs" dxfId="1616" priority="40" operator="equal">
      <formula>"Validé"</formula>
    </cfRule>
  </conditionalFormatting>
  <conditionalFormatting sqref="H182:H186">
    <cfRule type="cellIs" dxfId="1615" priority="33" operator="equal">
      <formula>"Indéterminé"</formula>
    </cfRule>
    <cfRule type="cellIs" dxfId="1614" priority="34" operator="equal">
      <formula>"NA"</formula>
    </cfRule>
    <cfRule type="cellIs" dxfId="1613" priority="35" operator="equal">
      <formula>"Invalidé"</formula>
    </cfRule>
    <cfRule type="cellIs" dxfId="1612" priority="36" operator="equal">
      <formula>"Validé"</formula>
    </cfRule>
  </conditionalFormatting>
  <conditionalFormatting sqref="H75:H76">
    <cfRule type="cellIs" dxfId="1611" priority="29" operator="equal">
      <formula>"Indéterminé"</formula>
    </cfRule>
    <cfRule type="cellIs" dxfId="1610" priority="30" operator="equal">
      <formula>"NA"</formula>
    </cfRule>
    <cfRule type="cellIs" dxfId="1609" priority="31" operator="equal">
      <formula>"Invalidé"</formula>
    </cfRule>
    <cfRule type="cellIs" dxfId="1608" priority="32" operator="equal">
      <formula>"Validé"</formula>
    </cfRule>
  </conditionalFormatting>
  <conditionalFormatting sqref="H221:H239">
    <cfRule type="cellIs" dxfId="1607" priority="25" operator="equal">
      <formula>"Indéterminé"</formula>
    </cfRule>
    <cfRule type="cellIs" dxfId="1606" priority="26" operator="equal">
      <formula>"NA"</formula>
    </cfRule>
    <cfRule type="cellIs" dxfId="1605" priority="27" operator="equal">
      <formula>"Invalidé"</formula>
    </cfRule>
    <cfRule type="cellIs" dxfId="1604" priority="28" operator="equal">
      <formula>"Validé"</formula>
    </cfRule>
  </conditionalFormatting>
  <conditionalFormatting sqref="H240:H260">
    <cfRule type="cellIs" dxfId="1603" priority="21" operator="equal">
      <formula>"Indéterminé"</formula>
    </cfRule>
    <cfRule type="cellIs" dxfId="1602" priority="22" operator="equal">
      <formula>"NA"</formula>
    </cfRule>
    <cfRule type="cellIs" dxfId="1601" priority="23" operator="equal">
      <formula>"Invalidé"</formula>
    </cfRule>
    <cfRule type="cellIs" dxfId="1600" priority="24" operator="equal">
      <formula>"Validé"</formula>
    </cfRule>
  </conditionalFormatting>
  <conditionalFormatting sqref="H124:H126">
    <cfRule type="cellIs" dxfId="1599" priority="13" operator="equal">
      <formula>"Indéterminé"</formula>
    </cfRule>
    <cfRule type="cellIs" dxfId="1598" priority="14" operator="equal">
      <formula>"NA"</formula>
    </cfRule>
    <cfRule type="cellIs" dxfId="1597" priority="15" operator="equal">
      <formula>"Invalidé"</formula>
    </cfRule>
    <cfRule type="cellIs" dxfId="1596" priority="16" operator="equal">
      <formula>"Validé"</formula>
    </cfRule>
  </conditionalFormatting>
  <conditionalFormatting sqref="H127">
    <cfRule type="cellIs" dxfId="1595" priority="1" operator="equal">
      <formula>"Indéterminé"</formula>
    </cfRule>
    <cfRule type="cellIs" dxfId="1594" priority="2" operator="equal">
      <formula>"NA"</formula>
    </cfRule>
    <cfRule type="cellIs" dxfId="1593" priority="3" operator="equal">
      <formula>"Invalidé"</formula>
    </cfRule>
    <cfRule type="cellIs" dxfId="1592" priority="4" operator="equal">
      <formula>"Validé"</formula>
    </cfRule>
  </conditionalFormatting>
  <conditionalFormatting sqref="H128:H134">
    <cfRule type="cellIs" dxfId="1591" priority="5" operator="equal">
      <formula>"Indéterminé"</formula>
    </cfRule>
    <cfRule type="cellIs" dxfId="1590" priority="6" operator="equal">
      <formula>"NA"</formula>
    </cfRule>
    <cfRule type="cellIs" dxfId="1589" priority="7" operator="equal">
      <formula>"Invalidé"</formula>
    </cfRule>
    <cfRule type="cellIs" dxfId="1588" priority="8"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8" zoomScale="140" zoomScaleNormal="14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30" x14ac:dyDescent="0.25">
      <c r="A1" s="108" t="s">
        <v>1213</v>
      </c>
      <c r="B1" s="109"/>
      <c r="C1" s="335" t="s">
        <v>1231</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11</v>
      </c>
      <c r="I12" s="300"/>
      <c r="J12" s="328">
        <v>44036</v>
      </c>
      <c r="K12" s="202" t="s">
        <v>1516</v>
      </c>
      <c r="L12" s="202" t="s">
        <v>1517</v>
      </c>
      <c r="M12" s="202"/>
      <c r="N12" s="202"/>
      <c r="O12" s="202"/>
      <c r="P12" s="298" t="s">
        <v>638</v>
      </c>
      <c r="Q12" s="301" t="s">
        <v>643</v>
      </c>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44035</v>
      </c>
      <c r="K64" s="202" t="s">
        <v>1505</v>
      </c>
      <c r="L64" s="204"/>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44035</v>
      </c>
      <c r="K70" s="201" t="s">
        <v>1490</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327"/>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44036</v>
      </c>
      <c r="K75" s="202" t="s">
        <v>1506</v>
      </c>
      <c r="L75" s="202"/>
      <c r="M75" s="202"/>
      <c r="N75" s="202"/>
      <c r="O75" s="202" t="s">
        <v>1306</v>
      </c>
      <c r="P75" s="298" t="s">
        <v>639</v>
      </c>
      <c r="Q75" s="301" t="s">
        <v>642</v>
      </c>
    </row>
    <row r="76" spans="2:17" ht="112.5" x14ac:dyDescent="0.25">
      <c r="B76" s="292" t="s">
        <v>3</v>
      </c>
      <c r="C76" s="153"/>
      <c r="D76" s="149" t="s">
        <v>287</v>
      </c>
      <c r="E76" s="150" t="s">
        <v>25</v>
      </c>
      <c r="F76" s="165" t="s">
        <v>879</v>
      </c>
      <c r="G76" s="298" t="s">
        <v>32</v>
      </c>
      <c r="H76" s="299" t="s">
        <v>11</v>
      </c>
      <c r="I76" s="300"/>
      <c r="J76" s="328"/>
      <c r="K76" s="202" t="s">
        <v>1507</v>
      </c>
      <c r="L76" s="202"/>
      <c r="M76" s="202"/>
      <c r="N76" s="202"/>
      <c r="O76" s="202" t="s">
        <v>1306</v>
      </c>
      <c r="P76" s="298" t="s">
        <v>639</v>
      </c>
      <c r="Q76" s="301" t="s">
        <v>643</v>
      </c>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4"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t="s">
        <v>1508</v>
      </c>
      <c r="K118" s="202" t="s">
        <v>1509</v>
      </c>
      <c r="L118" s="202" t="s">
        <v>1510</v>
      </c>
      <c r="M118" s="202" t="s">
        <v>1497</v>
      </c>
      <c r="N118" s="202"/>
      <c r="O118" s="202" t="s">
        <v>1306</v>
      </c>
      <c r="P118" s="298" t="s">
        <v>638</v>
      </c>
      <c r="Q118" s="301" t="s">
        <v>643</v>
      </c>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409.5" x14ac:dyDescent="0.25">
      <c r="B124" s="292" t="s">
        <v>8</v>
      </c>
      <c r="C124" s="148" t="s">
        <v>938</v>
      </c>
      <c r="D124" s="149" t="s">
        <v>335</v>
      </c>
      <c r="E124" s="150" t="s">
        <v>24</v>
      </c>
      <c r="F124" s="153" t="s">
        <v>939</v>
      </c>
      <c r="G124" s="298" t="s">
        <v>32</v>
      </c>
      <c r="H124" s="299" t="s">
        <v>11</v>
      </c>
      <c r="I124" s="300"/>
      <c r="J124" s="328">
        <v>44036</v>
      </c>
      <c r="K124" s="202" t="s">
        <v>1512</v>
      </c>
      <c r="L124" s="202" t="s">
        <v>1511</v>
      </c>
      <c r="M124" s="202"/>
      <c r="N124" s="202"/>
      <c r="O124" s="202" t="s">
        <v>1306</v>
      </c>
      <c r="P124" s="298" t="s">
        <v>639</v>
      </c>
      <c r="Q124" s="301" t="s">
        <v>643</v>
      </c>
    </row>
    <row r="125" spans="2:17" ht="72.75" customHeight="1" x14ac:dyDescent="0.25">
      <c r="B125" s="292" t="s">
        <v>8</v>
      </c>
      <c r="C125" s="148"/>
      <c r="D125" s="149" t="s">
        <v>336</v>
      </c>
      <c r="E125" s="150" t="s">
        <v>24</v>
      </c>
      <c r="F125" s="165" t="s">
        <v>940</v>
      </c>
      <c r="G125" s="298" t="s">
        <v>32</v>
      </c>
      <c r="H125" s="299" t="s">
        <v>11</v>
      </c>
      <c r="I125" s="300"/>
      <c r="J125" s="298"/>
      <c r="K125" s="202" t="s">
        <v>1470</v>
      </c>
      <c r="L125" s="202"/>
      <c r="M125" s="202"/>
      <c r="N125" s="202"/>
      <c r="O125" s="202" t="s">
        <v>1306</v>
      </c>
      <c r="P125" s="298"/>
      <c r="Q125" s="301"/>
    </row>
    <row r="126" spans="2:17" ht="123.75" x14ac:dyDescent="0.25">
      <c r="B126" s="292" t="s">
        <v>8</v>
      </c>
      <c r="C126" s="148"/>
      <c r="D126" s="149" t="s">
        <v>337</v>
      </c>
      <c r="E126" s="150" t="s">
        <v>24</v>
      </c>
      <c r="F126" s="153" t="s">
        <v>941</v>
      </c>
      <c r="G126" s="298" t="s">
        <v>32</v>
      </c>
      <c r="H126" s="299" t="s">
        <v>11</v>
      </c>
      <c r="I126" s="300"/>
      <c r="J126" s="328">
        <v>44036</v>
      </c>
      <c r="K126" s="202" t="s">
        <v>1513</v>
      </c>
      <c r="L126" s="202" t="s">
        <v>1514</v>
      </c>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327"/>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146.25" x14ac:dyDescent="0.25">
      <c r="B148" s="292" t="s">
        <v>358</v>
      </c>
      <c r="C148" s="160" t="s">
        <v>974</v>
      </c>
      <c r="D148" s="160" t="s">
        <v>359</v>
      </c>
      <c r="E148" s="159" t="s">
        <v>24</v>
      </c>
      <c r="F148" s="166" t="s">
        <v>673</v>
      </c>
      <c r="G148" s="293" t="s">
        <v>32</v>
      </c>
      <c r="H148" s="294" t="s">
        <v>11</v>
      </c>
      <c r="I148" s="297"/>
      <c r="J148" s="327">
        <v>44036</v>
      </c>
      <c r="K148" s="201" t="s">
        <v>1500</v>
      </c>
      <c r="L148" s="201" t="s">
        <v>1501</v>
      </c>
      <c r="M148" s="201"/>
      <c r="N148" s="201"/>
      <c r="O148" s="201" t="s">
        <v>1306</v>
      </c>
      <c r="P148" s="293" t="s">
        <v>638</v>
      </c>
      <c r="Q148" s="296" t="s">
        <v>643</v>
      </c>
    </row>
    <row r="149" spans="2:17" ht="56.25" x14ac:dyDescent="0.25">
      <c r="B149" s="292" t="s">
        <v>358</v>
      </c>
      <c r="C149" s="160"/>
      <c r="D149" s="160" t="s">
        <v>360</v>
      </c>
      <c r="E149" s="159" t="s">
        <v>24</v>
      </c>
      <c r="F149" s="166" t="s">
        <v>975</v>
      </c>
      <c r="G149" s="293" t="s">
        <v>32</v>
      </c>
      <c r="H149" s="294" t="s">
        <v>12</v>
      </c>
      <c r="I149" s="297"/>
      <c r="J149" s="293"/>
      <c r="K149" s="201"/>
      <c r="L149" s="201"/>
      <c r="M149" s="201"/>
      <c r="N149" s="201"/>
      <c r="O149" s="201"/>
      <c r="P149" s="293" t="s">
        <v>638</v>
      </c>
      <c r="Q149" s="296" t="s">
        <v>643</v>
      </c>
    </row>
    <row r="150" spans="2:17" ht="67.5" x14ac:dyDescent="0.25">
      <c r="B150" s="292" t="s">
        <v>358</v>
      </c>
      <c r="C150" s="160"/>
      <c r="D150" s="160" t="s">
        <v>361</v>
      </c>
      <c r="E150" s="159" t="s">
        <v>24</v>
      </c>
      <c r="F150" s="166" t="s">
        <v>674</v>
      </c>
      <c r="G150" s="293" t="s">
        <v>32</v>
      </c>
      <c r="H150" s="294" t="s">
        <v>11</v>
      </c>
      <c r="I150" s="297"/>
      <c r="J150" s="293"/>
      <c r="K150" s="201" t="s">
        <v>1312</v>
      </c>
      <c r="L150" s="201"/>
      <c r="M150" s="201"/>
      <c r="N150" s="201"/>
      <c r="O150" s="201"/>
      <c r="P150" s="293" t="s">
        <v>638</v>
      </c>
      <c r="Q150" s="296" t="s">
        <v>643</v>
      </c>
    </row>
    <row r="151" spans="2:17" ht="151.5" customHeight="1" x14ac:dyDescent="0.25">
      <c r="B151" s="292" t="s">
        <v>358</v>
      </c>
      <c r="C151" s="153" t="s">
        <v>976</v>
      </c>
      <c r="D151" s="153" t="s">
        <v>362</v>
      </c>
      <c r="E151" s="158" t="s">
        <v>24</v>
      </c>
      <c r="F151" s="165" t="s">
        <v>977</v>
      </c>
      <c r="G151" s="298" t="s">
        <v>32</v>
      </c>
      <c r="H151" s="299" t="s">
        <v>11</v>
      </c>
      <c r="I151" s="300"/>
      <c r="J151" s="298"/>
      <c r="K151" s="202"/>
      <c r="L151" s="202"/>
      <c r="M151" s="202"/>
      <c r="N151" s="202"/>
      <c r="O151" s="202" t="s">
        <v>1306</v>
      </c>
      <c r="P151" s="298"/>
      <c r="Q151" s="301"/>
    </row>
    <row r="152" spans="2:17" ht="147" customHeight="1" x14ac:dyDescent="0.25">
      <c r="B152" s="292" t="s">
        <v>358</v>
      </c>
      <c r="C152" s="160" t="s">
        <v>978</v>
      </c>
      <c r="D152" s="160" t="s">
        <v>363</v>
      </c>
      <c r="E152" s="159" t="s">
        <v>24</v>
      </c>
      <c r="F152" s="166" t="s">
        <v>979</v>
      </c>
      <c r="G152" s="293" t="s">
        <v>32</v>
      </c>
      <c r="H152" s="294" t="s">
        <v>11</v>
      </c>
      <c r="I152" s="297"/>
      <c r="J152" s="293"/>
      <c r="K152" s="201" t="s">
        <v>1503</v>
      </c>
      <c r="L152" s="201" t="s">
        <v>1504</v>
      </c>
      <c r="M152" s="201"/>
      <c r="N152" s="201"/>
      <c r="O152" s="201" t="s">
        <v>1306</v>
      </c>
      <c r="P152" s="293" t="s">
        <v>639</v>
      </c>
      <c r="Q152" s="296" t="s">
        <v>643</v>
      </c>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11</v>
      </c>
      <c r="I154" s="297"/>
      <c r="J154" s="293"/>
      <c r="K154" s="201" t="s">
        <v>1502</v>
      </c>
      <c r="L154" s="201"/>
      <c r="M154" s="201"/>
      <c r="N154" s="201"/>
      <c r="O154" s="201"/>
      <c r="P154" s="293" t="s">
        <v>639</v>
      </c>
      <c r="Q154" s="296" t="s">
        <v>643</v>
      </c>
    </row>
    <row r="155" spans="2:17" ht="33.75" x14ac:dyDescent="0.25">
      <c r="B155" s="292" t="s">
        <v>358</v>
      </c>
      <c r="C155" s="153" t="s">
        <v>982</v>
      </c>
      <c r="D155" s="153" t="s">
        <v>366</v>
      </c>
      <c r="E155" s="158" t="s">
        <v>24</v>
      </c>
      <c r="F155" s="165" t="s">
        <v>983</v>
      </c>
      <c r="G155" s="298" t="s">
        <v>32</v>
      </c>
      <c r="H155" s="299"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9"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32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1515</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327"/>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53.1" customHeight="1" x14ac:dyDescent="0.25">
      <c r="B235" s="304" t="s">
        <v>7</v>
      </c>
      <c r="C235" s="160" t="s">
        <v>1077</v>
      </c>
      <c r="D235" s="160" t="s">
        <v>440</v>
      </c>
      <c r="E235" s="159" t="s">
        <v>24</v>
      </c>
      <c r="F235" s="166" t="s">
        <v>1078</v>
      </c>
      <c r="G235" s="306" t="s">
        <v>32</v>
      </c>
      <c r="H235" s="294" t="s">
        <v>12</v>
      </c>
      <c r="I235" s="203"/>
      <c r="J235" s="332"/>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12</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566" priority="53" operator="equal">
      <formula>"Indéterminé"</formula>
    </cfRule>
    <cfRule type="cellIs" dxfId="1565" priority="54" operator="equal">
      <formula>"NA"</formula>
    </cfRule>
    <cfRule type="cellIs" dxfId="1564" priority="55" operator="equal">
      <formula>"Invalidé"</formula>
    </cfRule>
    <cfRule type="cellIs" dxfId="1563" priority="56" operator="equal">
      <formula>"Validé"</formula>
    </cfRule>
  </conditionalFormatting>
  <conditionalFormatting sqref="H1:H3 H62:H63 H261:H1048576 H148:H156 H79:H130">
    <cfRule type="cellIs" dxfId="1562" priority="57" operator="equal">
      <formula>"Indéterminé"</formula>
    </cfRule>
    <cfRule type="cellIs" dxfId="1561" priority="58" operator="equal">
      <formula>"NA"</formula>
    </cfRule>
    <cfRule type="cellIs" dxfId="1560" priority="59" operator="equal">
      <formula>"Invalidé"</formula>
    </cfRule>
    <cfRule type="cellIs" dxfId="1559" priority="60" operator="equal">
      <formula>"Validé"</formula>
    </cfRule>
  </conditionalFormatting>
  <conditionalFormatting sqref="H4:H61">
    <cfRule type="cellIs" dxfId="1558" priority="49" operator="equal">
      <formula>"Indéterminé"</formula>
    </cfRule>
    <cfRule type="cellIs" dxfId="1557" priority="50" operator="equal">
      <formula>"NA"</formula>
    </cfRule>
    <cfRule type="cellIs" dxfId="1556" priority="51" operator="equal">
      <formula>"Invalidé"</formula>
    </cfRule>
    <cfRule type="cellIs" dxfId="1555" priority="52" operator="equal">
      <formula>"Validé"</formula>
    </cfRule>
  </conditionalFormatting>
  <conditionalFormatting sqref="H187:H239">
    <cfRule type="cellIs" dxfId="1554" priority="45" operator="equal">
      <formula>"Indéterminé"</formula>
    </cfRule>
    <cfRule type="cellIs" dxfId="1553" priority="46" operator="equal">
      <formula>"NA"</formula>
    </cfRule>
    <cfRule type="cellIs" dxfId="1552" priority="47" operator="equal">
      <formula>"Invalidé"</formula>
    </cfRule>
    <cfRule type="cellIs" dxfId="1551" priority="48" operator="equal">
      <formula>"Validé"</formula>
    </cfRule>
  </conditionalFormatting>
  <conditionalFormatting sqref="H240:H260">
    <cfRule type="cellIs" dxfId="1550" priority="41" operator="equal">
      <formula>"Indéterminé"</formula>
    </cfRule>
    <cfRule type="cellIs" dxfId="1549" priority="42" operator="equal">
      <formula>"NA"</formula>
    </cfRule>
    <cfRule type="cellIs" dxfId="1548" priority="43" operator="equal">
      <formula>"Invalidé"</formula>
    </cfRule>
    <cfRule type="cellIs" dxfId="1547" priority="44" operator="equal">
      <formula>"Validé"</formula>
    </cfRule>
  </conditionalFormatting>
  <conditionalFormatting sqref="H135:H147">
    <cfRule type="cellIs" dxfId="1546" priority="37" operator="equal">
      <formula>"Indéterminé"</formula>
    </cfRule>
    <cfRule type="cellIs" dxfId="1545" priority="38" operator="equal">
      <formula>"NA"</formula>
    </cfRule>
    <cfRule type="cellIs" dxfId="1544" priority="39" operator="equal">
      <formula>"Invalidé"</formula>
    </cfRule>
    <cfRule type="cellIs" dxfId="1543" priority="40" operator="equal">
      <formula>"Validé"</formula>
    </cfRule>
  </conditionalFormatting>
  <conditionalFormatting sqref="H65:H69 H72:H78">
    <cfRule type="cellIs" dxfId="1542" priority="33" operator="equal">
      <formula>"Indéterminé"</formula>
    </cfRule>
    <cfRule type="cellIs" dxfId="1541" priority="34" operator="equal">
      <formula>"NA"</formula>
    </cfRule>
    <cfRule type="cellIs" dxfId="1540" priority="35" operator="equal">
      <formula>"Invalidé"</formula>
    </cfRule>
    <cfRule type="cellIs" dxfId="1539" priority="36" operator="equal">
      <formula>"Validé"</formula>
    </cfRule>
  </conditionalFormatting>
  <conditionalFormatting sqref="H64">
    <cfRule type="cellIs" dxfId="1538" priority="29" operator="equal">
      <formula>"Indéterminé"</formula>
    </cfRule>
    <cfRule type="cellIs" dxfId="1537" priority="30" operator="equal">
      <formula>"NA"</formula>
    </cfRule>
    <cfRule type="cellIs" dxfId="1536" priority="31" operator="equal">
      <formula>"Invalidé"</formula>
    </cfRule>
    <cfRule type="cellIs" dxfId="1535" priority="32" operator="equal">
      <formula>"Validé"</formula>
    </cfRule>
  </conditionalFormatting>
  <conditionalFormatting sqref="H71">
    <cfRule type="cellIs" dxfId="1534" priority="25" operator="equal">
      <formula>"Indéterminé"</formula>
    </cfRule>
    <cfRule type="cellIs" dxfId="1533" priority="26" operator="equal">
      <formula>"NA"</formula>
    </cfRule>
    <cfRule type="cellIs" dxfId="1532" priority="27" operator="equal">
      <formula>"Invalidé"</formula>
    </cfRule>
    <cfRule type="cellIs" dxfId="1531" priority="28" operator="equal">
      <formula>"Validé"</formula>
    </cfRule>
  </conditionalFormatting>
  <conditionalFormatting sqref="H70">
    <cfRule type="cellIs" dxfId="1530" priority="21" operator="equal">
      <formula>"Indéterminé"</formula>
    </cfRule>
    <cfRule type="cellIs" dxfId="1529" priority="22" operator="equal">
      <formula>"NA"</formula>
    </cfRule>
    <cfRule type="cellIs" dxfId="1528" priority="23" operator="equal">
      <formula>"Invalidé"</formula>
    </cfRule>
    <cfRule type="cellIs" dxfId="1527" priority="24" operator="equal">
      <formula>"Validé"</formula>
    </cfRule>
  </conditionalFormatting>
  <conditionalFormatting sqref="H131:H134">
    <cfRule type="cellIs" dxfId="1526" priority="17" operator="equal">
      <formula>"Indéterminé"</formula>
    </cfRule>
    <cfRule type="cellIs" dxfId="1525" priority="18" operator="equal">
      <formula>"NA"</formula>
    </cfRule>
    <cfRule type="cellIs" dxfId="1524" priority="19" operator="equal">
      <formula>"Invalidé"</formula>
    </cfRule>
    <cfRule type="cellIs" dxfId="1523" priority="20" operator="equal">
      <formula>"Validé"</formula>
    </cfRule>
  </conditionalFormatting>
  <conditionalFormatting sqref="H157:H164">
    <cfRule type="cellIs" dxfId="1522" priority="13" operator="equal">
      <formula>"Indéterminé"</formula>
    </cfRule>
    <cfRule type="cellIs" dxfId="1521" priority="14" operator="equal">
      <formula>"NA"</formula>
    </cfRule>
    <cfRule type="cellIs" dxfId="1520" priority="15" operator="equal">
      <formula>"Invalidé"</formula>
    </cfRule>
    <cfRule type="cellIs" dxfId="1519" priority="16" operator="equal">
      <formula>"Validé"</formula>
    </cfRule>
  </conditionalFormatting>
  <conditionalFormatting sqref="H168:H181">
    <cfRule type="cellIs" dxfId="1518" priority="9" operator="equal">
      <formula>"Indéterminé"</formula>
    </cfRule>
    <cfRule type="cellIs" dxfId="1517" priority="10" operator="equal">
      <formula>"NA"</formula>
    </cfRule>
    <cfRule type="cellIs" dxfId="1516" priority="11" operator="equal">
      <formula>"Invalidé"</formula>
    </cfRule>
    <cfRule type="cellIs" dxfId="1515" priority="12" operator="equal">
      <formula>"Validé"</formula>
    </cfRule>
  </conditionalFormatting>
  <conditionalFormatting sqref="H165:H167">
    <cfRule type="cellIs" dxfId="1514" priority="5" operator="equal">
      <formula>"Indéterminé"</formula>
    </cfRule>
    <cfRule type="cellIs" dxfId="1513" priority="6" operator="equal">
      <formula>"NA"</formula>
    </cfRule>
    <cfRule type="cellIs" dxfId="1512" priority="7" operator="equal">
      <formula>"Invalidé"</formula>
    </cfRule>
    <cfRule type="cellIs" dxfId="1511" priority="8" operator="equal">
      <formula>"Validé"</formula>
    </cfRule>
  </conditionalFormatting>
  <conditionalFormatting sqref="H182:H186">
    <cfRule type="cellIs" dxfId="1510" priority="1" operator="equal">
      <formula>"Indéterminé"</formula>
    </cfRule>
    <cfRule type="cellIs" dxfId="1509" priority="2" operator="equal">
      <formula>"NA"</formula>
    </cfRule>
    <cfRule type="cellIs" dxfId="1508" priority="3" operator="equal">
      <formula>"Invalidé"</formula>
    </cfRule>
    <cfRule type="cellIs" dxfId="1507"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B67" zoomScale="120" zoomScaleNormal="120" workbookViewId="0">
      <selection activeCell="K76" sqref="K76"/>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45" x14ac:dyDescent="0.25">
      <c r="A1" s="108" t="s">
        <v>1214</v>
      </c>
      <c r="B1" s="109"/>
      <c r="C1" s="335" t="s">
        <v>1232</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327"/>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11</v>
      </c>
      <c r="I12" s="300"/>
      <c r="J12" s="328">
        <v>44036</v>
      </c>
      <c r="K12" s="202" t="s">
        <v>1564</v>
      </c>
      <c r="L12" s="202" t="s">
        <v>1517</v>
      </c>
      <c r="M12" s="202"/>
      <c r="N12" s="202"/>
      <c r="O12" s="202"/>
      <c r="P12" s="298" t="s">
        <v>638</v>
      </c>
      <c r="Q12" s="301" t="s">
        <v>642</v>
      </c>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327">
        <v>44040</v>
      </c>
      <c r="K18" s="201" t="s">
        <v>1557</v>
      </c>
      <c r="L18" s="201"/>
      <c r="M18" s="201" t="s">
        <v>1558</v>
      </c>
      <c r="N18" s="201"/>
      <c r="O18" s="201" t="s">
        <v>1306</v>
      </c>
      <c r="P18" s="293" t="s">
        <v>640</v>
      </c>
      <c r="Q18" s="296" t="s">
        <v>643</v>
      </c>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44035</v>
      </c>
      <c r="K64" s="202" t="s">
        <v>1540</v>
      </c>
      <c r="L64" s="204"/>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23.75" x14ac:dyDescent="0.25">
      <c r="B70" s="292" t="s">
        <v>3</v>
      </c>
      <c r="C70" s="145" t="s">
        <v>872</v>
      </c>
      <c r="D70" s="146" t="s">
        <v>281</v>
      </c>
      <c r="E70" s="147" t="s">
        <v>25</v>
      </c>
      <c r="F70" s="160" t="s">
        <v>873</v>
      </c>
      <c r="G70" s="293" t="s">
        <v>32</v>
      </c>
      <c r="H70" s="294" t="s">
        <v>11</v>
      </c>
      <c r="I70" s="297"/>
      <c r="J70" s="327">
        <v>44035</v>
      </c>
      <c r="K70" s="201" t="s">
        <v>1559</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327"/>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44" customHeight="1" x14ac:dyDescent="0.25">
      <c r="B75" s="292" t="s">
        <v>3</v>
      </c>
      <c r="C75" s="148" t="s">
        <v>877</v>
      </c>
      <c r="D75" s="149" t="s">
        <v>286</v>
      </c>
      <c r="E75" s="150" t="s">
        <v>25</v>
      </c>
      <c r="F75" s="165" t="s">
        <v>878</v>
      </c>
      <c r="G75" s="298" t="s">
        <v>32</v>
      </c>
      <c r="H75" s="299" t="s">
        <v>11</v>
      </c>
      <c r="I75" s="300"/>
      <c r="J75" s="328">
        <v>44036</v>
      </c>
      <c r="K75" s="202" t="s">
        <v>1810</v>
      </c>
      <c r="L75" s="202"/>
      <c r="M75" s="202"/>
      <c r="N75" s="202"/>
      <c r="O75" s="202" t="s">
        <v>1306</v>
      </c>
      <c r="P75" s="298" t="s">
        <v>639</v>
      </c>
      <c r="Q75" s="301" t="s">
        <v>642</v>
      </c>
    </row>
    <row r="76" spans="2:17" ht="112.5" x14ac:dyDescent="0.25">
      <c r="B76" s="292" t="s">
        <v>3</v>
      </c>
      <c r="C76" s="153"/>
      <c r="D76" s="149" t="s">
        <v>287</v>
      </c>
      <c r="E76" s="150" t="s">
        <v>25</v>
      </c>
      <c r="F76" s="165" t="s">
        <v>879</v>
      </c>
      <c r="G76" s="298" t="s">
        <v>32</v>
      </c>
      <c r="H76" s="299" t="s">
        <v>11</v>
      </c>
      <c r="I76" s="300"/>
      <c r="J76" s="328">
        <v>44036</v>
      </c>
      <c r="K76" s="202" t="s">
        <v>1507</v>
      </c>
      <c r="L76" s="202"/>
      <c r="M76" s="202"/>
      <c r="N76" s="202"/>
      <c r="O76" s="202" t="s">
        <v>1306</v>
      </c>
      <c r="P76" s="298" t="s">
        <v>639</v>
      </c>
      <c r="Q76" s="301" t="s">
        <v>643</v>
      </c>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12</v>
      </c>
      <c r="I107" s="297"/>
      <c r="J107" s="293"/>
      <c r="K107" s="201"/>
      <c r="L107" s="201"/>
      <c r="M107" s="201"/>
      <c r="N107" s="201"/>
      <c r="O107" s="201"/>
      <c r="P107" s="293"/>
      <c r="Q107" s="296"/>
    </row>
    <row r="108" spans="2:17" ht="114" customHeight="1" x14ac:dyDescent="0.25">
      <c r="B108" s="292" t="s">
        <v>9</v>
      </c>
      <c r="C108" s="148" t="s">
        <v>918</v>
      </c>
      <c r="D108" s="149" t="s">
        <v>321</v>
      </c>
      <c r="E108" s="150" t="s">
        <v>24</v>
      </c>
      <c r="F108" s="165" t="s">
        <v>919</v>
      </c>
      <c r="G108" s="298" t="s">
        <v>32</v>
      </c>
      <c r="H108" s="294" t="s">
        <v>11</v>
      </c>
      <c r="I108" s="300"/>
      <c r="J108" s="328">
        <v>44033</v>
      </c>
      <c r="K108" s="202" t="s">
        <v>1399</v>
      </c>
      <c r="L108" s="202" t="s">
        <v>1401</v>
      </c>
      <c r="M108" s="202" t="s">
        <v>1402</v>
      </c>
      <c r="N108" s="202"/>
      <c r="O108" s="202"/>
      <c r="P108" s="298" t="s">
        <v>640</v>
      </c>
      <c r="Q108" s="301" t="s">
        <v>644</v>
      </c>
    </row>
    <row r="109" spans="2:17" ht="90" x14ac:dyDescent="0.25">
      <c r="B109" s="292" t="s">
        <v>9</v>
      </c>
      <c r="C109" s="145" t="s">
        <v>322</v>
      </c>
      <c r="D109" s="146" t="s">
        <v>323</v>
      </c>
      <c r="E109" s="147" t="s">
        <v>24</v>
      </c>
      <c r="F109" s="166" t="s">
        <v>920</v>
      </c>
      <c r="G109" s="293" t="s">
        <v>32</v>
      </c>
      <c r="H109" s="294" t="s">
        <v>12</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12</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12</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12</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83.1" customHeight="1" x14ac:dyDescent="0.25">
      <c r="B123" s="304" t="s">
        <v>330</v>
      </c>
      <c r="C123" s="145" t="s">
        <v>937</v>
      </c>
      <c r="D123" s="146" t="s">
        <v>334</v>
      </c>
      <c r="E123" s="147" t="s">
        <v>24</v>
      </c>
      <c r="F123" s="166" t="s">
        <v>669</v>
      </c>
      <c r="G123" s="293" t="s">
        <v>32</v>
      </c>
      <c r="H123" s="299" t="s">
        <v>11</v>
      </c>
      <c r="I123" s="297"/>
      <c r="J123" s="306"/>
      <c r="K123" s="203"/>
      <c r="L123" s="203"/>
      <c r="M123" s="201"/>
      <c r="N123" s="201"/>
      <c r="O123" s="201"/>
      <c r="P123" s="293"/>
      <c r="Q123" s="296"/>
    </row>
    <row r="124" spans="2:17" ht="408" customHeight="1" x14ac:dyDescent="0.25">
      <c r="B124" s="292" t="s">
        <v>8</v>
      </c>
      <c r="C124" s="148" t="s">
        <v>938</v>
      </c>
      <c r="D124" s="149" t="s">
        <v>335</v>
      </c>
      <c r="E124" s="150" t="s">
        <v>24</v>
      </c>
      <c r="F124" s="153" t="s">
        <v>939</v>
      </c>
      <c r="G124" s="298" t="s">
        <v>32</v>
      </c>
      <c r="H124" s="299" t="s">
        <v>11</v>
      </c>
      <c r="I124" s="300"/>
      <c r="J124" s="328">
        <v>44039</v>
      </c>
      <c r="K124" s="202" t="s">
        <v>1563</v>
      </c>
      <c r="L124" s="202" t="s">
        <v>1634</v>
      </c>
      <c r="M124" s="202" t="s">
        <v>1544</v>
      </c>
      <c r="N124" s="202"/>
      <c r="O124" s="202" t="s">
        <v>1306</v>
      </c>
      <c r="P124" s="298" t="s">
        <v>639</v>
      </c>
      <c r="Q124" s="301" t="s">
        <v>644</v>
      </c>
    </row>
    <row r="125" spans="2:17" ht="72.75" customHeight="1" x14ac:dyDescent="0.25">
      <c r="B125" s="292" t="s">
        <v>8</v>
      </c>
      <c r="C125" s="148"/>
      <c r="D125" s="149" t="s">
        <v>336</v>
      </c>
      <c r="E125" s="150" t="s">
        <v>24</v>
      </c>
      <c r="F125" s="165" t="s">
        <v>940</v>
      </c>
      <c r="G125" s="298" t="s">
        <v>32</v>
      </c>
      <c r="H125" s="299" t="s">
        <v>11</v>
      </c>
      <c r="I125" s="300"/>
      <c r="J125" s="298"/>
      <c r="K125" s="202" t="s">
        <v>1470</v>
      </c>
      <c r="L125" s="202"/>
      <c r="M125" s="202"/>
      <c r="N125" s="202"/>
      <c r="O125" s="202" t="s">
        <v>1306</v>
      </c>
      <c r="P125" s="298" t="s">
        <v>639</v>
      </c>
      <c r="Q125" s="301" t="s">
        <v>644</v>
      </c>
    </row>
    <row r="126" spans="2:17" ht="78.75" x14ac:dyDescent="0.25">
      <c r="B126" s="292" t="s">
        <v>8</v>
      </c>
      <c r="C126" s="148"/>
      <c r="D126" s="149" t="s">
        <v>337</v>
      </c>
      <c r="E126" s="150" t="s">
        <v>24</v>
      </c>
      <c r="F126" s="153" t="s">
        <v>941</v>
      </c>
      <c r="G126" s="298" t="s">
        <v>32</v>
      </c>
      <c r="H126" s="299" t="s">
        <v>11</v>
      </c>
      <c r="I126" s="300"/>
      <c r="J126" s="298"/>
      <c r="K126" s="202" t="s">
        <v>1541</v>
      </c>
      <c r="L126" s="202"/>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4"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12</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11</v>
      </c>
      <c r="I143" s="297"/>
      <c r="J143" s="327">
        <v>44033</v>
      </c>
      <c r="K143" s="201" t="s">
        <v>1423</v>
      </c>
      <c r="L143" s="201" t="s">
        <v>1424</v>
      </c>
      <c r="M143" s="201" t="s">
        <v>1425</v>
      </c>
      <c r="N143" s="201"/>
      <c r="O143" s="201"/>
      <c r="P143" s="293" t="s">
        <v>639</v>
      </c>
      <c r="Q143" s="296" t="s">
        <v>643</v>
      </c>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157.5" x14ac:dyDescent="0.25">
      <c r="B145" s="304" t="s">
        <v>345</v>
      </c>
      <c r="C145" s="160" t="s">
        <v>970</v>
      </c>
      <c r="D145" s="160" t="s">
        <v>356</v>
      </c>
      <c r="E145" s="159" t="s">
        <v>24</v>
      </c>
      <c r="F145" s="166" t="s">
        <v>971</v>
      </c>
      <c r="G145" s="293" t="s">
        <v>32</v>
      </c>
      <c r="H145" s="294" t="s">
        <v>11</v>
      </c>
      <c r="I145" s="297"/>
      <c r="J145" s="327">
        <v>44033</v>
      </c>
      <c r="K145" s="201" t="s">
        <v>1427</v>
      </c>
      <c r="L145" s="201" t="s">
        <v>1428</v>
      </c>
      <c r="M145" s="201"/>
      <c r="N145" s="201"/>
      <c r="O145" s="201" t="s">
        <v>1306</v>
      </c>
      <c r="P145" s="293" t="s">
        <v>639</v>
      </c>
      <c r="Q145" s="296" t="s">
        <v>643</v>
      </c>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123.75" x14ac:dyDescent="0.25">
      <c r="B148" s="292" t="s">
        <v>358</v>
      </c>
      <c r="C148" s="160" t="s">
        <v>974</v>
      </c>
      <c r="D148" s="160" t="s">
        <v>359</v>
      </c>
      <c r="E148" s="159" t="s">
        <v>24</v>
      </c>
      <c r="F148" s="166" t="s">
        <v>673</v>
      </c>
      <c r="G148" s="293" t="s">
        <v>32</v>
      </c>
      <c r="H148" s="294" t="s">
        <v>11</v>
      </c>
      <c r="I148" s="297"/>
      <c r="J148" s="327">
        <v>44036</v>
      </c>
      <c r="K148" s="201" t="s">
        <v>1560</v>
      </c>
      <c r="L148" s="201" t="s">
        <v>1542</v>
      </c>
      <c r="M148" s="201"/>
      <c r="N148" s="201"/>
      <c r="O148" s="201" t="s">
        <v>1306</v>
      </c>
      <c r="P148" s="293" t="s">
        <v>638</v>
      </c>
      <c r="Q148" s="296" t="s">
        <v>643</v>
      </c>
    </row>
    <row r="149" spans="2:17" ht="56.25" x14ac:dyDescent="0.25">
      <c r="B149" s="292" t="s">
        <v>358</v>
      </c>
      <c r="C149" s="160"/>
      <c r="D149" s="160" t="s">
        <v>360</v>
      </c>
      <c r="E149" s="159" t="s">
        <v>24</v>
      </c>
      <c r="F149" s="166" t="s">
        <v>975</v>
      </c>
      <c r="G149" s="293" t="s">
        <v>32</v>
      </c>
      <c r="H149" s="294" t="s">
        <v>11</v>
      </c>
      <c r="I149" s="297"/>
      <c r="J149" s="293"/>
      <c r="K149" s="201" t="s">
        <v>1311</v>
      </c>
      <c r="L149" s="201"/>
      <c r="M149" s="201"/>
      <c r="N149" s="201"/>
      <c r="O149" s="201"/>
      <c r="P149" s="293" t="s">
        <v>638</v>
      </c>
      <c r="Q149" s="296" t="s">
        <v>643</v>
      </c>
    </row>
    <row r="150" spans="2:17" ht="67.5" x14ac:dyDescent="0.25">
      <c r="B150" s="292" t="s">
        <v>358</v>
      </c>
      <c r="C150" s="160"/>
      <c r="D150" s="160" t="s">
        <v>361</v>
      </c>
      <c r="E150" s="159" t="s">
        <v>24</v>
      </c>
      <c r="F150" s="166" t="s">
        <v>674</v>
      </c>
      <c r="G150" s="293" t="s">
        <v>32</v>
      </c>
      <c r="H150" s="294" t="s">
        <v>11</v>
      </c>
      <c r="I150" s="297"/>
      <c r="J150" s="293"/>
      <c r="K150" s="201" t="s">
        <v>1312</v>
      </c>
      <c r="L150" s="201"/>
      <c r="M150" s="201"/>
      <c r="N150" s="201"/>
      <c r="O150" s="201"/>
      <c r="P150" s="293" t="s">
        <v>638</v>
      </c>
      <c r="Q150" s="296" t="s">
        <v>643</v>
      </c>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327">
        <v>44040</v>
      </c>
      <c r="K152" s="201" t="s">
        <v>1562</v>
      </c>
      <c r="L152" s="201" t="s">
        <v>1561</v>
      </c>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327">
        <v>44039</v>
      </c>
      <c r="K161" s="201" t="s">
        <v>1545</v>
      </c>
      <c r="L161" s="201"/>
      <c r="M161" s="201"/>
      <c r="N161" s="201"/>
      <c r="O161" s="201" t="s">
        <v>1306</v>
      </c>
      <c r="P161" s="293" t="s">
        <v>639</v>
      </c>
      <c r="Q161" s="296" t="s">
        <v>643</v>
      </c>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32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1435</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306"/>
      <c r="K169" s="203"/>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328">
        <v>44039</v>
      </c>
      <c r="K170" s="202" t="s">
        <v>1547</v>
      </c>
      <c r="L170" s="202"/>
      <c r="M170" s="202"/>
      <c r="N170" s="202"/>
      <c r="O170" s="202" t="s">
        <v>1306</v>
      </c>
      <c r="P170" s="298" t="s">
        <v>639</v>
      </c>
      <c r="Q170" s="301" t="s">
        <v>643</v>
      </c>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13</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327">
        <v>44039</v>
      </c>
      <c r="K179" s="201" t="s">
        <v>1546</v>
      </c>
      <c r="L179" s="201"/>
      <c r="M179" s="201"/>
      <c r="N179" s="201"/>
      <c r="O179" s="201" t="s">
        <v>1306</v>
      </c>
      <c r="P179" s="293" t="s">
        <v>639</v>
      </c>
      <c r="Q179" s="296" t="s">
        <v>644</v>
      </c>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32"/>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13</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12</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12</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56.1" customHeight="1" x14ac:dyDescent="0.25">
      <c r="B190" s="292" t="s">
        <v>4</v>
      </c>
      <c r="C190" s="153" t="s">
        <v>1030</v>
      </c>
      <c r="D190" s="153" t="s">
        <v>392</v>
      </c>
      <c r="E190" s="158" t="s">
        <v>24</v>
      </c>
      <c r="F190" s="165" t="s">
        <v>687</v>
      </c>
      <c r="G190" s="308" t="s">
        <v>32</v>
      </c>
      <c r="H190" s="299" t="s">
        <v>11</v>
      </c>
      <c r="I190" s="300"/>
      <c r="J190" s="329">
        <v>44039</v>
      </c>
      <c r="K190" s="204" t="s">
        <v>1548</v>
      </c>
      <c r="L190" s="204"/>
      <c r="M190" s="204"/>
      <c r="N190" s="204"/>
      <c r="O190" s="204"/>
      <c r="P190" s="308" t="s">
        <v>639</v>
      </c>
      <c r="Q190" s="309" t="s">
        <v>643</v>
      </c>
    </row>
    <row r="191" spans="2:17" ht="33.75"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12</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32"/>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11</v>
      </c>
      <c r="I198" s="204"/>
      <c r="J198" s="329">
        <v>44035</v>
      </c>
      <c r="K198" s="204" t="s">
        <v>1436</v>
      </c>
      <c r="L198" s="204"/>
      <c r="M198" s="204"/>
      <c r="N198" s="204"/>
      <c r="O198" s="204"/>
      <c r="P198" s="308" t="s">
        <v>639</v>
      </c>
      <c r="Q198" s="309" t="s">
        <v>644</v>
      </c>
    </row>
    <row r="199" spans="2:17" ht="144" customHeight="1" x14ac:dyDescent="0.25">
      <c r="B199" s="292" t="s">
        <v>4</v>
      </c>
      <c r="C199" s="153"/>
      <c r="D199" s="153" t="s">
        <v>692</v>
      </c>
      <c r="E199" s="158" t="s">
        <v>25</v>
      </c>
      <c r="F199" s="165" t="s">
        <v>1035</v>
      </c>
      <c r="G199" s="308" t="s">
        <v>32</v>
      </c>
      <c r="H199" s="299" t="s">
        <v>12</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11</v>
      </c>
      <c r="I201" s="203"/>
      <c r="J201" s="332">
        <v>44033</v>
      </c>
      <c r="K201" s="203" t="s">
        <v>1549</v>
      </c>
      <c r="L201" s="203" t="s">
        <v>1410</v>
      </c>
      <c r="M201" s="203"/>
      <c r="N201" s="203"/>
      <c r="O201" s="203"/>
      <c r="P201" s="306" t="s">
        <v>639</v>
      </c>
      <c r="Q201" s="307" t="s">
        <v>643</v>
      </c>
    </row>
    <row r="202" spans="2:17" ht="33.75" x14ac:dyDescent="0.25">
      <c r="B202" s="292" t="s">
        <v>4</v>
      </c>
      <c r="C202" s="153" t="s">
        <v>1039</v>
      </c>
      <c r="D202" s="153" t="s">
        <v>403</v>
      </c>
      <c r="E202" s="158" t="s">
        <v>24</v>
      </c>
      <c r="F202" s="165" t="s">
        <v>694</v>
      </c>
      <c r="G202" s="308" t="s">
        <v>32</v>
      </c>
      <c r="H202" s="299" t="s">
        <v>12</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11</v>
      </c>
      <c r="I203" s="203"/>
      <c r="J203" s="306"/>
      <c r="K203" s="203" t="s">
        <v>1550</v>
      </c>
      <c r="L203" s="203" t="s">
        <v>1412</v>
      </c>
      <c r="M203" s="203"/>
      <c r="N203" s="203"/>
      <c r="O203" s="203"/>
      <c r="P203" s="306" t="s">
        <v>639</v>
      </c>
      <c r="Q203" s="307" t="s">
        <v>643</v>
      </c>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12</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292.5" x14ac:dyDescent="0.25">
      <c r="B209" s="292" t="s">
        <v>4</v>
      </c>
      <c r="C209" s="153" t="s">
        <v>1047</v>
      </c>
      <c r="D209" s="153" t="s">
        <v>410</v>
      </c>
      <c r="E209" s="158" t="s">
        <v>24</v>
      </c>
      <c r="F209" s="153" t="s">
        <v>1048</v>
      </c>
      <c r="G209" s="308" t="s">
        <v>32</v>
      </c>
      <c r="H209" s="299" t="s">
        <v>11</v>
      </c>
      <c r="I209" s="204"/>
      <c r="J209" s="329">
        <v>44033</v>
      </c>
      <c r="K209" s="204" t="s">
        <v>1551</v>
      </c>
      <c r="L209" s="204" t="s">
        <v>1413</v>
      </c>
      <c r="M209" s="204"/>
      <c r="N209" s="204"/>
      <c r="O209" s="204"/>
      <c r="P209" s="308" t="s">
        <v>639</v>
      </c>
      <c r="Q209" s="309" t="s">
        <v>644</v>
      </c>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348.75" x14ac:dyDescent="0.25">
      <c r="B211" s="292" t="s">
        <v>4</v>
      </c>
      <c r="C211" s="153"/>
      <c r="D211" s="153" t="s">
        <v>412</v>
      </c>
      <c r="E211" s="158" t="s">
        <v>24</v>
      </c>
      <c r="F211" s="153" t="s">
        <v>1050</v>
      </c>
      <c r="G211" s="308" t="s">
        <v>32</v>
      </c>
      <c r="H211" s="299" t="s">
        <v>11</v>
      </c>
      <c r="I211" s="204"/>
      <c r="J211" s="329">
        <v>44039</v>
      </c>
      <c r="K211" s="204" t="s">
        <v>1415</v>
      </c>
      <c r="L211" s="204" t="s">
        <v>1414</v>
      </c>
      <c r="M211" s="204"/>
      <c r="N211" s="204"/>
      <c r="O211" s="204"/>
      <c r="P211" s="308" t="s">
        <v>639</v>
      </c>
      <c r="Q211" s="309" t="s">
        <v>644</v>
      </c>
    </row>
    <row r="212" spans="2:17" ht="72.95" customHeight="1" x14ac:dyDescent="0.25">
      <c r="B212" s="292" t="s">
        <v>4</v>
      </c>
      <c r="C212" s="153"/>
      <c r="D212" s="153" t="s">
        <v>413</v>
      </c>
      <c r="E212" s="158" t="s">
        <v>24</v>
      </c>
      <c r="F212" s="153" t="s">
        <v>1051</v>
      </c>
      <c r="G212" s="308" t="s">
        <v>32</v>
      </c>
      <c r="H212" s="299" t="s">
        <v>11</v>
      </c>
      <c r="I212" s="204"/>
      <c r="J212" s="329">
        <v>44039</v>
      </c>
      <c r="K212" s="204" t="s">
        <v>1552</v>
      </c>
      <c r="L212" s="204"/>
      <c r="M212" s="204"/>
      <c r="N212" s="204"/>
      <c r="O212" s="204"/>
      <c r="P212" s="308" t="s">
        <v>639</v>
      </c>
      <c r="Q212" s="309" t="s">
        <v>644</v>
      </c>
    </row>
    <row r="213" spans="2:17" ht="123.75" x14ac:dyDescent="0.25">
      <c r="B213" s="292" t="s">
        <v>4</v>
      </c>
      <c r="C213" s="153"/>
      <c r="D213" s="153" t="s">
        <v>414</v>
      </c>
      <c r="E213" s="158" t="s">
        <v>24</v>
      </c>
      <c r="F213" s="165" t="s">
        <v>1052</v>
      </c>
      <c r="G213" s="308" t="s">
        <v>32</v>
      </c>
      <c r="H213" s="299" t="s">
        <v>11</v>
      </c>
      <c r="I213" s="300"/>
      <c r="J213" s="329">
        <v>44039</v>
      </c>
      <c r="K213" s="204" t="s">
        <v>1552</v>
      </c>
      <c r="L213" s="204"/>
      <c r="M213" s="204"/>
      <c r="N213" s="204"/>
      <c r="O213" s="204"/>
      <c r="P213" s="308" t="s">
        <v>639</v>
      </c>
      <c r="Q213" s="309" t="s">
        <v>644</v>
      </c>
    </row>
    <row r="214" spans="2:17" ht="101.25" x14ac:dyDescent="0.25">
      <c r="B214" s="292" t="s">
        <v>4</v>
      </c>
      <c r="C214" s="153"/>
      <c r="D214" s="153" t="s">
        <v>415</v>
      </c>
      <c r="E214" s="158" t="s">
        <v>24</v>
      </c>
      <c r="F214" s="153" t="s">
        <v>1053</v>
      </c>
      <c r="G214" s="308" t="s">
        <v>32</v>
      </c>
      <c r="H214" s="299" t="s">
        <v>11</v>
      </c>
      <c r="I214" s="300"/>
      <c r="J214" s="329">
        <v>44039</v>
      </c>
      <c r="K214" s="204" t="s">
        <v>1553</v>
      </c>
      <c r="L214" s="204"/>
      <c r="M214" s="204"/>
      <c r="N214" s="204"/>
      <c r="O214" s="204"/>
      <c r="P214" s="308" t="s">
        <v>639</v>
      </c>
      <c r="Q214" s="309" t="s">
        <v>644</v>
      </c>
    </row>
    <row r="215" spans="2:17" ht="103.5" customHeight="1" x14ac:dyDescent="0.25">
      <c r="B215" s="292" t="s">
        <v>4</v>
      </c>
      <c r="C215" s="153"/>
      <c r="D215" s="153" t="s">
        <v>416</v>
      </c>
      <c r="E215" s="158" t="s">
        <v>24</v>
      </c>
      <c r="F215" s="153" t="s">
        <v>1054</v>
      </c>
      <c r="G215" s="308" t="s">
        <v>32</v>
      </c>
      <c r="H215" s="299" t="s">
        <v>11</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11</v>
      </c>
      <c r="I216" s="297"/>
      <c r="J216" s="351">
        <v>44039</v>
      </c>
      <c r="K216" s="203" t="s">
        <v>1419</v>
      </c>
      <c r="L216" s="203" t="s">
        <v>1420</v>
      </c>
      <c r="M216" s="203"/>
      <c r="N216" s="203"/>
      <c r="O216" s="203"/>
      <c r="P216" s="306" t="s">
        <v>639</v>
      </c>
      <c r="Q216" s="307" t="s">
        <v>643</v>
      </c>
    </row>
    <row r="217" spans="2:17" ht="35.450000000000003" customHeight="1" x14ac:dyDescent="0.25">
      <c r="B217" s="292" t="s">
        <v>4</v>
      </c>
      <c r="C217" s="160"/>
      <c r="D217" s="160" t="s">
        <v>419</v>
      </c>
      <c r="E217" s="159" t="s">
        <v>25</v>
      </c>
      <c r="F217" s="166" t="s">
        <v>1057</v>
      </c>
      <c r="G217" s="306" t="s">
        <v>32</v>
      </c>
      <c r="H217" s="294" t="s">
        <v>11</v>
      </c>
      <c r="I217" s="297"/>
      <c r="J217" s="351">
        <v>44039</v>
      </c>
      <c r="K217" s="203" t="s">
        <v>1554</v>
      </c>
      <c r="L217" s="203"/>
      <c r="M217" s="203"/>
      <c r="N217" s="203"/>
      <c r="O217" s="203"/>
      <c r="P217" s="306" t="s">
        <v>639</v>
      </c>
      <c r="Q217" s="307" t="s">
        <v>643</v>
      </c>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11</v>
      </c>
      <c r="I220" s="203"/>
      <c r="J220" s="306"/>
      <c r="K220" s="203" t="s">
        <v>1555</v>
      </c>
      <c r="L220" s="203" t="s">
        <v>1421</v>
      </c>
      <c r="M220" s="203"/>
      <c r="N220" s="203"/>
      <c r="O220" s="203"/>
      <c r="P220" s="306" t="s">
        <v>639</v>
      </c>
      <c r="Q220" s="307" t="s">
        <v>644</v>
      </c>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32"/>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12</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12</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phoneticPr fontId="12" type="noConversion"/>
  <conditionalFormatting sqref="Q1">
    <cfRule type="cellIs" dxfId="1485" priority="89" operator="equal">
      <formula>"Indéterminé"</formula>
    </cfRule>
    <cfRule type="cellIs" dxfId="1484" priority="90" operator="equal">
      <formula>"NA"</formula>
    </cfRule>
    <cfRule type="cellIs" dxfId="1483" priority="91" operator="equal">
      <formula>"Invalidé"</formula>
    </cfRule>
    <cfRule type="cellIs" dxfId="1482" priority="92" operator="equal">
      <formula>"Validé"</formula>
    </cfRule>
  </conditionalFormatting>
  <conditionalFormatting sqref="H1:H3 H79:H103 H118:H126 H148:H150 H261:H1048576">
    <cfRule type="cellIs" dxfId="1481" priority="93" operator="equal">
      <formula>"Indéterminé"</formula>
    </cfRule>
    <cfRule type="cellIs" dxfId="1480" priority="94" operator="equal">
      <formula>"NA"</formula>
    </cfRule>
    <cfRule type="cellIs" dxfId="1479" priority="95" operator="equal">
      <formula>"Invalidé"</formula>
    </cfRule>
    <cfRule type="cellIs" dxfId="1478" priority="96" operator="equal">
      <formula>"Validé"</formula>
    </cfRule>
  </conditionalFormatting>
  <conditionalFormatting sqref="H65:H69 H72:H78">
    <cfRule type="cellIs" dxfId="1477" priority="85" operator="equal">
      <formula>"Indéterminé"</formula>
    </cfRule>
    <cfRule type="cellIs" dxfId="1476" priority="86" operator="equal">
      <formula>"NA"</formula>
    </cfRule>
    <cfRule type="cellIs" dxfId="1475" priority="87" operator="equal">
      <formula>"Invalidé"</formula>
    </cfRule>
    <cfRule type="cellIs" dxfId="1474" priority="88" operator="equal">
      <formula>"Validé"</formula>
    </cfRule>
  </conditionalFormatting>
  <conditionalFormatting sqref="H64">
    <cfRule type="cellIs" dxfId="1473" priority="81" operator="equal">
      <formula>"Indéterminé"</formula>
    </cfRule>
    <cfRule type="cellIs" dxfId="1472" priority="82" operator="equal">
      <formula>"NA"</formula>
    </cfRule>
    <cfRule type="cellIs" dxfId="1471" priority="83" operator="equal">
      <formula>"Invalidé"</formula>
    </cfRule>
    <cfRule type="cellIs" dxfId="1470" priority="84" operator="equal">
      <formula>"Validé"</formula>
    </cfRule>
  </conditionalFormatting>
  <conditionalFormatting sqref="H71">
    <cfRule type="cellIs" dxfId="1469" priority="77" operator="equal">
      <formula>"Indéterminé"</formula>
    </cfRule>
    <cfRule type="cellIs" dxfId="1468" priority="78" operator="equal">
      <formula>"NA"</formula>
    </cfRule>
    <cfRule type="cellIs" dxfId="1467" priority="79" operator="equal">
      <formula>"Invalidé"</formula>
    </cfRule>
    <cfRule type="cellIs" dxfId="1466" priority="80" operator="equal">
      <formula>"Validé"</formula>
    </cfRule>
  </conditionalFormatting>
  <conditionalFormatting sqref="H70">
    <cfRule type="cellIs" dxfId="1465" priority="73" operator="equal">
      <formula>"Indéterminé"</formula>
    </cfRule>
    <cfRule type="cellIs" dxfId="1464" priority="74" operator="equal">
      <formula>"NA"</formula>
    </cfRule>
    <cfRule type="cellIs" dxfId="1463" priority="75" operator="equal">
      <formula>"Invalidé"</formula>
    </cfRule>
    <cfRule type="cellIs" dxfId="1462" priority="76" operator="equal">
      <formula>"Validé"</formula>
    </cfRule>
  </conditionalFormatting>
  <conditionalFormatting sqref="H62:H63">
    <cfRule type="cellIs" dxfId="1461" priority="69" operator="equal">
      <formula>"Indéterminé"</formula>
    </cfRule>
    <cfRule type="cellIs" dxfId="1460" priority="70" operator="equal">
      <formula>"NA"</formula>
    </cfRule>
    <cfRule type="cellIs" dxfId="1459" priority="71" operator="equal">
      <formula>"Invalidé"</formula>
    </cfRule>
    <cfRule type="cellIs" dxfId="1458" priority="72" operator="equal">
      <formula>"Validé"</formula>
    </cfRule>
  </conditionalFormatting>
  <conditionalFormatting sqref="H4:H61">
    <cfRule type="cellIs" dxfId="1457" priority="65" operator="equal">
      <formula>"Indéterminé"</formula>
    </cfRule>
    <cfRule type="cellIs" dxfId="1456" priority="66" operator="equal">
      <formula>"NA"</formula>
    </cfRule>
    <cfRule type="cellIs" dxfId="1455" priority="67" operator="equal">
      <formula>"Invalidé"</formula>
    </cfRule>
    <cfRule type="cellIs" dxfId="1454" priority="68" operator="equal">
      <formula>"Validé"</formula>
    </cfRule>
  </conditionalFormatting>
  <conditionalFormatting sqref="H104:H117">
    <cfRule type="cellIs" dxfId="1453" priority="61" operator="equal">
      <formula>"Indéterminé"</formula>
    </cfRule>
    <cfRule type="cellIs" dxfId="1452" priority="62" operator="equal">
      <formula>"NA"</formula>
    </cfRule>
    <cfRule type="cellIs" dxfId="1451" priority="63" operator="equal">
      <formula>"Invalidé"</formula>
    </cfRule>
    <cfRule type="cellIs" dxfId="1450" priority="64" operator="equal">
      <formula>"Validé"</formula>
    </cfRule>
  </conditionalFormatting>
  <conditionalFormatting sqref="H221:H239">
    <cfRule type="cellIs" dxfId="1449" priority="13" operator="equal">
      <formula>"Indéterminé"</formula>
    </cfRule>
    <cfRule type="cellIs" dxfId="1448" priority="14" operator="equal">
      <formula>"NA"</formula>
    </cfRule>
    <cfRule type="cellIs" dxfId="1447" priority="15" operator="equal">
      <formula>"Invalidé"</formula>
    </cfRule>
    <cfRule type="cellIs" dxfId="1446" priority="16" operator="equal">
      <formula>"Validé"</formula>
    </cfRule>
  </conditionalFormatting>
  <conditionalFormatting sqref="H129:H132">
    <cfRule type="cellIs" dxfId="1445" priority="57" operator="equal">
      <formula>"Indéterminé"</formula>
    </cfRule>
    <cfRule type="cellIs" dxfId="1444" priority="58" operator="equal">
      <formula>"NA"</formula>
    </cfRule>
    <cfRule type="cellIs" dxfId="1443" priority="59" operator="equal">
      <formula>"Invalidé"</formula>
    </cfRule>
    <cfRule type="cellIs" dxfId="1442" priority="60" operator="equal">
      <formula>"Validé"</formula>
    </cfRule>
  </conditionalFormatting>
  <conditionalFormatting sqref="H128">
    <cfRule type="cellIs" dxfId="1441" priority="53" operator="equal">
      <formula>"Indéterminé"</formula>
    </cfRule>
    <cfRule type="cellIs" dxfId="1440" priority="54" operator="equal">
      <formula>"NA"</formula>
    </cfRule>
    <cfRule type="cellIs" dxfId="1439" priority="55" operator="equal">
      <formula>"Invalidé"</formula>
    </cfRule>
    <cfRule type="cellIs" dxfId="1438" priority="56" operator="equal">
      <formula>"Validé"</formula>
    </cfRule>
  </conditionalFormatting>
  <conditionalFormatting sqref="H127">
    <cfRule type="cellIs" dxfId="1437" priority="49" operator="equal">
      <formula>"Indéterminé"</formula>
    </cfRule>
    <cfRule type="cellIs" dxfId="1436" priority="50" operator="equal">
      <formula>"NA"</formula>
    </cfRule>
    <cfRule type="cellIs" dxfId="1435" priority="51" operator="equal">
      <formula>"Invalidé"</formula>
    </cfRule>
    <cfRule type="cellIs" dxfId="1434" priority="52" operator="equal">
      <formula>"Validé"</formula>
    </cfRule>
  </conditionalFormatting>
  <conditionalFormatting sqref="H133:H134">
    <cfRule type="cellIs" dxfId="1433" priority="45" operator="equal">
      <formula>"Indéterminé"</formula>
    </cfRule>
    <cfRule type="cellIs" dxfId="1432" priority="46" operator="equal">
      <formula>"NA"</formula>
    </cfRule>
    <cfRule type="cellIs" dxfId="1431" priority="47" operator="equal">
      <formula>"Invalidé"</formula>
    </cfRule>
    <cfRule type="cellIs" dxfId="1430" priority="48" operator="equal">
      <formula>"Validé"</formula>
    </cfRule>
  </conditionalFormatting>
  <conditionalFormatting sqref="H135:H147">
    <cfRule type="cellIs" dxfId="1429" priority="41" operator="equal">
      <formula>"Indéterminé"</formula>
    </cfRule>
    <cfRule type="cellIs" dxfId="1428" priority="42" operator="equal">
      <formula>"NA"</formula>
    </cfRule>
    <cfRule type="cellIs" dxfId="1427" priority="43" operator="equal">
      <formula>"Invalidé"</formula>
    </cfRule>
    <cfRule type="cellIs" dxfId="1426" priority="44" operator="equal">
      <formula>"Validé"</formula>
    </cfRule>
  </conditionalFormatting>
  <conditionalFormatting sqref="H152:H156">
    <cfRule type="cellIs" dxfId="1425" priority="37" operator="equal">
      <formula>"Indéterminé"</formula>
    </cfRule>
    <cfRule type="cellIs" dxfId="1424" priority="38" operator="equal">
      <formula>"NA"</formula>
    </cfRule>
    <cfRule type="cellIs" dxfId="1423" priority="39" operator="equal">
      <formula>"Invalidé"</formula>
    </cfRule>
    <cfRule type="cellIs" dxfId="1422" priority="40" operator="equal">
      <formula>"Validé"</formula>
    </cfRule>
  </conditionalFormatting>
  <conditionalFormatting sqref="H151">
    <cfRule type="cellIs" dxfId="1421" priority="33" operator="equal">
      <formula>"Indéterminé"</formula>
    </cfRule>
    <cfRule type="cellIs" dxfId="1420" priority="34" operator="equal">
      <formula>"NA"</formula>
    </cfRule>
    <cfRule type="cellIs" dxfId="1419" priority="35" operator="equal">
      <formula>"Invalidé"</formula>
    </cfRule>
    <cfRule type="cellIs" dxfId="1418" priority="36" operator="equal">
      <formula>"Validé"</formula>
    </cfRule>
  </conditionalFormatting>
  <conditionalFormatting sqref="H157:H164">
    <cfRule type="cellIs" dxfId="1417" priority="29" operator="equal">
      <formula>"Indéterminé"</formula>
    </cfRule>
    <cfRule type="cellIs" dxfId="1416" priority="30" operator="equal">
      <formula>"NA"</formula>
    </cfRule>
    <cfRule type="cellIs" dxfId="1415" priority="31" operator="equal">
      <formula>"Invalidé"</formula>
    </cfRule>
    <cfRule type="cellIs" dxfId="1414" priority="32" operator="equal">
      <formula>"Validé"</formula>
    </cfRule>
  </conditionalFormatting>
  <conditionalFormatting sqref="H168:H181">
    <cfRule type="cellIs" dxfId="1413" priority="25" operator="equal">
      <formula>"Indéterminé"</formula>
    </cfRule>
    <cfRule type="cellIs" dxfId="1412" priority="26" operator="equal">
      <formula>"NA"</formula>
    </cfRule>
    <cfRule type="cellIs" dxfId="1411" priority="27" operator="equal">
      <formula>"Invalidé"</formula>
    </cfRule>
    <cfRule type="cellIs" dxfId="1410" priority="28" operator="equal">
      <formula>"Validé"</formula>
    </cfRule>
  </conditionalFormatting>
  <conditionalFormatting sqref="H165:H167">
    <cfRule type="cellIs" dxfId="1409" priority="21" operator="equal">
      <formula>"Indéterminé"</formula>
    </cfRule>
    <cfRule type="cellIs" dxfId="1408" priority="22" operator="equal">
      <formula>"NA"</formula>
    </cfRule>
    <cfRule type="cellIs" dxfId="1407" priority="23" operator="equal">
      <formula>"Invalidé"</formula>
    </cfRule>
    <cfRule type="cellIs" dxfId="1406" priority="24" operator="equal">
      <formula>"Validé"</formula>
    </cfRule>
  </conditionalFormatting>
  <conditionalFormatting sqref="H182:H186">
    <cfRule type="cellIs" dxfId="1405" priority="17" operator="equal">
      <formula>"Indéterminé"</formula>
    </cfRule>
    <cfRule type="cellIs" dxfId="1404" priority="18" operator="equal">
      <formula>"NA"</formula>
    </cfRule>
    <cfRule type="cellIs" dxfId="1403" priority="19" operator="equal">
      <formula>"Invalidé"</formula>
    </cfRule>
    <cfRule type="cellIs" dxfId="1402" priority="20" operator="equal">
      <formula>"Validé"</formula>
    </cfRule>
  </conditionalFormatting>
  <conditionalFormatting sqref="H240:H260">
    <cfRule type="cellIs" dxfId="1401" priority="9" operator="equal">
      <formula>"Indéterminé"</formula>
    </cfRule>
    <cfRule type="cellIs" dxfId="1400" priority="10" operator="equal">
      <formula>"NA"</formula>
    </cfRule>
    <cfRule type="cellIs" dxfId="1399" priority="11" operator="equal">
      <formula>"Invalidé"</formula>
    </cfRule>
    <cfRule type="cellIs" dxfId="1398" priority="12" operator="equal">
      <formula>"Validé"</formula>
    </cfRule>
  </conditionalFormatting>
  <conditionalFormatting sqref="H187:H197 H199:H220">
    <cfRule type="cellIs" dxfId="1397" priority="5" operator="equal">
      <formula>"Indéterminé"</formula>
    </cfRule>
    <cfRule type="cellIs" dxfId="1396" priority="6" operator="equal">
      <formula>"NA"</formula>
    </cfRule>
    <cfRule type="cellIs" dxfId="1395" priority="7" operator="equal">
      <formula>"Invalidé"</formula>
    </cfRule>
    <cfRule type="cellIs" dxfId="1394" priority="8" operator="equal">
      <formula>"Validé"</formula>
    </cfRule>
  </conditionalFormatting>
  <conditionalFormatting sqref="H198">
    <cfRule type="cellIs" dxfId="1393" priority="1" operator="equal">
      <formula>"Indéterminé"</formula>
    </cfRule>
    <cfRule type="cellIs" dxfId="1392" priority="2" operator="equal">
      <formula>"NA"</formula>
    </cfRule>
    <cfRule type="cellIs" dxfId="1391" priority="3" operator="equal">
      <formula>"Invalidé"</formula>
    </cfRule>
    <cfRule type="cellIs" dxfId="1390"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8" zoomScale="120" zoomScaleNormal="120" workbookViewId="0">
      <selection activeCell="K77" sqref="K77"/>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30" x14ac:dyDescent="0.25">
      <c r="A1" s="108" t="s">
        <v>1215</v>
      </c>
      <c r="B1" s="109"/>
      <c r="C1" s="335" t="s">
        <v>1233</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44035</v>
      </c>
      <c r="K64" s="202" t="s">
        <v>1431</v>
      </c>
      <c r="L64" s="202"/>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4"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44035</v>
      </c>
      <c r="K70" s="201" t="s">
        <v>1430</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13</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9"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44035</v>
      </c>
      <c r="K75" s="202" t="s">
        <v>1811</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4"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298"/>
      <c r="K124" s="202"/>
      <c r="L124" s="202"/>
      <c r="M124" s="202"/>
      <c r="N124" s="202"/>
      <c r="O124" s="202" t="s">
        <v>1306</v>
      </c>
      <c r="P124" s="298"/>
      <c r="Q124" s="301"/>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327"/>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123.75" x14ac:dyDescent="0.25">
      <c r="B145" s="304" t="s">
        <v>345</v>
      </c>
      <c r="C145" s="160" t="s">
        <v>970</v>
      </c>
      <c r="D145" s="160" t="s">
        <v>356</v>
      </c>
      <c r="E145" s="159" t="s">
        <v>24</v>
      </c>
      <c r="F145" s="166" t="s">
        <v>971</v>
      </c>
      <c r="G145" s="293" t="s">
        <v>32</v>
      </c>
      <c r="H145" s="294" t="s">
        <v>11</v>
      </c>
      <c r="I145" s="297"/>
      <c r="J145" s="327">
        <v>44035</v>
      </c>
      <c r="K145" s="201" t="s">
        <v>1565</v>
      </c>
      <c r="L145" s="201" t="s">
        <v>1433</v>
      </c>
      <c r="M145" s="201"/>
      <c r="N145" s="201"/>
      <c r="O145" s="201" t="s">
        <v>1306</v>
      </c>
      <c r="P145" s="293" t="s">
        <v>639</v>
      </c>
      <c r="Q145" s="296" t="s">
        <v>643</v>
      </c>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c r="K148" s="201"/>
      <c r="L148" s="201"/>
      <c r="M148" s="201"/>
      <c r="N148" s="201"/>
      <c r="O148" s="201" t="s">
        <v>1306</v>
      </c>
      <c r="P148" s="293" t="s">
        <v>638</v>
      </c>
      <c r="Q148" s="296" t="s">
        <v>644</v>
      </c>
    </row>
    <row r="149" spans="2:17" ht="56.25" x14ac:dyDescent="0.25">
      <c r="B149" s="292" t="s">
        <v>358</v>
      </c>
      <c r="C149" s="160"/>
      <c r="D149" s="160" t="s">
        <v>360</v>
      </c>
      <c r="E149" s="159" t="s">
        <v>24</v>
      </c>
      <c r="F149" s="166" t="s">
        <v>975</v>
      </c>
      <c r="G149" s="293" t="s">
        <v>32</v>
      </c>
      <c r="H149" s="294" t="s">
        <v>12</v>
      </c>
      <c r="I149" s="297"/>
      <c r="J149" s="293"/>
      <c r="K149" s="201"/>
      <c r="L149" s="340"/>
      <c r="M149" s="201"/>
      <c r="N149" s="201"/>
      <c r="O149" s="201"/>
      <c r="P149" s="293" t="s">
        <v>638</v>
      </c>
      <c r="Q149" s="296" t="s">
        <v>644</v>
      </c>
    </row>
    <row r="150" spans="2:17" ht="213.75" x14ac:dyDescent="0.25">
      <c r="B150" s="292" t="s">
        <v>358</v>
      </c>
      <c r="C150" s="160"/>
      <c r="D150" s="160" t="s">
        <v>361</v>
      </c>
      <c r="E150" s="159" t="s">
        <v>24</v>
      </c>
      <c r="F150" s="166" t="s">
        <v>674</v>
      </c>
      <c r="G150" s="293" t="s">
        <v>32</v>
      </c>
      <c r="H150" s="294" t="s">
        <v>11</v>
      </c>
      <c r="I150" s="297"/>
      <c r="J150" s="327">
        <v>44040</v>
      </c>
      <c r="K150" s="201" t="s">
        <v>1566</v>
      </c>
      <c r="L150" s="201" t="s">
        <v>1434</v>
      </c>
      <c r="M150" s="201"/>
      <c r="N150" s="201"/>
      <c r="O150" s="201"/>
      <c r="P150" s="293" t="s">
        <v>638</v>
      </c>
      <c r="Q150" s="296" t="s">
        <v>644</v>
      </c>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1435</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32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12</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12</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56.25" x14ac:dyDescent="0.25">
      <c r="B190" s="292" t="s">
        <v>4</v>
      </c>
      <c r="C190" s="153" t="s">
        <v>1030</v>
      </c>
      <c r="D190" s="153" t="s">
        <v>392</v>
      </c>
      <c r="E190" s="158" t="s">
        <v>24</v>
      </c>
      <c r="F190" s="165" t="s">
        <v>687</v>
      </c>
      <c r="G190" s="308" t="s">
        <v>32</v>
      </c>
      <c r="H190" s="299" t="s">
        <v>11</v>
      </c>
      <c r="I190" s="300"/>
      <c r="J190" s="329">
        <v>44035</v>
      </c>
      <c r="K190" s="204" t="s">
        <v>1567</v>
      </c>
      <c r="L190" s="204" t="s">
        <v>1442</v>
      </c>
      <c r="M190" s="204"/>
      <c r="N190" s="204"/>
      <c r="O190" s="204"/>
      <c r="P190" s="308" t="s">
        <v>639</v>
      </c>
      <c r="Q190" s="309" t="s">
        <v>643</v>
      </c>
    </row>
    <row r="191" spans="2:17" ht="33.75"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12</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11</v>
      </c>
      <c r="I198" s="204"/>
      <c r="J198" s="329">
        <v>44035</v>
      </c>
      <c r="K198" s="204" t="s">
        <v>1436</v>
      </c>
      <c r="L198" s="204"/>
      <c r="M198" s="204"/>
      <c r="N198" s="204"/>
      <c r="O198" s="204"/>
      <c r="P198" s="308" t="s">
        <v>639</v>
      </c>
      <c r="Q198" s="309" t="s">
        <v>644</v>
      </c>
    </row>
    <row r="199" spans="2:17" ht="144" customHeight="1" x14ac:dyDescent="0.25">
      <c r="B199" s="292" t="s">
        <v>4</v>
      </c>
      <c r="C199" s="153"/>
      <c r="D199" s="153" t="s">
        <v>692</v>
      </c>
      <c r="E199" s="158" t="s">
        <v>25</v>
      </c>
      <c r="F199" s="165" t="s">
        <v>1035</v>
      </c>
      <c r="G199" s="308" t="s">
        <v>32</v>
      </c>
      <c r="H199" s="299"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11</v>
      </c>
      <c r="I201" s="203"/>
      <c r="J201" s="332">
        <v>44035</v>
      </c>
      <c r="K201" s="203" t="s">
        <v>1438</v>
      </c>
      <c r="L201" s="203" t="s">
        <v>1437</v>
      </c>
      <c r="M201" s="203"/>
      <c r="N201" s="203"/>
      <c r="O201" s="203"/>
      <c r="P201" s="306" t="s">
        <v>639</v>
      </c>
      <c r="Q201" s="307" t="s">
        <v>643</v>
      </c>
    </row>
    <row r="202" spans="2:17" ht="33.75" x14ac:dyDescent="0.25">
      <c r="B202" s="292" t="s">
        <v>4</v>
      </c>
      <c r="C202" s="153" t="s">
        <v>1039</v>
      </c>
      <c r="D202" s="153" t="s">
        <v>403</v>
      </c>
      <c r="E202" s="158" t="s">
        <v>24</v>
      </c>
      <c r="F202" s="165" t="s">
        <v>694</v>
      </c>
      <c r="G202" s="308" t="s">
        <v>32</v>
      </c>
      <c r="H202" s="299" t="s">
        <v>12</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11</v>
      </c>
      <c r="I203" s="203"/>
      <c r="J203" s="306"/>
      <c r="K203" s="203" t="s">
        <v>1440</v>
      </c>
      <c r="L203" s="203"/>
      <c r="M203" s="203"/>
      <c r="N203" s="203"/>
      <c r="O203" s="203"/>
      <c r="P203" s="306" t="s">
        <v>639</v>
      </c>
      <c r="Q203" s="307" t="s">
        <v>643</v>
      </c>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12</v>
      </c>
      <c r="I207" s="203"/>
      <c r="J207" s="332"/>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12</v>
      </c>
      <c r="I208" s="203"/>
      <c r="J208" s="306"/>
      <c r="K208" s="203"/>
      <c r="L208" s="203"/>
      <c r="M208" s="203"/>
      <c r="N208" s="203"/>
      <c r="O208" s="203"/>
      <c r="P208" s="306"/>
      <c r="Q208" s="307"/>
    </row>
    <row r="209" spans="2:17" ht="292.5" x14ac:dyDescent="0.25">
      <c r="B209" s="292" t="s">
        <v>4</v>
      </c>
      <c r="C209" s="153" t="s">
        <v>1047</v>
      </c>
      <c r="D209" s="153" t="s">
        <v>410</v>
      </c>
      <c r="E209" s="158" t="s">
        <v>24</v>
      </c>
      <c r="F209" s="153" t="s">
        <v>1048</v>
      </c>
      <c r="G209" s="308" t="s">
        <v>32</v>
      </c>
      <c r="H209" s="299" t="s">
        <v>11</v>
      </c>
      <c r="I209" s="204"/>
      <c r="J209" s="329">
        <v>44033</v>
      </c>
      <c r="K209" s="204" t="s">
        <v>1551</v>
      </c>
      <c r="L209" s="204" t="s">
        <v>1413</v>
      </c>
      <c r="M209" s="204"/>
      <c r="N209" s="204"/>
      <c r="O209" s="204"/>
      <c r="P209" s="308" t="s">
        <v>639</v>
      </c>
      <c r="Q209" s="309" t="s">
        <v>644</v>
      </c>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12</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126" customHeight="1" x14ac:dyDescent="0.25">
      <c r="B216" s="292" t="s">
        <v>4</v>
      </c>
      <c r="C216" s="160" t="s">
        <v>1055</v>
      </c>
      <c r="D216" s="160" t="s">
        <v>417</v>
      </c>
      <c r="E216" s="159" t="s">
        <v>25</v>
      </c>
      <c r="F216" s="166" t="s">
        <v>1056</v>
      </c>
      <c r="G216" s="306" t="s">
        <v>32</v>
      </c>
      <c r="H216" s="294" t="s">
        <v>12</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12</v>
      </c>
      <c r="I220" s="203"/>
      <c r="J220" s="332"/>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368" priority="69" operator="equal">
      <formula>"Indéterminé"</formula>
    </cfRule>
    <cfRule type="cellIs" dxfId="1367" priority="70" operator="equal">
      <formula>"NA"</formula>
    </cfRule>
    <cfRule type="cellIs" dxfId="1366" priority="71" operator="equal">
      <formula>"Invalidé"</formula>
    </cfRule>
    <cfRule type="cellIs" dxfId="1365" priority="72" operator="equal">
      <formula>"Validé"</formula>
    </cfRule>
  </conditionalFormatting>
  <conditionalFormatting sqref="H1:H3 H79:H117 H261:H1048576">
    <cfRule type="cellIs" dxfId="1364" priority="73" operator="equal">
      <formula>"Indéterminé"</formula>
    </cfRule>
    <cfRule type="cellIs" dxfId="1363" priority="74" operator="equal">
      <formula>"NA"</formula>
    </cfRule>
    <cfRule type="cellIs" dxfId="1362" priority="75" operator="equal">
      <formula>"Invalidé"</formula>
    </cfRule>
    <cfRule type="cellIs" dxfId="1361" priority="76" operator="equal">
      <formula>"Validé"</formula>
    </cfRule>
  </conditionalFormatting>
  <conditionalFormatting sqref="H62:H63">
    <cfRule type="cellIs" dxfId="1360" priority="65" operator="equal">
      <formula>"Indéterminé"</formula>
    </cfRule>
    <cfRule type="cellIs" dxfId="1359" priority="66" operator="equal">
      <formula>"NA"</formula>
    </cfRule>
    <cfRule type="cellIs" dxfId="1358" priority="67" operator="equal">
      <formula>"Invalidé"</formula>
    </cfRule>
    <cfRule type="cellIs" dxfId="1357" priority="68" operator="equal">
      <formula>"Validé"</formula>
    </cfRule>
  </conditionalFormatting>
  <conditionalFormatting sqref="H4:H61">
    <cfRule type="cellIs" dxfId="1356" priority="61" operator="equal">
      <formula>"Indéterminé"</formula>
    </cfRule>
    <cfRule type="cellIs" dxfId="1355" priority="62" operator="equal">
      <formula>"NA"</formula>
    </cfRule>
    <cfRule type="cellIs" dxfId="1354" priority="63" operator="equal">
      <formula>"Invalidé"</formula>
    </cfRule>
    <cfRule type="cellIs" dxfId="1353" priority="64" operator="equal">
      <formula>"Validé"</formula>
    </cfRule>
  </conditionalFormatting>
  <conditionalFormatting sqref="H78">
    <cfRule type="cellIs" dxfId="1352" priority="57" operator="equal">
      <formula>"Indéterminé"</formula>
    </cfRule>
    <cfRule type="cellIs" dxfId="1351" priority="58" operator="equal">
      <formula>"NA"</formula>
    </cfRule>
    <cfRule type="cellIs" dxfId="1350" priority="59" operator="equal">
      <formula>"Invalidé"</formula>
    </cfRule>
    <cfRule type="cellIs" dxfId="1349" priority="60" operator="equal">
      <formula>"Validé"</formula>
    </cfRule>
  </conditionalFormatting>
  <conditionalFormatting sqref="H64:H74 H76:H77">
    <cfRule type="cellIs" dxfId="1348" priority="53" operator="equal">
      <formula>"Indéterminé"</formula>
    </cfRule>
    <cfRule type="cellIs" dxfId="1347" priority="54" operator="equal">
      <formula>"NA"</formula>
    </cfRule>
    <cfRule type="cellIs" dxfId="1346" priority="55" operator="equal">
      <formula>"Invalidé"</formula>
    </cfRule>
    <cfRule type="cellIs" dxfId="1345" priority="56" operator="equal">
      <formula>"Validé"</formula>
    </cfRule>
  </conditionalFormatting>
  <conditionalFormatting sqref="H75">
    <cfRule type="cellIs" dxfId="1344" priority="49" operator="equal">
      <formula>"Indéterminé"</formula>
    </cfRule>
    <cfRule type="cellIs" dxfId="1343" priority="50" operator="equal">
      <formula>"NA"</formula>
    </cfRule>
    <cfRule type="cellIs" dxfId="1342" priority="51" operator="equal">
      <formula>"Invalidé"</formula>
    </cfRule>
    <cfRule type="cellIs" dxfId="1341" priority="52" operator="equal">
      <formula>"Validé"</formula>
    </cfRule>
  </conditionalFormatting>
  <conditionalFormatting sqref="H135:H147">
    <cfRule type="cellIs" dxfId="1340" priority="45" operator="equal">
      <formula>"Indéterminé"</formula>
    </cfRule>
    <cfRule type="cellIs" dxfId="1339" priority="46" operator="equal">
      <formula>"NA"</formula>
    </cfRule>
    <cfRule type="cellIs" dxfId="1338" priority="47" operator="equal">
      <formula>"Invalidé"</formula>
    </cfRule>
    <cfRule type="cellIs" dxfId="1337" priority="48" operator="equal">
      <formula>"Validé"</formula>
    </cfRule>
  </conditionalFormatting>
  <conditionalFormatting sqref="H157:H161 H168:H181 H148:H149">
    <cfRule type="cellIs" dxfId="1336" priority="41" operator="equal">
      <formula>"Indéterminé"</formula>
    </cfRule>
    <cfRule type="cellIs" dxfId="1335" priority="42" operator="equal">
      <formula>"NA"</formula>
    </cfRule>
    <cfRule type="cellIs" dxfId="1334" priority="43" operator="equal">
      <formula>"Invalidé"</formula>
    </cfRule>
    <cfRule type="cellIs" dxfId="1333" priority="44" operator="equal">
      <formula>"Validé"</formula>
    </cfRule>
  </conditionalFormatting>
  <conditionalFormatting sqref="H150 H152:H156">
    <cfRule type="cellIs" dxfId="1332" priority="37" operator="equal">
      <formula>"Indéterminé"</formula>
    </cfRule>
    <cfRule type="cellIs" dxfId="1331" priority="38" operator="equal">
      <formula>"NA"</formula>
    </cfRule>
    <cfRule type="cellIs" dxfId="1330" priority="39" operator="equal">
      <formula>"Invalidé"</formula>
    </cfRule>
    <cfRule type="cellIs" dxfId="1329" priority="40" operator="equal">
      <formula>"Validé"</formula>
    </cfRule>
  </conditionalFormatting>
  <conditionalFormatting sqref="H162:H167">
    <cfRule type="cellIs" dxfId="1328" priority="33" operator="equal">
      <formula>"Indéterminé"</formula>
    </cfRule>
    <cfRule type="cellIs" dxfId="1327" priority="34" operator="equal">
      <formula>"NA"</formula>
    </cfRule>
    <cfRule type="cellIs" dxfId="1326" priority="35" operator="equal">
      <formula>"Invalidé"</formula>
    </cfRule>
    <cfRule type="cellIs" dxfId="1325" priority="36" operator="equal">
      <formula>"Validé"</formula>
    </cfRule>
  </conditionalFormatting>
  <conditionalFormatting sqref="H182:H186">
    <cfRule type="cellIs" dxfId="1324" priority="29" operator="equal">
      <formula>"Indéterminé"</formula>
    </cfRule>
    <cfRule type="cellIs" dxfId="1323" priority="30" operator="equal">
      <formula>"NA"</formula>
    </cfRule>
    <cfRule type="cellIs" dxfId="1322" priority="31" operator="equal">
      <formula>"Invalidé"</formula>
    </cfRule>
    <cfRule type="cellIs" dxfId="1321" priority="32" operator="equal">
      <formula>"Validé"</formula>
    </cfRule>
  </conditionalFormatting>
  <conditionalFormatting sqref="H151">
    <cfRule type="cellIs" dxfId="1320" priority="25" operator="equal">
      <formula>"Indéterminé"</formula>
    </cfRule>
    <cfRule type="cellIs" dxfId="1319" priority="26" operator="equal">
      <formula>"NA"</formula>
    </cfRule>
    <cfRule type="cellIs" dxfId="1318" priority="27" operator="equal">
      <formula>"Invalidé"</formula>
    </cfRule>
    <cfRule type="cellIs" dxfId="1317" priority="28" operator="equal">
      <formula>"Validé"</formula>
    </cfRule>
  </conditionalFormatting>
  <conditionalFormatting sqref="H221 H232:H239">
    <cfRule type="cellIs" dxfId="1316" priority="21" operator="equal">
      <formula>"Indéterminé"</formula>
    </cfRule>
    <cfRule type="cellIs" dxfId="1315" priority="22" operator="equal">
      <formula>"NA"</formula>
    </cfRule>
    <cfRule type="cellIs" dxfId="1314" priority="23" operator="equal">
      <formula>"Invalidé"</formula>
    </cfRule>
    <cfRule type="cellIs" dxfId="1313" priority="24" operator="equal">
      <formula>"Validé"</formula>
    </cfRule>
  </conditionalFormatting>
  <conditionalFormatting sqref="H222:H231">
    <cfRule type="cellIs" dxfId="1312" priority="17" operator="equal">
      <formula>"Indéterminé"</formula>
    </cfRule>
    <cfRule type="cellIs" dxfId="1311" priority="18" operator="equal">
      <formula>"NA"</formula>
    </cfRule>
    <cfRule type="cellIs" dxfId="1310" priority="19" operator="equal">
      <formula>"Invalidé"</formula>
    </cfRule>
    <cfRule type="cellIs" dxfId="1309" priority="20" operator="equal">
      <formula>"Validé"</formula>
    </cfRule>
  </conditionalFormatting>
  <conditionalFormatting sqref="H240:H260">
    <cfRule type="cellIs" dxfId="1308" priority="13" operator="equal">
      <formula>"Indéterminé"</formula>
    </cfRule>
    <cfRule type="cellIs" dxfId="1307" priority="14" operator="equal">
      <formula>"NA"</formula>
    </cfRule>
    <cfRule type="cellIs" dxfId="1306" priority="15" operator="equal">
      <formula>"Invalidé"</formula>
    </cfRule>
    <cfRule type="cellIs" dxfId="1305" priority="16" operator="equal">
      <formula>"Validé"</formula>
    </cfRule>
  </conditionalFormatting>
  <conditionalFormatting sqref="H118:H128">
    <cfRule type="cellIs" dxfId="1304" priority="9" operator="equal">
      <formula>"Indéterminé"</formula>
    </cfRule>
    <cfRule type="cellIs" dxfId="1303" priority="10" operator="equal">
      <formula>"NA"</formula>
    </cfRule>
    <cfRule type="cellIs" dxfId="1302" priority="11" operator="equal">
      <formula>"Invalidé"</formula>
    </cfRule>
    <cfRule type="cellIs" dxfId="1301" priority="12" operator="equal">
      <formula>"Validé"</formula>
    </cfRule>
  </conditionalFormatting>
  <conditionalFormatting sqref="H129:H134">
    <cfRule type="cellIs" dxfId="1300" priority="5" operator="equal">
      <formula>"Indéterminé"</formula>
    </cfRule>
    <cfRule type="cellIs" dxfId="1299" priority="6" operator="equal">
      <formula>"NA"</formula>
    </cfRule>
    <cfRule type="cellIs" dxfId="1298" priority="7" operator="equal">
      <formula>"Invalidé"</formula>
    </cfRule>
    <cfRule type="cellIs" dxfId="1297" priority="8" operator="equal">
      <formula>"Validé"</formula>
    </cfRule>
  </conditionalFormatting>
  <conditionalFormatting sqref="H187:H220">
    <cfRule type="cellIs" dxfId="1296" priority="1" operator="equal">
      <formula>"Indéterminé"</formula>
    </cfRule>
    <cfRule type="cellIs" dxfId="1295" priority="2" operator="equal">
      <formula>"NA"</formula>
    </cfRule>
    <cfRule type="cellIs" dxfId="1294" priority="3" operator="equal">
      <formula>"Invalidé"</formula>
    </cfRule>
    <cfRule type="cellIs" dxfId="1293"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4" zoomScale="120" zoomScaleNormal="120" workbookViewId="0">
      <selection activeCell="I251" sqref="I251"/>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45" x14ac:dyDescent="0.25">
      <c r="A1" s="108" t="s">
        <v>1216</v>
      </c>
      <c r="B1" s="109"/>
      <c r="C1" s="335" t="s">
        <v>1234</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11</v>
      </c>
      <c r="I12" s="300"/>
      <c r="J12" s="328">
        <v>44036</v>
      </c>
      <c r="K12" s="202" t="s">
        <v>1516</v>
      </c>
      <c r="L12" s="202" t="s">
        <v>1517</v>
      </c>
      <c r="M12" s="202"/>
      <c r="N12" s="202"/>
      <c r="O12" s="202"/>
      <c r="P12" s="298" t="s">
        <v>638</v>
      </c>
      <c r="Q12" s="301" t="s">
        <v>643</v>
      </c>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12</v>
      </c>
      <c r="I64" s="300"/>
      <c r="J64" s="328"/>
      <c r="K64" s="202"/>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4"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44040</v>
      </c>
      <c r="K70" s="201" t="s">
        <v>1568</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13</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9"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44035</v>
      </c>
      <c r="K75" s="202" t="s">
        <v>1574</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12</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12</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12</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409.5" x14ac:dyDescent="0.25">
      <c r="B124" s="292" t="s">
        <v>8</v>
      </c>
      <c r="C124" s="148" t="s">
        <v>938</v>
      </c>
      <c r="D124" s="149" t="s">
        <v>335</v>
      </c>
      <c r="E124" s="150" t="s">
        <v>24</v>
      </c>
      <c r="F124" s="153" t="s">
        <v>939</v>
      </c>
      <c r="G124" s="298" t="s">
        <v>32</v>
      </c>
      <c r="H124" s="299" t="s">
        <v>11</v>
      </c>
      <c r="I124" s="300"/>
      <c r="J124" s="328">
        <v>44040</v>
      </c>
      <c r="K124" s="202" t="s">
        <v>1572</v>
      </c>
      <c r="L124" s="202" t="s">
        <v>1573</v>
      </c>
      <c r="M124" s="202"/>
      <c r="N124" s="202"/>
      <c r="O124" s="202" t="s">
        <v>1306</v>
      </c>
      <c r="P124" s="298" t="s">
        <v>639</v>
      </c>
      <c r="Q124" s="301" t="s">
        <v>644</v>
      </c>
    </row>
    <row r="125" spans="2:17" ht="72.75" customHeight="1" x14ac:dyDescent="0.25">
      <c r="B125" s="292" t="s">
        <v>8</v>
      </c>
      <c r="C125" s="148"/>
      <c r="D125" s="149" t="s">
        <v>336</v>
      </c>
      <c r="E125" s="150" t="s">
        <v>24</v>
      </c>
      <c r="F125" s="165" t="s">
        <v>940</v>
      </c>
      <c r="G125" s="298" t="s">
        <v>32</v>
      </c>
      <c r="H125" s="299" t="s">
        <v>11</v>
      </c>
      <c r="I125" s="300"/>
      <c r="J125" s="298"/>
      <c r="K125" s="202" t="s">
        <v>1470</v>
      </c>
      <c r="L125" s="202"/>
      <c r="M125" s="202"/>
      <c r="N125" s="202"/>
      <c r="O125" s="202" t="s">
        <v>1306</v>
      </c>
      <c r="P125" s="298" t="s">
        <v>639</v>
      </c>
      <c r="Q125" s="301" t="s">
        <v>644</v>
      </c>
    </row>
    <row r="126" spans="2:17" ht="78.75" x14ac:dyDescent="0.25">
      <c r="B126" s="292" t="s">
        <v>8</v>
      </c>
      <c r="C126" s="148"/>
      <c r="D126" s="149" t="s">
        <v>337</v>
      </c>
      <c r="E126" s="150" t="s">
        <v>24</v>
      </c>
      <c r="F126" s="153" t="s">
        <v>941</v>
      </c>
      <c r="G126" s="298" t="s">
        <v>32</v>
      </c>
      <c r="H126" s="299" t="s">
        <v>11</v>
      </c>
      <c r="I126" s="300"/>
      <c r="J126" s="298"/>
      <c r="K126" s="202" t="s">
        <v>1470</v>
      </c>
      <c r="L126" s="202"/>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101.25" x14ac:dyDescent="0.25">
      <c r="B132" s="292" t="s">
        <v>8</v>
      </c>
      <c r="C132" s="148" t="s">
        <v>949</v>
      </c>
      <c r="D132" s="149" t="s">
        <v>344</v>
      </c>
      <c r="E132" s="150" t="s">
        <v>25</v>
      </c>
      <c r="F132" s="165" t="s">
        <v>950</v>
      </c>
      <c r="G132" s="298" t="s">
        <v>32</v>
      </c>
      <c r="H132" s="299" t="s">
        <v>11</v>
      </c>
      <c r="I132" s="300"/>
      <c r="J132" s="328">
        <v>44040</v>
      </c>
      <c r="K132" s="202" t="s">
        <v>1569</v>
      </c>
      <c r="L132" s="202" t="s">
        <v>1570</v>
      </c>
      <c r="M132" s="202"/>
      <c r="N132" s="202"/>
      <c r="O132" s="202"/>
      <c r="P132" s="298" t="s">
        <v>639</v>
      </c>
      <c r="Q132" s="301" t="s">
        <v>644</v>
      </c>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327"/>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327"/>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c r="K148" s="201"/>
      <c r="L148" s="201"/>
      <c r="M148" s="201"/>
      <c r="N148" s="201"/>
      <c r="O148" s="201" t="s">
        <v>1306</v>
      </c>
      <c r="P148" s="293"/>
      <c r="Q148" s="296"/>
    </row>
    <row r="149" spans="2:17" ht="56.25" x14ac:dyDescent="0.25">
      <c r="B149" s="292" t="s">
        <v>358</v>
      </c>
      <c r="C149" s="160"/>
      <c r="D149" s="160" t="s">
        <v>360</v>
      </c>
      <c r="E149" s="159" t="s">
        <v>24</v>
      </c>
      <c r="F149" s="166" t="s">
        <v>975</v>
      </c>
      <c r="G149" s="293" t="s">
        <v>32</v>
      </c>
      <c r="H149" s="294" t="s">
        <v>12</v>
      </c>
      <c r="I149" s="297"/>
      <c r="J149" s="293"/>
      <c r="K149" s="201"/>
      <c r="L149" s="340"/>
      <c r="M149" s="201"/>
      <c r="N149" s="201"/>
      <c r="O149" s="201"/>
      <c r="P149" s="293"/>
      <c r="Q149" s="296"/>
    </row>
    <row r="150" spans="2:17" ht="67.5" x14ac:dyDescent="0.25">
      <c r="B150" s="292" t="s">
        <v>358</v>
      </c>
      <c r="C150" s="160"/>
      <c r="D150" s="160" t="s">
        <v>361</v>
      </c>
      <c r="E150" s="159" t="s">
        <v>24</v>
      </c>
      <c r="F150" s="166" t="s">
        <v>674</v>
      </c>
      <c r="G150" s="293" t="s">
        <v>32</v>
      </c>
      <c r="H150" s="294" t="s">
        <v>12</v>
      </c>
      <c r="I150" s="297"/>
      <c r="J150" s="327"/>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1571</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328">
        <v>44039</v>
      </c>
      <c r="K170" s="202" t="s">
        <v>1547</v>
      </c>
      <c r="L170" s="202"/>
      <c r="M170" s="202"/>
      <c r="N170" s="202"/>
      <c r="O170" s="202" t="s">
        <v>1306</v>
      </c>
      <c r="P170" s="298" t="s">
        <v>639</v>
      </c>
      <c r="Q170" s="301" t="s">
        <v>643</v>
      </c>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32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4"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4"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271" priority="77" operator="equal">
      <formula>"Indéterminé"</formula>
    </cfRule>
    <cfRule type="cellIs" dxfId="1270" priority="78" operator="equal">
      <formula>"NA"</formula>
    </cfRule>
    <cfRule type="cellIs" dxfId="1269" priority="79" operator="equal">
      <formula>"Invalidé"</formula>
    </cfRule>
    <cfRule type="cellIs" dxfId="1268" priority="80" operator="equal">
      <formula>"Validé"</formula>
    </cfRule>
  </conditionalFormatting>
  <conditionalFormatting sqref="H1:H3 H79:H123 H187:H220 H261:H1048576">
    <cfRule type="cellIs" dxfId="1267" priority="81" operator="equal">
      <formula>"Indéterminé"</formula>
    </cfRule>
    <cfRule type="cellIs" dxfId="1266" priority="82" operator="equal">
      <formula>"NA"</formula>
    </cfRule>
    <cfRule type="cellIs" dxfId="1265" priority="83" operator="equal">
      <formula>"Invalidé"</formula>
    </cfRule>
    <cfRule type="cellIs" dxfId="1264" priority="84" operator="equal">
      <formula>"Validé"</formula>
    </cfRule>
  </conditionalFormatting>
  <conditionalFormatting sqref="H62:H63">
    <cfRule type="cellIs" dxfId="1263" priority="73" operator="equal">
      <formula>"Indéterminé"</formula>
    </cfRule>
    <cfRule type="cellIs" dxfId="1262" priority="74" operator="equal">
      <formula>"NA"</formula>
    </cfRule>
    <cfRule type="cellIs" dxfId="1261" priority="75" operator="equal">
      <formula>"Invalidé"</formula>
    </cfRule>
    <cfRule type="cellIs" dxfId="1260" priority="76" operator="equal">
      <formula>"Validé"</formula>
    </cfRule>
  </conditionalFormatting>
  <conditionalFormatting sqref="H4:H11 H13:H61">
    <cfRule type="cellIs" dxfId="1259" priority="69" operator="equal">
      <formula>"Indéterminé"</formula>
    </cfRule>
    <cfRule type="cellIs" dxfId="1258" priority="70" operator="equal">
      <formula>"NA"</formula>
    </cfRule>
    <cfRule type="cellIs" dxfId="1257" priority="71" operator="equal">
      <formula>"Invalidé"</formula>
    </cfRule>
    <cfRule type="cellIs" dxfId="1256" priority="72" operator="equal">
      <formula>"Validé"</formula>
    </cfRule>
  </conditionalFormatting>
  <conditionalFormatting sqref="H78">
    <cfRule type="cellIs" dxfId="1255" priority="65" operator="equal">
      <formula>"Indéterminé"</formula>
    </cfRule>
    <cfRule type="cellIs" dxfId="1254" priority="66" operator="equal">
      <formula>"NA"</formula>
    </cfRule>
    <cfRule type="cellIs" dxfId="1253" priority="67" operator="equal">
      <formula>"Invalidé"</formula>
    </cfRule>
    <cfRule type="cellIs" dxfId="1252" priority="68" operator="equal">
      <formula>"Validé"</formula>
    </cfRule>
  </conditionalFormatting>
  <conditionalFormatting sqref="H64:H74 H76:H77">
    <cfRule type="cellIs" dxfId="1251" priority="61" operator="equal">
      <formula>"Indéterminé"</formula>
    </cfRule>
    <cfRule type="cellIs" dxfId="1250" priority="62" operator="equal">
      <formula>"NA"</formula>
    </cfRule>
    <cfRule type="cellIs" dxfId="1249" priority="63" operator="equal">
      <formula>"Invalidé"</formula>
    </cfRule>
    <cfRule type="cellIs" dxfId="1248" priority="64" operator="equal">
      <formula>"Validé"</formula>
    </cfRule>
  </conditionalFormatting>
  <conditionalFormatting sqref="H135:H147">
    <cfRule type="cellIs" dxfId="1247" priority="49" operator="equal">
      <formula>"Indéterminé"</formula>
    </cfRule>
    <cfRule type="cellIs" dxfId="1246" priority="50" operator="equal">
      <formula>"NA"</formula>
    </cfRule>
    <cfRule type="cellIs" dxfId="1245" priority="51" operator="equal">
      <formula>"Invalidé"</formula>
    </cfRule>
    <cfRule type="cellIs" dxfId="1244" priority="52" operator="equal">
      <formula>"Validé"</formula>
    </cfRule>
  </conditionalFormatting>
  <conditionalFormatting sqref="H12">
    <cfRule type="cellIs" dxfId="1243" priority="53" operator="equal">
      <formula>"Indéterminé"</formula>
    </cfRule>
    <cfRule type="cellIs" dxfId="1242" priority="54" operator="equal">
      <formula>"NA"</formula>
    </cfRule>
    <cfRule type="cellIs" dxfId="1241" priority="55" operator="equal">
      <formula>"Invalidé"</formula>
    </cfRule>
    <cfRule type="cellIs" dxfId="1240" priority="56" operator="equal">
      <formula>"Validé"</formula>
    </cfRule>
  </conditionalFormatting>
  <conditionalFormatting sqref="H170">
    <cfRule type="cellIs" dxfId="1239" priority="1" operator="equal">
      <formula>"Indéterminé"</formula>
    </cfRule>
    <cfRule type="cellIs" dxfId="1238" priority="2" operator="equal">
      <formula>"NA"</formula>
    </cfRule>
    <cfRule type="cellIs" dxfId="1237" priority="3" operator="equal">
      <formula>"Invalidé"</formula>
    </cfRule>
    <cfRule type="cellIs" dxfId="1236" priority="4" operator="equal">
      <formula>"Validé"</formula>
    </cfRule>
  </conditionalFormatting>
  <conditionalFormatting sqref="H124:H128">
    <cfRule type="cellIs" dxfId="1235" priority="45" operator="equal">
      <formula>"Indéterminé"</formula>
    </cfRule>
    <cfRule type="cellIs" dxfId="1234" priority="46" operator="equal">
      <formula>"NA"</formula>
    </cfRule>
    <cfRule type="cellIs" dxfId="1233" priority="47" operator="equal">
      <formula>"Invalidé"</formula>
    </cfRule>
    <cfRule type="cellIs" dxfId="1232" priority="48" operator="equal">
      <formula>"Validé"</formula>
    </cfRule>
  </conditionalFormatting>
  <conditionalFormatting sqref="H129:H134">
    <cfRule type="cellIs" dxfId="1231" priority="41" operator="equal">
      <formula>"Indéterminé"</formula>
    </cfRule>
    <cfRule type="cellIs" dxfId="1230" priority="42" operator="equal">
      <formula>"NA"</formula>
    </cfRule>
    <cfRule type="cellIs" dxfId="1229" priority="43" operator="equal">
      <formula>"Invalidé"</formula>
    </cfRule>
    <cfRule type="cellIs" dxfId="1228" priority="44" operator="equal">
      <formula>"Validé"</formula>
    </cfRule>
  </conditionalFormatting>
  <conditionalFormatting sqref="H157:H161 H168:H169 H148:H149 H171:H181">
    <cfRule type="cellIs" dxfId="1227" priority="37" operator="equal">
      <formula>"Indéterminé"</formula>
    </cfRule>
    <cfRule type="cellIs" dxfId="1226" priority="38" operator="equal">
      <formula>"NA"</formula>
    </cfRule>
    <cfRule type="cellIs" dxfId="1225" priority="39" operator="equal">
      <formula>"Invalidé"</formula>
    </cfRule>
    <cfRule type="cellIs" dxfId="1224" priority="40" operator="equal">
      <formula>"Validé"</formula>
    </cfRule>
  </conditionalFormatting>
  <conditionalFormatting sqref="H150 H152:H156">
    <cfRule type="cellIs" dxfId="1223" priority="33" operator="equal">
      <formula>"Indéterminé"</formula>
    </cfRule>
    <cfRule type="cellIs" dxfId="1222" priority="34" operator="equal">
      <formula>"NA"</formula>
    </cfRule>
    <cfRule type="cellIs" dxfId="1221" priority="35" operator="equal">
      <formula>"Invalidé"</formula>
    </cfRule>
    <cfRule type="cellIs" dxfId="1220" priority="36" operator="equal">
      <formula>"Validé"</formula>
    </cfRule>
  </conditionalFormatting>
  <conditionalFormatting sqref="H162:H167">
    <cfRule type="cellIs" dxfId="1219" priority="29" operator="equal">
      <formula>"Indéterminé"</formula>
    </cfRule>
    <cfRule type="cellIs" dxfId="1218" priority="30" operator="equal">
      <formula>"NA"</formula>
    </cfRule>
    <cfRule type="cellIs" dxfId="1217" priority="31" operator="equal">
      <formula>"Invalidé"</formula>
    </cfRule>
    <cfRule type="cellIs" dxfId="1216" priority="32" operator="equal">
      <formula>"Validé"</formula>
    </cfRule>
  </conditionalFormatting>
  <conditionalFormatting sqref="H182:H186">
    <cfRule type="cellIs" dxfId="1215" priority="25" operator="equal">
      <formula>"Indéterminé"</formula>
    </cfRule>
    <cfRule type="cellIs" dxfId="1214" priority="26" operator="equal">
      <formula>"NA"</formula>
    </cfRule>
    <cfRule type="cellIs" dxfId="1213" priority="27" operator="equal">
      <formula>"Invalidé"</formula>
    </cfRule>
    <cfRule type="cellIs" dxfId="1212" priority="28" operator="equal">
      <formula>"Validé"</formula>
    </cfRule>
  </conditionalFormatting>
  <conditionalFormatting sqref="H151">
    <cfRule type="cellIs" dxfId="1211" priority="21" operator="equal">
      <formula>"Indéterminé"</formula>
    </cfRule>
    <cfRule type="cellIs" dxfId="1210" priority="22" operator="equal">
      <formula>"NA"</formula>
    </cfRule>
    <cfRule type="cellIs" dxfId="1209" priority="23" operator="equal">
      <formula>"Invalidé"</formula>
    </cfRule>
    <cfRule type="cellIs" dxfId="1208" priority="24" operator="equal">
      <formula>"Validé"</formula>
    </cfRule>
  </conditionalFormatting>
  <conditionalFormatting sqref="H221 H232:H239">
    <cfRule type="cellIs" dxfId="1207" priority="17" operator="equal">
      <formula>"Indéterminé"</formula>
    </cfRule>
    <cfRule type="cellIs" dxfId="1206" priority="18" operator="equal">
      <formula>"NA"</formula>
    </cfRule>
    <cfRule type="cellIs" dxfId="1205" priority="19" operator="equal">
      <formula>"Invalidé"</formula>
    </cfRule>
    <cfRule type="cellIs" dxfId="1204" priority="20" operator="equal">
      <formula>"Validé"</formula>
    </cfRule>
  </conditionalFormatting>
  <conditionalFormatting sqref="H222:H231">
    <cfRule type="cellIs" dxfId="1203" priority="13" operator="equal">
      <formula>"Indéterminé"</formula>
    </cfRule>
    <cfRule type="cellIs" dxfId="1202" priority="14" operator="equal">
      <formula>"NA"</formula>
    </cfRule>
    <cfRule type="cellIs" dxfId="1201" priority="15" operator="equal">
      <formula>"Invalidé"</formula>
    </cfRule>
    <cfRule type="cellIs" dxfId="1200" priority="16" operator="equal">
      <formula>"Validé"</formula>
    </cfRule>
  </conditionalFormatting>
  <conditionalFormatting sqref="H240:H260">
    <cfRule type="cellIs" dxfId="1199" priority="9" operator="equal">
      <formula>"Indéterminé"</formula>
    </cfRule>
    <cfRule type="cellIs" dxfId="1198" priority="10" operator="equal">
      <formula>"NA"</formula>
    </cfRule>
    <cfRule type="cellIs" dxfId="1197" priority="11" operator="equal">
      <formula>"Invalidé"</formula>
    </cfRule>
    <cfRule type="cellIs" dxfId="1196" priority="12" operator="equal">
      <formula>"Validé"</formula>
    </cfRule>
  </conditionalFormatting>
  <conditionalFormatting sqref="H75">
    <cfRule type="cellIs" dxfId="1195" priority="5" operator="equal">
      <formula>"Indéterminé"</formula>
    </cfRule>
    <cfRule type="cellIs" dxfId="1194" priority="6" operator="equal">
      <formula>"NA"</formula>
    </cfRule>
    <cfRule type="cellIs" dxfId="1193" priority="7" operator="equal">
      <formula>"Invalidé"</formula>
    </cfRule>
    <cfRule type="cellIs" dxfId="1192" priority="8"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70" zoomScale="140" zoomScaleNormal="14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5" width="11.42578125" style="108"/>
    <col min="16" max="16" width="14.85546875" style="108" bestFit="1" customWidth="1"/>
    <col min="17" max="16384" width="11.42578125" style="108"/>
  </cols>
  <sheetData>
    <row r="1" spans="1:17" ht="45" x14ac:dyDescent="0.25">
      <c r="A1" s="108" t="s">
        <v>1217</v>
      </c>
      <c r="B1" s="109"/>
      <c r="C1" s="335" t="s">
        <v>1235</v>
      </c>
      <c r="D1" s="111"/>
      <c r="E1" s="112"/>
      <c r="F1" s="112"/>
      <c r="G1" s="111"/>
      <c r="H1" s="112"/>
      <c r="I1" s="112"/>
      <c r="J1" s="112"/>
      <c r="K1" s="112"/>
      <c r="L1" s="112"/>
      <c r="M1" s="112"/>
      <c r="N1" s="112"/>
      <c r="O1" s="112"/>
      <c r="P1" s="333">
        <v>44040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11</v>
      </c>
      <c r="I12" s="300"/>
      <c r="J12" s="328">
        <v>44036</v>
      </c>
      <c r="K12" s="202" t="s">
        <v>1516</v>
      </c>
      <c r="L12" s="202" t="s">
        <v>1517</v>
      </c>
      <c r="M12" s="202"/>
      <c r="N12" s="202"/>
      <c r="O12" s="202"/>
      <c r="P12" s="298" t="s">
        <v>638</v>
      </c>
      <c r="Q12" s="301" t="s">
        <v>643</v>
      </c>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12</v>
      </c>
      <c r="I64" s="300"/>
      <c r="J64" s="328"/>
      <c r="K64" s="202"/>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4"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c r="K70" s="201"/>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13</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9"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44035</v>
      </c>
      <c r="K75" s="202" t="s">
        <v>1812</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91.25" x14ac:dyDescent="0.25">
      <c r="B124" s="292" t="s">
        <v>8</v>
      </c>
      <c r="C124" s="148" t="s">
        <v>938</v>
      </c>
      <c r="D124" s="149" t="s">
        <v>335</v>
      </c>
      <c r="E124" s="150" t="s">
        <v>24</v>
      </c>
      <c r="F124" s="153" t="s">
        <v>939</v>
      </c>
      <c r="G124" s="298" t="s">
        <v>32</v>
      </c>
      <c r="H124" s="299" t="s">
        <v>11</v>
      </c>
      <c r="I124" s="300"/>
      <c r="J124" s="328">
        <v>44040</v>
      </c>
      <c r="K124" s="202" t="s">
        <v>1575</v>
      </c>
      <c r="L124" s="202" t="s">
        <v>1576</v>
      </c>
      <c r="M124" s="202"/>
      <c r="N124" s="202"/>
      <c r="O124" s="202" t="s">
        <v>1306</v>
      </c>
      <c r="P124" s="298" t="s">
        <v>639</v>
      </c>
      <c r="Q124" s="301" t="s">
        <v>644</v>
      </c>
    </row>
    <row r="125" spans="2:17" ht="72.75" customHeight="1" x14ac:dyDescent="0.25">
      <c r="B125" s="292" t="s">
        <v>8</v>
      </c>
      <c r="C125" s="148"/>
      <c r="D125" s="149" t="s">
        <v>336</v>
      </c>
      <c r="E125" s="150" t="s">
        <v>24</v>
      </c>
      <c r="F125" s="165" t="s">
        <v>940</v>
      </c>
      <c r="G125" s="298" t="s">
        <v>32</v>
      </c>
      <c r="H125" s="299" t="s">
        <v>11</v>
      </c>
      <c r="I125" s="300"/>
      <c r="J125" s="298"/>
      <c r="K125" s="202" t="s">
        <v>1470</v>
      </c>
      <c r="L125" s="202"/>
      <c r="M125" s="202"/>
      <c r="N125" s="202"/>
      <c r="O125" s="202" t="s">
        <v>1306</v>
      </c>
      <c r="P125" s="298" t="s">
        <v>639</v>
      </c>
      <c r="Q125" s="301" t="s">
        <v>644</v>
      </c>
    </row>
    <row r="126" spans="2:17" ht="78.75" x14ac:dyDescent="0.25">
      <c r="B126" s="292" t="s">
        <v>8</v>
      </c>
      <c r="C126" s="148"/>
      <c r="D126" s="149" t="s">
        <v>337</v>
      </c>
      <c r="E126" s="150" t="s">
        <v>24</v>
      </c>
      <c r="F126" s="153" t="s">
        <v>941</v>
      </c>
      <c r="G126" s="298" t="s">
        <v>32</v>
      </c>
      <c r="H126" s="299" t="s">
        <v>11</v>
      </c>
      <c r="I126" s="300"/>
      <c r="J126" s="298"/>
      <c r="K126" s="202" t="s">
        <v>1470</v>
      </c>
      <c r="L126" s="202"/>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32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327"/>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327"/>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c r="K148" s="201"/>
      <c r="L148" s="201"/>
      <c r="M148" s="201"/>
      <c r="N148" s="201"/>
      <c r="O148" s="201" t="s">
        <v>1306</v>
      </c>
      <c r="P148" s="293"/>
      <c r="Q148" s="296"/>
    </row>
    <row r="149" spans="2:17" ht="56.25" x14ac:dyDescent="0.25">
      <c r="B149" s="292" t="s">
        <v>358</v>
      </c>
      <c r="C149" s="160"/>
      <c r="D149" s="160" t="s">
        <v>360</v>
      </c>
      <c r="E149" s="159" t="s">
        <v>24</v>
      </c>
      <c r="F149" s="166" t="s">
        <v>975</v>
      </c>
      <c r="G149" s="293" t="s">
        <v>32</v>
      </c>
      <c r="H149" s="294" t="s">
        <v>12</v>
      </c>
      <c r="I149" s="297"/>
      <c r="J149" s="293"/>
      <c r="K149" s="201"/>
      <c r="L149" s="340"/>
      <c r="M149" s="201"/>
      <c r="N149" s="201"/>
      <c r="O149" s="201"/>
      <c r="P149" s="293"/>
      <c r="Q149" s="296"/>
    </row>
    <row r="150" spans="2:17" ht="67.5" x14ac:dyDescent="0.25">
      <c r="B150" s="292" t="s">
        <v>358</v>
      </c>
      <c r="C150" s="160"/>
      <c r="D150" s="160" t="s">
        <v>361</v>
      </c>
      <c r="E150" s="159" t="s">
        <v>24</v>
      </c>
      <c r="F150" s="166" t="s">
        <v>674</v>
      </c>
      <c r="G150" s="293" t="s">
        <v>32</v>
      </c>
      <c r="H150" s="294" t="s">
        <v>12</v>
      </c>
      <c r="I150" s="297"/>
      <c r="J150" s="327"/>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13</v>
      </c>
      <c r="I168" s="300"/>
      <c r="J168" s="32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328">
        <v>44039</v>
      </c>
      <c r="K170" s="202" t="s">
        <v>1547</v>
      </c>
      <c r="L170" s="202"/>
      <c r="M170" s="202"/>
      <c r="N170" s="202"/>
      <c r="O170" s="202" t="s">
        <v>1306</v>
      </c>
      <c r="P170" s="298" t="s">
        <v>639</v>
      </c>
      <c r="Q170" s="301" t="s">
        <v>643</v>
      </c>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32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4"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4"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12</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12</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56.25" x14ac:dyDescent="0.25">
      <c r="B190" s="292" t="s">
        <v>4</v>
      </c>
      <c r="C190" s="153" t="s">
        <v>1030</v>
      </c>
      <c r="D190" s="153" t="s">
        <v>392</v>
      </c>
      <c r="E190" s="158" t="s">
        <v>24</v>
      </c>
      <c r="F190" s="165" t="s">
        <v>687</v>
      </c>
      <c r="G190" s="308" t="s">
        <v>32</v>
      </c>
      <c r="H190" s="299" t="s">
        <v>11</v>
      </c>
      <c r="I190" s="300"/>
      <c r="J190" s="329">
        <v>44035</v>
      </c>
      <c r="K190" s="204" t="s">
        <v>1567</v>
      </c>
      <c r="L190" s="204" t="s">
        <v>1442</v>
      </c>
      <c r="M190" s="204"/>
      <c r="N190" s="204"/>
      <c r="O190" s="204"/>
      <c r="P190" s="308" t="s">
        <v>639</v>
      </c>
      <c r="Q190" s="309" t="s">
        <v>643</v>
      </c>
    </row>
    <row r="191" spans="2:17" ht="33.75"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12</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11</v>
      </c>
      <c r="I198" s="204"/>
      <c r="J198" s="329">
        <v>44035</v>
      </c>
      <c r="K198" s="204" t="s">
        <v>1436</v>
      </c>
      <c r="L198" s="204"/>
      <c r="M198" s="204"/>
      <c r="N198" s="204"/>
      <c r="O198" s="204"/>
      <c r="P198" s="308" t="s">
        <v>639</v>
      </c>
      <c r="Q198" s="309" t="s">
        <v>644</v>
      </c>
    </row>
    <row r="199" spans="2:17" ht="144" customHeight="1" x14ac:dyDescent="0.25">
      <c r="B199" s="292" t="s">
        <v>4</v>
      </c>
      <c r="C199" s="153"/>
      <c r="D199" s="153" t="s">
        <v>692</v>
      </c>
      <c r="E199" s="158" t="s">
        <v>25</v>
      </c>
      <c r="F199" s="165" t="s">
        <v>1035</v>
      </c>
      <c r="G199" s="308" t="s">
        <v>32</v>
      </c>
      <c r="H199" s="299"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32"/>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9"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12</v>
      </c>
      <c r="I207" s="203"/>
      <c r="J207" s="332"/>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12</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9" t="s">
        <v>13</v>
      </c>
      <c r="I209" s="204"/>
      <c r="J209" s="329"/>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12</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11</v>
      </c>
      <c r="I218" s="300"/>
      <c r="J218" s="329">
        <v>44040</v>
      </c>
      <c r="K218" s="204" t="s">
        <v>1577</v>
      </c>
      <c r="L218" s="204"/>
      <c r="M218" s="204"/>
      <c r="N218" s="204"/>
      <c r="O218" s="204"/>
      <c r="P218" s="308" t="s">
        <v>639</v>
      </c>
      <c r="Q218" s="309" t="s">
        <v>644</v>
      </c>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32"/>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170" priority="89" operator="equal">
      <formula>"Indéterminé"</formula>
    </cfRule>
    <cfRule type="cellIs" dxfId="1169" priority="90" operator="equal">
      <formula>"NA"</formula>
    </cfRule>
    <cfRule type="cellIs" dxfId="1168" priority="91" operator="equal">
      <formula>"Invalidé"</formula>
    </cfRule>
    <cfRule type="cellIs" dxfId="1167" priority="92" operator="equal">
      <formula>"Validé"</formula>
    </cfRule>
  </conditionalFormatting>
  <conditionalFormatting sqref="H1:H3 H261:H1048576">
    <cfRule type="cellIs" dxfId="1166" priority="93" operator="equal">
      <formula>"Indéterminé"</formula>
    </cfRule>
    <cfRule type="cellIs" dxfId="1165" priority="94" operator="equal">
      <formula>"NA"</formula>
    </cfRule>
    <cfRule type="cellIs" dxfId="1164" priority="95" operator="equal">
      <formula>"Invalidé"</formula>
    </cfRule>
    <cfRule type="cellIs" dxfId="1163" priority="96" operator="equal">
      <formula>"Validé"</formula>
    </cfRule>
  </conditionalFormatting>
  <conditionalFormatting sqref="H79:H117">
    <cfRule type="cellIs" dxfId="1162" priority="85" operator="equal">
      <formula>"Indéterminé"</formula>
    </cfRule>
    <cfRule type="cellIs" dxfId="1161" priority="86" operator="equal">
      <formula>"NA"</formula>
    </cfRule>
    <cfRule type="cellIs" dxfId="1160" priority="87" operator="equal">
      <formula>"Invalidé"</formula>
    </cfRule>
    <cfRule type="cellIs" dxfId="1159" priority="88" operator="equal">
      <formula>"Validé"</formula>
    </cfRule>
  </conditionalFormatting>
  <conditionalFormatting sqref="H62:H63">
    <cfRule type="cellIs" dxfId="1158" priority="81" operator="equal">
      <formula>"Indéterminé"</formula>
    </cfRule>
    <cfRule type="cellIs" dxfId="1157" priority="82" operator="equal">
      <formula>"NA"</formula>
    </cfRule>
    <cfRule type="cellIs" dxfId="1156" priority="83" operator="equal">
      <formula>"Invalidé"</formula>
    </cfRule>
    <cfRule type="cellIs" dxfId="1155" priority="84" operator="equal">
      <formula>"Validé"</formula>
    </cfRule>
  </conditionalFormatting>
  <conditionalFormatting sqref="H4:H11 H13:H61">
    <cfRule type="cellIs" dxfId="1154" priority="77" operator="equal">
      <formula>"Indéterminé"</formula>
    </cfRule>
    <cfRule type="cellIs" dxfId="1153" priority="78" operator="equal">
      <formula>"NA"</formula>
    </cfRule>
    <cfRule type="cellIs" dxfId="1152" priority="79" operator="equal">
      <formula>"Invalidé"</formula>
    </cfRule>
    <cfRule type="cellIs" dxfId="1151" priority="80" operator="equal">
      <formula>"Validé"</formula>
    </cfRule>
  </conditionalFormatting>
  <conditionalFormatting sqref="H78">
    <cfRule type="cellIs" dxfId="1150" priority="73" operator="equal">
      <formula>"Indéterminé"</formula>
    </cfRule>
    <cfRule type="cellIs" dxfId="1149" priority="74" operator="equal">
      <formula>"NA"</formula>
    </cfRule>
    <cfRule type="cellIs" dxfId="1148" priority="75" operator="equal">
      <formula>"Invalidé"</formula>
    </cfRule>
    <cfRule type="cellIs" dxfId="1147" priority="76" operator="equal">
      <formula>"Validé"</formula>
    </cfRule>
  </conditionalFormatting>
  <conditionalFormatting sqref="H64:H74 H76:H77">
    <cfRule type="cellIs" dxfId="1146" priority="69" operator="equal">
      <formula>"Indéterminé"</formula>
    </cfRule>
    <cfRule type="cellIs" dxfId="1145" priority="70" operator="equal">
      <formula>"NA"</formula>
    </cfRule>
    <cfRule type="cellIs" dxfId="1144" priority="71" operator="equal">
      <formula>"Invalidé"</formula>
    </cfRule>
    <cfRule type="cellIs" dxfId="1143" priority="72" operator="equal">
      <formula>"Validé"</formula>
    </cfRule>
  </conditionalFormatting>
  <conditionalFormatting sqref="H12">
    <cfRule type="cellIs" dxfId="1142" priority="65" operator="equal">
      <formula>"Indéterminé"</formula>
    </cfRule>
    <cfRule type="cellIs" dxfId="1141" priority="66" operator="equal">
      <formula>"NA"</formula>
    </cfRule>
    <cfRule type="cellIs" dxfId="1140" priority="67" operator="equal">
      <formula>"Invalidé"</formula>
    </cfRule>
    <cfRule type="cellIs" dxfId="1139" priority="68" operator="equal">
      <formula>"Validé"</formula>
    </cfRule>
  </conditionalFormatting>
  <conditionalFormatting sqref="H187:H220">
    <cfRule type="cellIs" dxfId="1138" priority="1" operator="equal">
      <formula>"Indéterminé"</formula>
    </cfRule>
    <cfRule type="cellIs" dxfId="1137" priority="2" operator="equal">
      <formula>"NA"</formula>
    </cfRule>
    <cfRule type="cellIs" dxfId="1136" priority="3" operator="equal">
      <formula>"Invalidé"</formula>
    </cfRule>
    <cfRule type="cellIs" dxfId="1135" priority="4" operator="equal">
      <formula>"Validé"</formula>
    </cfRule>
  </conditionalFormatting>
  <conditionalFormatting sqref="H75">
    <cfRule type="cellIs" dxfId="1134" priority="57" operator="equal">
      <formula>"Indéterminé"</formula>
    </cfRule>
    <cfRule type="cellIs" dxfId="1133" priority="58" operator="equal">
      <formula>"NA"</formula>
    </cfRule>
    <cfRule type="cellIs" dxfId="1132" priority="59" operator="equal">
      <formula>"Invalidé"</formula>
    </cfRule>
    <cfRule type="cellIs" dxfId="1131" priority="60" operator="equal">
      <formula>"Validé"</formula>
    </cfRule>
  </conditionalFormatting>
  <conditionalFormatting sqref="H118:H123">
    <cfRule type="cellIs" dxfId="1130" priority="53" operator="equal">
      <formula>"Indéterminé"</formula>
    </cfRule>
    <cfRule type="cellIs" dxfId="1129" priority="54" operator="equal">
      <formula>"NA"</formula>
    </cfRule>
    <cfRule type="cellIs" dxfId="1128" priority="55" operator="equal">
      <formula>"Invalidé"</formula>
    </cfRule>
    <cfRule type="cellIs" dxfId="1127" priority="56" operator="equal">
      <formula>"Validé"</formula>
    </cfRule>
  </conditionalFormatting>
  <conditionalFormatting sqref="H124:H128">
    <cfRule type="cellIs" dxfId="1126" priority="49" operator="equal">
      <formula>"Indéterminé"</formula>
    </cfRule>
    <cfRule type="cellIs" dxfId="1125" priority="50" operator="equal">
      <formula>"NA"</formula>
    </cfRule>
    <cfRule type="cellIs" dxfId="1124" priority="51" operator="equal">
      <formula>"Invalidé"</formula>
    </cfRule>
    <cfRule type="cellIs" dxfId="1123" priority="52" operator="equal">
      <formula>"Validé"</formula>
    </cfRule>
  </conditionalFormatting>
  <conditionalFormatting sqref="H129:H134">
    <cfRule type="cellIs" dxfId="1122" priority="45" operator="equal">
      <formula>"Indéterminé"</formula>
    </cfRule>
    <cfRule type="cellIs" dxfId="1121" priority="46" operator="equal">
      <formula>"NA"</formula>
    </cfRule>
    <cfRule type="cellIs" dxfId="1120" priority="47" operator="equal">
      <formula>"Invalidé"</formula>
    </cfRule>
    <cfRule type="cellIs" dxfId="1119" priority="48" operator="equal">
      <formula>"Validé"</formula>
    </cfRule>
  </conditionalFormatting>
  <conditionalFormatting sqref="H135:H147">
    <cfRule type="cellIs" dxfId="1118" priority="41" operator="equal">
      <formula>"Indéterminé"</formula>
    </cfRule>
    <cfRule type="cellIs" dxfId="1117" priority="42" operator="equal">
      <formula>"NA"</formula>
    </cfRule>
    <cfRule type="cellIs" dxfId="1116" priority="43" operator="equal">
      <formula>"Invalidé"</formula>
    </cfRule>
    <cfRule type="cellIs" dxfId="1115" priority="44" operator="equal">
      <formula>"Validé"</formula>
    </cfRule>
  </conditionalFormatting>
  <conditionalFormatting sqref="H157:H161 H168:H169 H148:H149 H171:H181">
    <cfRule type="cellIs" dxfId="1114" priority="37" operator="equal">
      <formula>"Indéterminé"</formula>
    </cfRule>
    <cfRule type="cellIs" dxfId="1113" priority="38" operator="equal">
      <formula>"NA"</formula>
    </cfRule>
    <cfRule type="cellIs" dxfId="1112" priority="39" operator="equal">
      <formula>"Invalidé"</formula>
    </cfRule>
    <cfRule type="cellIs" dxfId="1111" priority="40" operator="equal">
      <formula>"Validé"</formula>
    </cfRule>
  </conditionalFormatting>
  <conditionalFormatting sqref="H150 H152:H156">
    <cfRule type="cellIs" dxfId="1110" priority="33" operator="equal">
      <formula>"Indéterminé"</formula>
    </cfRule>
    <cfRule type="cellIs" dxfId="1109" priority="34" operator="equal">
      <formula>"NA"</formula>
    </cfRule>
    <cfRule type="cellIs" dxfId="1108" priority="35" operator="equal">
      <formula>"Invalidé"</formula>
    </cfRule>
    <cfRule type="cellIs" dxfId="1107" priority="36" operator="equal">
      <formula>"Validé"</formula>
    </cfRule>
  </conditionalFormatting>
  <conditionalFormatting sqref="H162:H167">
    <cfRule type="cellIs" dxfId="1106" priority="29" operator="equal">
      <formula>"Indéterminé"</formula>
    </cfRule>
    <cfRule type="cellIs" dxfId="1105" priority="30" operator="equal">
      <formula>"NA"</formula>
    </cfRule>
    <cfRule type="cellIs" dxfId="1104" priority="31" operator="equal">
      <formula>"Invalidé"</formula>
    </cfRule>
    <cfRule type="cellIs" dxfId="1103" priority="32" operator="equal">
      <formula>"Validé"</formula>
    </cfRule>
  </conditionalFormatting>
  <conditionalFormatting sqref="H182:H186">
    <cfRule type="cellIs" dxfId="1102" priority="25" operator="equal">
      <formula>"Indéterminé"</formula>
    </cfRule>
    <cfRule type="cellIs" dxfId="1101" priority="26" operator="equal">
      <formula>"NA"</formula>
    </cfRule>
    <cfRule type="cellIs" dxfId="1100" priority="27" operator="equal">
      <formula>"Invalidé"</formula>
    </cfRule>
    <cfRule type="cellIs" dxfId="1099" priority="28" operator="equal">
      <formula>"Validé"</formula>
    </cfRule>
  </conditionalFormatting>
  <conditionalFormatting sqref="H151">
    <cfRule type="cellIs" dxfId="1098" priority="21" operator="equal">
      <formula>"Indéterminé"</formula>
    </cfRule>
    <cfRule type="cellIs" dxfId="1097" priority="22" operator="equal">
      <formula>"NA"</formula>
    </cfRule>
    <cfRule type="cellIs" dxfId="1096" priority="23" operator="equal">
      <formula>"Invalidé"</formula>
    </cfRule>
    <cfRule type="cellIs" dxfId="1095" priority="24" operator="equal">
      <formula>"Validé"</formula>
    </cfRule>
  </conditionalFormatting>
  <conditionalFormatting sqref="H170">
    <cfRule type="cellIs" dxfId="1094" priority="17" operator="equal">
      <formula>"Indéterminé"</formula>
    </cfRule>
    <cfRule type="cellIs" dxfId="1093" priority="18" operator="equal">
      <formula>"NA"</formula>
    </cfRule>
    <cfRule type="cellIs" dxfId="1092" priority="19" operator="equal">
      <formula>"Invalidé"</formula>
    </cfRule>
    <cfRule type="cellIs" dxfId="1091" priority="20" operator="equal">
      <formula>"Validé"</formula>
    </cfRule>
  </conditionalFormatting>
  <conditionalFormatting sqref="H221 H232:H239">
    <cfRule type="cellIs" dxfId="1090" priority="13" operator="equal">
      <formula>"Indéterminé"</formula>
    </cfRule>
    <cfRule type="cellIs" dxfId="1089" priority="14" operator="equal">
      <formula>"NA"</formula>
    </cfRule>
    <cfRule type="cellIs" dxfId="1088" priority="15" operator="equal">
      <formula>"Invalidé"</formula>
    </cfRule>
    <cfRule type="cellIs" dxfId="1087" priority="16" operator="equal">
      <formula>"Validé"</formula>
    </cfRule>
  </conditionalFormatting>
  <conditionalFormatting sqref="H222:H231">
    <cfRule type="cellIs" dxfId="1086" priority="9" operator="equal">
      <formula>"Indéterminé"</formula>
    </cfRule>
    <cfRule type="cellIs" dxfId="1085" priority="10" operator="equal">
      <formula>"NA"</formula>
    </cfRule>
    <cfRule type="cellIs" dxfId="1084" priority="11" operator="equal">
      <formula>"Invalidé"</formula>
    </cfRule>
    <cfRule type="cellIs" dxfId="1083" priority="12" operator="equal">
      <formula>"Validé"</formula>
    </cfRule>
  </conditionalFormatting>
  <conditionalFormatting sqref="H240:H260">
    <cfRule type="cellIs" dxfId="1082" priority="5" operator="equal">
      <formula>"Indéterminé"</formula>
    </cfRule>
    <cfRule type="cellIs" dxfId="1081" priority="6" operator="equal">
      <formula>"NA"</formula>
    </cfRule>
    <cfRule type="cellIs" dxfId="1080" priority="7" operator="equal">
      <formula>"Invalidé"</formula>
    </cfRule>
    <cfRule type="cellIs" dxfId="1079" priority="8"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6" zoomScale="120" zoomScaleNormal="120" workbookViewId="0">
      <selection activeCell="K70" sqref="K70"/>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21" x14ac:dyDescent="0.25">
      <c r="A1" s="108" t="s">
        <v>1218</v>
      </c>
      <c r="B1" s="109"/>
      <c r="C1" s="335" t="s">
        <v>1578</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11</v>
      </c>
      <c r="I12" s="300"/>
      <c r="J12" s="328">
        <v>44036</v>
      </c>
      <c r="K12" s="202" t="s">
        <v>1516</v>
      </c>
      <c r="L12" s="202" t="s">
        <v>1517</v>
      </c>
      <c r="M12" s="202"/>
      <c r="N12" s="202"/>
      <c r="O12" s="202"/>
      <c r="P12" s="298" t="s">
        <v>638</v>
      </c>
      <c r="Q12" s="301" t="s">
        <v>643</v>
      </c>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44035</v>
      </c>
      <c r="K64" s="202" t="s">
        <v>1620</v>
      </c>
      <c r="L64" s="202"/>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4"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44035</v>
      </c>
      <c r="K70" s="201" t="s">
        <v>1813</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13</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9"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08"/>
      <c r="K75" s="204"/>
      <c r="L75" s="202"/>
      <c r="M75" s="202"/>
      <c r="N75" s="202"/>
      <c r="O75" s="202" t="s">
        <v>1306</v>
      </c>
      <c r="P75" s="308"/>
      <c r="Q75" s="309"/>
    </row>
    <row r="76" spans="2:17" ht="112.5" x14ac:dyDescent="0.25">
      <c r="B76" s="292" t="s">
        <v>3</v>
      </c>
      <c r="C76" s="153"/>
      <c r="D76" s="149" t="s">
        <v>287</v>
      </c>
      <c r="E76" s="150" t="s">
        <v>25</v>
      </c>
      <c r="F76" s="165" t="s">
        <v>879</v>
      </c>
      <c r="G76" s="298" t="s">
        <v>32</v>
      </c>
      <c r="H76" s="299" t="s">
        <v>11</v>
      </c>
      <c r="I76" s="300"/>
      <c r="J76" s="328">
        <v>44035</v>
      </c>
      <c r="K76" s="202" t="s">
        <v>1621</v>
      </c>
      <c r="L76" s="202"/>
      <c r="M76" s="202"/>
      <c r="N76" s="202"/>
      <c r="O76" s="202" t="s">
        <v>1306</v>
      </c>
      <c r="P76" s="298" t="s">
        <v>639</v>
      </c>
      <c r="Q76" s="301" t="s">
        <v>643</v>
      </c>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12</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135" x14ac:dyDescent="0.25">
      <c r="B112" s="292" t="s">
        <v>9</v>
      </c>
      <c r="C112" s="148" t="s">
        <v>923</v>
      </c>
      <c r="D112" s="149" t="s">
        <v>325</v>
      </c>
      <c r="E112" s="150" t="s">
        <v>24</v>
      </c>
      <c r="F112" s="165" t="s">
        <v>924</v>
      </c>
      <c r="G112" s="298" t="s">
        <v>32</v>
      </c>
      <c r="H112" s="299" t="s">
        <v>11</v>
      </c>
      <c r="I112" s="300"/>
      <c r="J112" s="328">
        <v>44041</v>
      </c>
      <c r="K112" s="202" t="s">
        <v>1622</v>
      </c>
      <c r="L112" s="202" t="s">
        <v>1623</v>
      </c>
      <c r="M112" s="202" t="s">
        <v>1624</v>
      </c>
      <c r="N112" s="202"/>
      <c r="O112" s="202"/>
      <c r="P112" s="298" t="s">
        <v>639</v>
      </c>
      <c r="Q112" s="301" t="s">
        <v>643</v>
      </c>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328"/>
      <c r="K124" s="202"/>
      <c r="L124" s="202"/>
      <c r="M124" s="202"/>
      <c r="N124" s="202"/>
      <c r="O124" s="202" t="s">
        <v>1306</v>
      </c>
      <c r="P124" s="298"/>
      <c r="Q124" s="301"/>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4"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4"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32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327"/>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67.5" x14ac:dyDescent="0.25">
      <c r="B145" s="304" t="s">
        <v>345</v>
      </c>
      <c r="C145" s="160" t="s">
        <v>970</v>
      </c>
      <c r="D145" s="160" t="s">
        <v>356</v>
      </c>
      <c r="E145" s="159" t="s">
        <v>24</v>
      </c>
      <c r="F145" s="166" t="s">
        <v>971</v>
      </c>
      <c r="G145" s="293" t="s">
        <v>32</v>
      </c>
      <c r="H145" s="294" t="s">
        <v>11</v>
      </c>
      <c r="I145" s="297"/>
      <c r="J145" s="327">
        <v>44040</v>
      </c>
      <c r="K145" s="201" t="s">
        <v>1625</v>
      </c>
      <c r="L145" s="201" t="s">
        <v>1626</v>
      </c>
      <c r="M145" s="201"/>
      <c r="N145" s="201"/>
      <c r="O145" s="201" t="s">
        <v>1306</v>
      </c>
      <c r="P145" s="293" t="s">
        <v>638</v>
      </c>
      <c r="Q145" s="296" t="s">
        <v>642</v>
      </c>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c r="K148" s="201"/>
      <c r="L148" s="201"/>
      <c r="M148" s="201"/>
      <c r="N148" s="201"/>
      <c r="O148" s="201" t="s">
        <v>1306</v>
      </c>
      <c r="P148" s="293"/>
      <c r="Q148" s="296"/>
    </row>
    <row r="149" spans="2:17" ht="56.25" x14ac:dyDescent="0.25">
      <c r="B149" s="292" t="s">
        <v>358</v>
      </c>
      <c r="C149" s="160"/>
      <c r="D149" s="160" t="s">
        <v>360</v>
      </c>
      <c r="E149" s="159" t="s">
        <v>24</v>
      </c>
      <c r="F149" s="166" t="s">
        <v>975</v>
      </c>
      <c r="G149" s="293" t="s">
        <v>32</v>
      </c>
      <c r="H149" s="294" t="s">
        <v>12</v>
      </c>
      <c r="I149" s="297"/>
      <c r="J149" s="293"/>
      <c r="K149" s="201"/>
      <c r="L149" s="340"/>
      <c r="M149" s="201"/>
      <c r="N149" s="201"/>
      <c r="O149" s="201"/>
      <c r="P149" s="293"/>
      <c r="Q149" s="296"/>
    </row>
    <row r="150" spans="2:17" ht="67.5" x14ac:dyDescent="0.25">
      <c r="B150" s="292" t="s">
        <v>358</v>
      </c>
      <c r="C150" s="160"/>
      <c r="D150" s="160" t="s">
        <v>361</v>
      </c>
      <c r="E150" s="159" t="s">
        <v>24</v>
      </c>
      <c r="F150" s="166" t="s">
        <v>674</v>
      </c>
      <c r="G150" s="293" t="s">
        <v>32</v>
      </c>
      <c r="H150" s="294" t="s">
        <v>12</v>
      </c>
      <c r="I150" s="297"/>
      <c r="J150" s="327"/>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1627</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328">
        <v>44039</v>
      </c>
      <c r="K170" s="202" t="s">
        <v>1547</v>
      </c>
      <c r="L170" s="202"/>
      <c r="M170" s="202"/>
      <c r="N170" s="202"/>
      <c r="O170" s="202" t="s">
        <v>1306</v>
      </c>
      <c r="P170" s="298" t="s">
        <v>639</v>
      </c>
      <c r="Q170" s="301" t="s">
        <v>643</v>
      </c>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32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4"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4"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057" priority="105" operator="equal">
      <formula>"Indéterminé"</formula>
    </cfRule>
    <cfRule type="cellIs" dxfId="1056" priority="106" operator="equal">
      <formula>"NA"</formula>
    </cfRule>
    <cfRule type="cellIs" dxfId="1055" priority="107" operator="equal">
      <formula>"Invalidé"</formula>
    </cfRule>
    <cfRule type="cellIs" dxfId="1054" priority="108" operator="equal">
      <formula>"Validé"</formula>
    </cfRule>
  </conditionalFormatting>
  <conditionalFormatting sqref="H1:H3 H79:H103 H261:H1048576">
    <cfRule type="cellIs" dxfId="1053" priority="109" operator="equal">
      <formula>"Indéterminé"</formula>
    </cfRule>
    <cfRule type="cellIs" dxfId="1052" priority="110" operator="equal">
      <formula>"NA"</formula>
    </cfRule>
    <cfRule type="cellIs" dxfId="1051" priority="111" operator="equal">
      <formula>"Invalidé"</formula>
    </cfRule>
    <cfRule type="cellIs" dxfId="1050" priority="112" operator="equal">
      <formula>"Validé"</formula>
    </cfRule>
  </conditionalFormatting>
  <conditionalFormatting sqref="H62:H63">
    <cfRule type="cellIs" dxfId="1049" priority="101" operator="equal">
      <formula>"Indéterminé"</formula>
    </cfRule>
    <cfRule type="cellIs" dxfId="1048" priority="102" operator="equal">
      <formula>"NA"</formula>
    </cfRule>
    <cfRule type="cellIs" dxfId="1047" priority="103" operator="equal">
      <formula>"Invalidé"</formula>
    </cfRule>
    <cfRule type="cellIs" dxfId="1046" priority="104" operator="equal">
      <formula>"Validé"</formula>
    </cfRule>
  </conditionalFormatting>
  <conditionalFormatting sqref="H4:H11 H13:H61">
    <cfRule type="cellIs" dxfId="1045" priority="97" operator="equal">
      <formula>"Indéterminé"</formula>
    </cfRule>
    <cfRule type="cellIs" dxfId="1044" priority="98" operator="equal">
      <formula>"NA"</formula>
    </cfRule>
    <cfRule type="cellIs" dxfId="1043" priority="99" operator="equal">
      <formula>"Invalidé"</formula>
    </cfRule>
    <cfRule type="cellIs" dxfId="1042" priority="100" operator="equal">
      <formula>"Validé"</formula>
    </cfRule>
  </conditionalFormatting>
  <conditionalFormatting sqref="H12">
    <cfRule type="cellIs" dxfId="1041" priority="93" operator="equal">
      <formula>"Indéterminé"</formula>
    </cfRule>
    <cfRule type="cellIs" dxfId="1040" priority="94" operator="equal">
      <formula>"NA"</formula>
    </cfRule>
    <cfRule type="cellIs" dxfId="1039" priority="95" operator="equal">
      <formula>"Invalidé"</formula>
    </cfRule>
    <cfRule type="cellIs" dxfId="1038" priority="96" operator="equal">
      <formula>"Validé"</formula>
    </cfRule>
  </conditionalFormatting>
  <conditionalFormatting sqref="H78">
    <cfRule type="cellIs" dxfId="1037" priority="77" operator="equal">
      <formula>"Indéterminé"</formula>
    </cfRule>
    <cfRule type="cellIs" dxfId="1036" priority="78" operator="equal">
      <formula>"NA"</formula>
    </cfRule>
    <cfRule type="cellIs" dxfId="1035" priority="79" operator="equal">
      <formula>"Invalidé"</formula>
    </cfRule>
    <cfRule type="cellIs" dxfId="1034" priority="80" operator="equal">
      <formula>"Validé"</formula>
    </cfRule>
  </conditionalFormatting>
  <conditionalFormatting sqref="H64:H74 H76:H77">
    <cfRule type="cellIs" dxfId="1033" priority="73" operator="equal">
      <formula>"Indéterminé"</formula>
    </cfRule>
    <cfRule type="cellIs" dxfId="1032" priority="74" operator="equal">
      <formula>"NA"</formula>
    </cfRule>
    <cfRule type="cellIs" dxfId="1031" priority="75" operator="equal">
      <formula>"Invalidé"</formula>
    </cfRule>
    <cfRule type="cellIs" dxfId="1030" priority="76" operator="equal">
      <formula>"Validé"</formula>
    </cfRule>
  </conditionalFormatting>
  <conditionalFormatting sqref="H75">
    <cfRule type="cellIs" dxfId="1029" priority="69" operator="equal">
      <formula>"Indéterminé"</formula>
    </cfRule>
    <cfRule type="cellIs" dxfId="1028" priority="70" operator="equal">
      <formula>"NA"</formula>
    </cfRule>
    <cfRule type="cellIs" dxfId="1027" priority="71" operator="equal">
      <formula>"Invalidé"</formula>
    </cfRule>
    <cfRule type="cellIs" dxfId="1026" priority="72" operator="equal">
      <formula>"Validé"</formula>
    </cfRule>
  </conditionalFormatting>
  <conditionalFormatting sqref="H104:H123">
    <cfRule type="cellIs" dxfId="1025" priority="65" operator="equal">
      <formula>"Indéterminé"</formula>
    </cfRule>
    <cfRule type="cellIs" dxfId="1024" priority="66" operator="equal">
      <formula>"NA"</formula>
    </cfRule>
    <cfRule type="cellIs" dxfId="1023" priority="67" operator="equal">
      <formula>"Invalidé"</formula>
    </cfRule>
    <cfRule type="cellIs" dxfId="1022" priority="68" operator="equal">
      <formula>"Validé"</formula>
    </cfRule>
  </conditionalFormatting>
  <conditionalFormatting sqref="H124:H126 H128:H134">
    <cfRule type="cellIs" dxfId="1021" priority="53" operator="equal">
      <formula>"Indéterminé"</formula>
    </cfRule>
    <cfRule type="cellIs" dxfId="1020" priority="54" operator="equal">
      <formula>"NA"</formula>
    </cfRule>
    <cfRule type="cellIs" dxfId="1019" priority="55" operator="equal">
      <formula>"Invalidé"</formula>
    </cfRule>
    <cfRule type="cellIs" dxfId="1018" priority="56" operator="equal">
      <formula>"Validé"</formula>
    </cfRule>
  </conditionalFormatting>
  <conditionalFormatting sqref="H127">
    <cfRule type="cellIs" dxfId="1017" priority="49" operator="equal">
      <formula>"Indéterminé"</formula>
    </cfRule>
    <cfRule type="cellIs" dxfId="1016" priority="50" operator="equal">
      <formula>"NA"</formula>
    </cfRule>
    <cfRule type="cellIs" dxfId="1015" priority="51" operator="equal">
      <formula>"Invalidé"</formula>
    </cfRule>
    <cfRule type="cellIs" dxfId="1014" priority="52" operator="equal">
      <formula>"Validé"</formula>
    </cfRule>
  </conditionalFormatting>
  <conditionalFormatting sqref="H135:H147">
    <cfRule type="cellIs" dxfId="1013" priority="45" operator="equal">
      <formula>"Indéterminé"</formula>
    </cfRule>
    <cfRule type="cellIs" dxfId="1012" priority="46" operator="equal">
      <formula>"NA"</formula>
    </cfRule>
    <cfRule type="cellIs" dxfId="1011" priority="47" operator="equal">
      <formula>"Invalidé"</formula>
    </cfRule>
    <cfRule type="cellIs" dxfId="1010" priority="48" operator="equal">
      <formula>"Validé"</formula>
    </cfRule>
  </conditionalFormatting>
  <conditionalFormatting sqref="H148:H149">
    <cfRule type="cellIs" dxfId="1009" priority="41" operator="equal">
      <formula>"Indéterminé"</formula>
    </cfRule>
    <cfRule type="cellIs" dxfId="1008" priority="42" operator="equal">
      <formula>"NA"</formula>
    </cfRule>
    <cfRule type="cellIs" dxfId="1007" priority="43" operator="equal">
      <formula>"Invalidé"</formula>
    </cfRule>
    <cfRule type="cellIs" dxfId="1006" priority="44" operator="equal">
      <formula>"Validé"</formula>
    </cfRule>
  </conditionalFormatting>
  <conditionalFormatting sqref="H150 H152:H156">
    <cfRule type="cellIs" dxfId="1005" priority="37" operator="equal">
      <formula>"Indéterminé"</formula>
    </cfRule>
    <cfRule type="cellIs" dxfId="1004" priority="38" operator="equal">
      <formula>"NA"</formula>
    </cfRule>
    <cfRule type="cellIs" dxfId="1003" priority="39" operator="equal">
      <formula>"Invalidé"</formula>
    </cfRule>
    <cfRule type="cellIs" dxfId="1002" priority="40" operator="equal">
      <formula>"Validé"</formula>
    </cfRule>
  </conditionalFormatting>
  <conditionalFormatting sqref="H151">
    <cfRule type="cellIs" dxfId="1001" priority="33" operator="equal">
      <formula>"Indéterminé"</formula>
    </cfRule>
    <cfRule type="cellIs" dxfId="1000" priority="34" operator="equal">
      <formula>"NA"</formula>
    </cfRule>
    <cfRule type="cellIs" dxfId="999" priority="35" operator="equal">
      <formula>"Invalidé"</formula>
    </cfRule>
    <cfRule type="cellIs" dxfId="998" priority="36" operator="equal">
      <formula>"Validé"</formula>
    </cfRule>
  </conditionalFormatting>
  <conditionalFormatting sqref="H187:H220">
    <cfRule type="cellIs" dxfId="997" priority="29" operator="equal">
      <formula>"Indéterminé"</formula>
    </cfRule>
    <cfRule type="cellIs" dxfId="996" priority="30" operator="equal">
      <formula>"NA"</formula>
    </cfRule>
    <cfRule type="cellIs" dxfId="995" priority="31" operator="equal">
      <formula>"Invalidé"</formula>
    </cfRule>
    <cfRule type="cellIs" dxfId="994" priority="32" operator="equal">
      <formula>"Validé"</formula>
    </cfRule>
  </conditionalFormatting>
  <conditionalFormatting sqref="H170">
    <cfRule type="cellIs" dxfId="993" priority="13" operator="equal">
      <formula>"Indéterminé"</formula>
    </cfRule>
    <cfRule type="cellIs" dxfId="992" priority="14" operator="equal">
      <formula>"NA"</formula>
    </cfRule>
    <cfRule type="cellIs" dxfId="991" priority="15" operator="equal">
      <formula>"Invalidé"</formula>
    </cfRule>
    <cfRule type="cellIs" dxfId="990" priority="16" operator="equal">
      <formula>"Validé"</formula>
    </cfRule>
  </conditionalFormatting>
  <conditionalFormatting sqref="H157:H161 H168:H169 H171:H181">
    <cfRule type="cellIs" dxfId="989" priority="25" operator="equal">
      <formula>"Indéterminé"</formula>
    </cfRule>
    <cfRule type="cellIs" dxfId="988" priority="26" operator="equal">
      <formula>"NA"</formula>
    </cfRule>
    <cfRule type="cellIs" dxfId="987" priority="27" operator="equal">
      <formula>"Invalidé"</formula>
    </cfRule>
    <cfRule type="cellIs" dxfId="986" priority="28" operator="equal">
      <formula>"Validé"</formula>
    </cfRule>
  </conditionalFormatting>
  <conditionalFormatting sqref="H162:H167">
    <cfRule type="cellIs" dxfId="985" priority="21" operator="equal">
      <formula>"Indéterminé"</formula>
    </cfRule>
    <cfRule type="cellIs" dxfId="984" priority="22" operator="equal">
      <formula>"NA"</formula>
    </cfRule>
    <cfRule type="cellIs" dxfId="983" priority="23" operator="equal">
      <formula>"Invalidé"</formula>
    </cfRule>
    <cfRule type="cellIs" dxfId="982" priority="24" operator="equal">
      <formula>"Validé"</formula>
    </cfRule>
  </conditionalFormatting>
  <conditionalFormatting sqref="H182:H186">
    <cfRule type="cellIs" dxfId="981" priority="17" operator="equal">
      <formula>"Indéterminé"</formula>
    </cfRule>
    <cfRule type="cellIs" dxfId="980" priority="18" operator="equal">
      <formula>"NA"</formula>
    </cfRule>
    <cfRule type="cellIs" dxfId="979" priority="19" operator="equal">
      <formula>"Invalidé"</formula>
    </cfRule>
    <cfRule type="cellIs" dxfId="978" priority="20" operator="equal">
      <formula>"Validé"</formula>
    </cfRule>
  </conditionalFormatting>
  <conditionalFormatting sqref="H221 H232:H239">
    <cfRule type="cellIs" dxfId="977" priority="9" operator="equal">
      <formula>"Indéterminé"</formula>
    </cfRule>
    <cfRule type="cellIs" dxfId="976" priority="10" operator="equal">
      <formula>"NA"</formula>
    </cfRule>
    <cfRule type="cellIs" dxfId="975" priority="11" operator="equal">
      <formula>"Invalidé"</formula>
    </cfRule>
    <cfRule type="cellIs" dxfId="974" priority="12" operator="equal">
      <formula>"Validé"</formula>
    </cfRule>
  </conditionalFormatting>
  <conditionalFormatting sqref="H222:H231">
    <cfRule type="cellIs" dxfId="973" priority="5" operator="equal">
      <formula>"Indéterminé"</formula>
    </cfRule>
    <cfRule type="cellIs" dxfId="972" priority="6" operator="equal">
      <formula>"NA"</formula>
    </cfRule>
    <cfRule type="cellIs" dxfId="971" priority="7" operator="equal">
      <formula>"Invalidé"</formula>
    </cfRule>
    <cfRule type="cellIs" dxfId="970" priority="8" operator="equal">
      <formula>"Validé"</formula>
    </cfRule>
  </conditionalFormatting>
  <conditionalFormatting sqref="H240:H260">
    <cfRule type="cellIs" dxfId="969" priority="1" operator="equal">
      <formula>"Indéterminé"</formula>
    </cfRule>
    <cfRule type="cellIs" dxfId="968" priority="2" operator="equal">
      <formula>"NA"</formula>
    </cfRule>
    <cfRule type="cellIs" dxfId="967" priority="3" operator="equal">
      <formula>"Invalidé"</formula>
    </cfRule>
    <cfRule type="cellIs" dxfId="966" priority="4" operator="equal">
      <formula>"Validé"</formula>
    </cfRule>
  </conditionalFormatting>
  <dataValidations count="4">
    <dataValidation type="list" allowBlank="1" showInputMessage="1" showErrorMessage="1" sqref="G4:G260">
      <formula1>méthode</formula1>
    </dataValidation>
    <dataValidation type="list" allowBlank="1" showInputMessage="1" showErrorMessage="1" sqref="H4:H260">
      <formula1>Etat</formula1>
    </dataValidation>
    <dataValidation type="list" allowBlank="1" showInputMessage="1" showErrorMessage="1" sqref="Q4:Q74 Q76:Q260">
      <formula1>Priorité</formula1>
    </dataValidation>
    <dataValidation type="list" allowBlank="1" showInputMessage="1" showErrorMessage="1" sqref="P4:P74 P76:P260">
      <formula1>Difficulte</formula1>
    </dataValidation>
  </dataValidations>
  <hyperlinks>
    <hyperlink ref="C1" r:id="rId1" display="https://maspemaths.cned.fr/admin/tool/policy/user.php?userid=22634"/>
  </hyperlinks>
  <pageMargins left="0.7" right="0.7" top="0.75" bottom="0.75" header="0.3" footer="0.3"/>
  <pageSetup paperSize="9" orientation="portrait"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6" zoomScale="130" zoomScaleNormal="130" workbookViewId="0">
      <selection activeCell="H253" sqref="H253"/>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90" x14ac:dyDescent="0.25">
      <c r="A1" s="108" t="s">
        <v>1244</v>
      </c>
      <c r="B1" s="109"/>
      <c r="C1" s="335" t="s">
        <v>1237</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4"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4"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4"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4"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4"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4"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4"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4"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4"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4"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4"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4"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4"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4"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4"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4"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4"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4"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4"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4"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4"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4"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4"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4"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4"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44032</v>
      </c>
      <c r="K64" s="202" t="s">
        <v>1374</v>
      </c>
      <c r="L64" s="202"/>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44032</v>
      </c>
      <c r="K70" s="201" t="s">
        <v>1628</v>
      </c>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44032</v>
      </c>
      <c r="K75" s="202" t="s">
        <v>1429</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4"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157.5" x14ac:dyDescent="0.25">
      <c r="B118" s="304" t="s">
        <v>330</v>
      </c>
      <c r="C118" s="148" t="s">
        <v>931</v>
      </c>
      <c r="D118" s="149" t="s">
        <v>331</v>
      </c>
      <c r="E118" s="150" t="s">
        <v>24</v>
      </c>
      <c r="F118" s="165" t="s">
        <v>932</v>
      </c>
      <c r="G118" s="298" t="s">
        <v>32</v>
      </c>
      <c r="H118" s="299" t="s">
        <v>11</v>
      </c>
      <c r="I118" s="300"/>
      <c r="J118" s="328">
        <v>44032</v>
      </c>
      <c r="K118" s="202" t="s">
        <v>1369</v>
      </c>
      <c r="L118" s="202" t="s">
        <v>1366</v>
      </c>
      <c r="M118" s="202" t="s">
        <v>1370</v>
      </c>
      <c r="N118" s="202"/>
      <c r="O118" s="202" t="s">
        <v>1306</v>
      </c>
      <c r="P118" s="298" t="s">
        <v>639</v>
      </c>
      <c r="Q118" s="301" t="s">
        <v>643</v>
      </c>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328">
        <v>44032</v>
      </c>
      <c r="K124" s="202" t="s">
        <v>1367</v>
      </c>
      <c r="L124" s="202" t="s">
        <v>1368</v>
      </c>
      <c r="M124" s="202"/>
      <c r="N124" s="202"/>
      <c r="O124" s="202" t="s">
        <v>1306</v>
      </c>
      <c r="P124" s="298" t="s">
        <v>639</v>
      </c>
      <c r="Q124" s="301" t="s">
        <v>643</v>
      </c>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4"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329">
        <v>44028</v>
      </c>
      <c r="K142" s="204" t="s">
        <v>1371</v>
      </c>
      <c r="L142" s="204" t="s">
        <v>1333</v>
      </c>
      <c r="M142" s="202"/>
      <c r="N142" s="202"/>
      <c r="O142" s="202" t="s">
        <v>1306</v>
      </c>
      <c r="P142" s="298" t="s">
        <v>639</v>
      </c>
      <c r="Q142" s="301" t="s">
        <v>643</v>
      </c>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4"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293"/>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293"/>
      <c r="K148" s="201"/>
      <c r="L148" s="201"/>
      <c r="M148" s="201"/>
      <c r="N148" s="201"/>
      <c r="O148" s="201" t="s">
        <v>1306</v>
      </c>
      <c r="P148" s="293"/>
      <c r="Q148" s="296"/>
    </row>
    <row r="149" spans="2:17" ht="56.25" x14ac:dyDescent="0.25">
      <c r="B149" s="292" t="s">
        <v>358</v>
      </c>
      <c r="C149" s="160"/>
      <c r="D149" s="160" t="s">
        <v>360</v>
      </c>
      <c r="E149" s="159" t="s">
        <v>24</v>
      </c>
      <c r="F149" s="166" t="s">
        <v>975</v>
      </c>
      <c r="G149" s="293" t="s">
        <v>32</v>
      </c>
      <c r="H149" s="294" t="s">
        <v>12</v>
      </c>
      <c r="I149" s="297"/>
      <c r="J149" s="293"/>
      <c r="K149" s="201"/>
      <c r="L149" s="201"/>
      <c r="M149" s="201"/>
      <c r="N149" s="201"/>
      <c r="O149" s="201"/>
      <c r="P149" s="293"/>
      <c r="Q149" s="296"/>
    </row>
    <row r="150" spans="2:17" ht="67.5" x14ac:dyDescent="0.25">
      <c r="B150" s="292" t="s">
        <v>358</v>
      </c>
      <c r="C150" s="160"/>
      <c r="D150" s="160" t="s">
        <v>361</v>
      </c>
      <c r="E150" s="159" t="s">
        <v>24</v>
      </c>
      <c r="F150" s="166" t="s">
        <v>674</v>
      </c>
      <c r="G150" s="293" t="s">
        <v>32</v>
      </c>
      <c r="H150" s="294" t="s">
        <v>12</v>
      </c>
      <c r="I150" s="297"/>
      <c r="J150" s="293"/>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9"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9"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4"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4"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44032</v>
      </c>
      <c r="K168" s="202" t="s">
        <v>1381</v>
      </c>
      <c r="L168" s="202"/>
      <c r="M168" s="202"/>
      <c r="N168" s="202"/>
      <c r="O168" s="202"/>
      <c r="P168" s="298" t="s">
        <v>638</v>
      </c>
      <c r="Q168" s="301" t="s">
        <v>643</v>
      </c>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11</v>
      </c>
      <c r="I175" s="300"/>
      <c r="J175" s="328">
        <v>44032</v>
      </c>
      <c r="K175" s="202" t="s">
        <v>1372</v>
      </c>
      <c r="L175" s="202"/>
      <c r="M175" s="202"/>
      <c r="N175" s="202"/>
      <c r="O175" s="202"/>
      <c r="P175" s="298" t="s">
        <v>638</v>
      </c>
      <c r="Q175" s="301" t="s">
        <v>643</v>
      </c>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32"/>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32"/>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9"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9"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9"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9"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4"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4"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4"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4"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4"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4"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32"/>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13</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13</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299"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944" priority="37" operator="equal">
      <formula>"Indéterminé"</formula>
    </cfRule>
    <cfRule type="cellIs" dxfId="943" priority="38" operator="equal">
      <formula>"NA"</formula>
    </cfRule>
    <cfRule type="cellIs" dxfId="942" priority="39" operator="equal">
      <formula>"Invalidé"</formula>
    </cfRule>
    <cfRule type="cellIs" dxfId="941" priority="40" operator="equal">
      <formula>"Validé"</formula>
    </cfRule>
  </conditionalFormatting>
  <conditionalFormatting sqref="H1:H3 H79:H123 H135:H150 H240:H1048576 H152:H181">
    <cfRule type="cellIs" dxfId="940" priority="41" operator="equal">
      <formula>"Indéterminé"</formula>
    </cfRule>
    <cfRule type="cellIs" dxfId="939" priority="42" operator="equal">
      <formula>"NA"</formula>
    </cfRule>
    <cfRule type="cellIs" dxfId="938" priority="43" operator="equal">
      <formula>"Invalidé"</formula>
    </cfRule>
    <cfRule type="cellIs" dxfId="937" priority="44" operator="equal">
      <formula>"Validé"</formula>
    </cfRule>
  </conditionalFormatting>
  <conditionalFormatting sqref="H64:H78">
    <cfRule type="cellIs" dxfId="936" priority="33" operator="equal">
      <formula>"Indéterminé"</formula>
    </cfRule>
    <cfRule type="cellIs" dxfId="935" priority="34" operator="equal">
      <formula>"NA"</formula>
    </cfRule>
    <cfRule type="cellIs" dxfId="934" priority="35" operator="equal">
      <formula>"Invalidé"</formula>
    </cfRule>
    <cfRule type="cellIs" dxfId="933" priority="36" operator="equal">
      <formula>"Validé"</formula>
    </cfRule>
  </conditionalFormatting>
  <conditionalFormatting sqref="H232 H221">
    <cfRule type="cellIs" dxfId="932" priority="29" operator="equal">
      <formula>"Indéterminé"</formula>
    </cfRule>
    <cfRule type="cellIs" dxfId="931" priority="30" operator="equal">
      <formula>"NA"</formula>
    </cfRule>
    <cfRule type="cellIs" dxfId="930" priority="31" operator="equal">
      <formula>"Invalidé"</formula>
    </cfRule>
    <cfRule type="cellIs" dxfId="929" priority="32" operator="equal">
      <formula>"Validé"</formula>
    </cfRule>
  </conditionalFormatting>
  <conditionalFormatting sqref="H222:H231">
    <cfRule type="cellIs" dxfId="928" priority="25" operator="equal">
      <formula>"Indéterminé"</formula>
    </cfRule>
    <cfRule type="cellIs" dxfId="927" priority="26" operator="equal">
      <formula>"NA"</formula>
    </cfRule>
    <cfRule type="cellIs" dxfId="926" priority="27" operator="equal">
      <formula>"Invalidé"</formula>
    </cfRule>
    <cfRule type="cellIs" dxfId="925" priority="28" operator="equal">
      <formula>"Validé"</formula>
    </cfRule>
  </conditionalFormatting>
  <conditionalFormatting sqref="H233:H239">
    <cfRule type="cellIs" dxfId="924" priority="21" operator="equal">
      <formula>"Indéterminé"</formula>
    </cfRule>
    <cfRule type="cellIs" dxfId="923" priority="22" operator="equal">
      <formula>"NA"</formula>
    </cfRule>
    <cfRule type="cellIs" dxfId="922" priority="23" operator="equal">
      <formula>"Invalidé"</formula>
    </cfRule>
    <cfRule type="cellIs" dxfId="921" priority="24" operator="equal">
      <formula>"Validé"</formula>
    </cfRule>
  </conditionalFormatting>
  <conditionalFormatting sqref="H4:H63">
    <cfRule type="cellIs" dxfId="920" priority="17" operator="equal">
      <formula>"Indéterminé"</formula>
    </cfRule>
    <cfRule type="cellIs" dxfId="919" priority="18" operator="equal">
      <formula>"NA"</formula>
    </cfRule>
    <cfRule type="cellIs" dxfId="918" priority="19" operator="equal">
      <formula>"Invalidé"</formula>
    </cfRule>
    <cfRule type="cellIs" dxfId="917" priority="20" operator="equal">
      <formula>"Validé"</formula>
    </cfRule>
  </conditionalFormatting>
  <conditionalFormatting sqref="H124:H134">
    <cfRule type="cellIs" dxfId="916" priority="13" operator="equal">
      <formula>"Indéterminé"</formula>
    </cfRule>
    <cfRule type="cellIs" dxfId="915" priority="14" operator="equal">
      <formula>"NA"</formula>
    </cfRule>
    <cfRule type="cellIs" dxfId="914" priority="15" operator="equal">
      <formula>"Invalidé"</formula>
    </cfRule>
    <cfRule type="cellIs" dxfId="913" priority="16" operator="equal">
      <formula>"Validé"</formula>
    </cfRule>
  </conditionalFormatting>
  <conditionalFormatting sqref="H187:H220">
    <cfRule type="cellIs" dxfId="912" priority="9" operator="equal">
      <formula>"Indéterminé"</formula>
    </cfRule>
    <cfRule type="cellIs" dxfId="911" priority="10" operator="equal">
      <formula>"NA"</formula>
    </cfRule>
    <cfRule type="cellIs" dxfId="910" priority="11" operator="equal">
      <formula>"Invalidé"</formula>
    </cfRule>
    <cfRule type="cellIs" dxfId="909" priority="12" operator="equal">
      <formula>"Validé"</formula>
    </cfRule>
  </conditionalFormatting>
  <conditionalFormatting sqref="H182:H186">
    <cfRule type="cellIs" dxfId="908" priority="5" operator="equal">
      <formula>"Indéterminé"</formula>
    </cfRule>
    <cfRule type="cellIs" dxfId="907" priority="6" operator="equal">
      <formula>"NA"</formula>
    </cfRule>
    <cfRule type="cellIs" dxfId="906" priority="7" operator="equal">
      <formula>"Invalidé"</formula>
    </cfRule>
    <cfRule type="cellIs" dxfId="905" priority="8" operator="equal">
      <formula>"Validé"</formula>
    </cfRule>
  </conditionalFormatting>
  <conditionalFormatting sqref="H151">
    <cfRule type="cellIs" dxfId="904" priority="1" operator="equal">
      <formula>"Indéterminé"</formula>
    </cfRule>
    <cfRule type="cellIs" dxfId="903" priority="2" operator="equal">
      <formula>"NA"</formula>
    </cfRule>
    <cfRule type="cellIs" dxfId="902" priority="3" operator="equal">
      <formula>"Invalidé"</formula>
    </cfRule>
    <cfRule type="cellIs" dxfId="901"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1" zoomScale="130" zoomScaleNormal="130" workbookViewId="0">
      <selection activeCell="J252" sqref="J252"/>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22.5" x14ac:dyDescent="0.25">
      <c r="A1" s="108" t="s">
        <v>1243</v>
      </c>
      <c r="B1" s="109"/>
      <c r="C1" s="110" t="s">
        <v>1238</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4"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4"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4"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4"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4"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4"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4"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4"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4"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4"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4"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4"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4"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4"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4"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4"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4"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4"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4"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4"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4"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4"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4"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4"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4"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13</v>
      </c>
      <c r="I64" s="300"/>
      <c r="J64" s="298"/>
      <c r="K64" s="202"/>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297"/>
      <c r="K70" s="201"/>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44032</v>
      </c>
      <c r="K75" s="202" t="s">
        <v>1365</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9"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328">
        <v>44032</v>
      </c>
      <c r="K124" s="202" t="s">
        <v>1355</v>
      </c>
      <c r="L124" s="202" t="s">
        <v>1356</v>
      </c>
      <c r="M124" s="202"/>
      <c r="N124" s="202"/>
      <c r="O124" s="202" t="s">
        <v>1306</v>
      </c>
      <c r="P124" s="298" t="s">
        <v>639</v>
      </c>
      <c r="Q124" s="301" t="s">
        <v>643</v>
      </c>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32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4"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63" customHeight="1" x14ac:dyDescent="0.25">
      <c r="B142" s="304" t="s">
        <v>345</v>
      </c>
      <c r="C142" s="148" t="s">
        <v>965</v>
      </c>
      <c r="D142" s="148" t="s">
        <v>353</v>
      </c>
      <c r="E142" s="158" t="s">
        <v>24</v>
      </c>
      <c r="F142" s="165" t="s">
        <v>966</v>
      </c>
      <c r="G142" s="298" t="s">
        <v>32</v>
      </c>
      <c r="H142" s="299" t="s">
        <v>11</v>
      </c>
      <c r="I142" s="300"/>
      <c r="J142" s="328"/>
      <c r="K142" s="339"/>
      <c r="L142" s="338"/>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4"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293"/>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408" customHeight="1" x14ac:dyDescent="0.25">
      <c r="B148" s="292" t="s">
        <v>358</v>
      </c>
      <c r="C148" s="160" t="s">
        <v>974</v>
      </c>
      <c r="D148" s="160" t="s">
        <v>359</v>
      </c>
      <c r="E148" s="159" t="s">
        <v>24</v>
      </c>
      <c r="F148" s="166" t="s">
        <v>673</v>
      </c>
      <c r="G148" s="293" t="s">
        <v>32</v>
      </c>
      <c r="H148" s="294" t="s">
        <v>11</v>
      </c>
      <c r="I148" s="297"/>
      <c r="J148" s="327">
        <v>44032</v>
      </c>
      <c r="K148" s="201" t="s">
        <v>1339</v>
      </c>
      <c r="L148" s="201" t="s">
        <v>1358</v>
      </c>
      <c r="M148" s="201" t="s">
        <v>1359</v>
      </c>
      <c r="N148" s="201"/>
      <c r="O148" s="201" t="s">
        <v>1306</v>
      </c>
      <c r="P148" s="293" t="s">
        <v>638</v>
      </c>
      <c r="Q148" s="296" t="s">
        <v>643</v>
      </c>
    </row>
    <row r="149" spans="2:17" ht="56.25" x14ac:dyDescent="0.25">
      <c r="B149" s="292" t="s">
        <v>358</v>
      </c>
      <c r="C149" s="160"/>
      <c r="D149" s="160" t="s">
        <v>360</v>
      </c>
      <c r="E149" s="159" t="s">
        <v>24</v>
      </c>
      <c r="F149" s="166" t="s">
        <v>975</v>
      </c>
      <c r="G149" s="293" t="s">
        <v>32</v>
      </c>
      <c r="H149" s="294" t="s">
        <v>12</v>
      </c>
      <c r="I149" s="297"/>
      <c r="J149" s="293"/>
      <c r="K149" s="201"/>
      <c r="L149" s="201"/>
      <c r="M149" s="201"/>
      <c r="N149" s="201"/>
      <c r="O149" s="201"/>
      <c r="P149" s="293"/>
      <c r="Q149" s="296"/>
    </row>
    <row r="150" spans="2:17" ht="67.5" x14ac:dyDescent="0.25">
      <c r="B150" s="292" t="s">
        <v>358</v>
      </c>
      <c r="C150" s="160"/>
      <c r="D150" s="160" t="s">
        <v>361</v>
      </c>
      <c r="E150" s="159" t="s">
        <v>24</v>
      </c>
      <c r="F150" s="166" t="s">
        <v>674</v>
      </c>
      <c r="G150" s="293" t="s">
        <v>32</v>
      </c>
      <c r="H150" s="294" t="s">
        <v>11</v>
      </c>
      <c r="I150" s="297"/>
      <c r="J150" s="293"/>
      <c r="K150" s="201" t="s">
        <v>1341</v>
      </c>
      <c r="L150" s="201" t="s">
        <v>1311</v>
      </c>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c r="K151" s="202"/>
      <c r="L151" s="202"/>
      <c r="M151" s="202"/>
      <c r="N151" s="202"/>
      <c r="O151" s="202" t="s">
        <v>1306</v>
      </c>
      <c r="P151" s="298"/>
      <c r="Q151" s="301"/>
    </row>
    <row r="152" spans="2:17" ht="279.95" customHeight="1" x14ac:dyDescent="0.25">
      <c r="B152" s="292" t="s">
        <v>358</v>
      </c>
      <c r="C152" s="160" t="s">
        <v>978</v>
      </c>
      <c r="D152" s="160" t="s">
        <v>363</v>
      </c>
      <c r="E152" s="159" t="s">
        <v>24</v>
      </c>
      <c r="F152" s="166" t="s">
        <v>979</v>
      </c>
      <c r="G152" s="293" t="s">
        <v>32</v>
      </c>
      <c r="H152" s="294" t="s">
        <v>11</v>
      </c>
      <c r="I152" s="297"/>
      <c r="J152" s="327">
        <v>44032</v>
      </c>
      <c r="K152" s="201" t="s">
        <v>1360</v>
      </c>
      <c r="L152" s="201" t="s">
        <v>1357</v>
      </c>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11</v>
      </c>
      <c r="I157" s="297"/>
      <c r="J157" s="327">
        <v>44032</v>
      </c>
      <c r="K157" s="201" t="s">
        <v>1362</v>
      </c>
      <c r="L157" s="201" t="s">
        <v>1363</v>
      </c>
      <c r="M157" s="201"/>
      <c r="N157" s="201"/>
      <c r="O157" s="201"/>
      <c r="P157" s="293" t="s">
        <v>638</v>
      </c>
      <c r="Q157" s="296" t="s">
        <v>642</v>
      </c>
    </row>
    <row r="158" spans="2:17" ht="67.5" x14ac:dyDescent="0.25">
      <c r="B158" s="304" t="s">
        <v>367</v>
      </c>
      <c r="C158" s="160"/>
      <c r="D158" s="160" t="s">
        <v>369</v>
      </c>
      <c r="E158" s="159" t="s">
        <v>24</v>
      </c>
      <c r="F158" s="166" t="s">
        <v>987</v>
      </c>
      <c r="G158" s="293" t="s">
        <v>32</v>
      </c>
      <c r="H158" s="294" t="s">
        <v>11</v>
      </c>
      <c r="I158" s="297"/>
      <c r="J158" s="327">
        <v>44032</v>
      </c>
      <c r="K158" s="201" t="s">
        <v>1361</v>
      </c>
      <c r="L158" s="201" t="s">
        <v>1364</v>
      </c>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327"/>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4"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4"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13</v>
      </c>
      <c r="I168" s="300"/>
      <c r="J168" s="29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11</v>
      </c>
      <c r="I207" s="203"/>
      <c r="J207" s="332">
        <v>44032</v>
      </c>
      <c r="K207" s="203" t="s">
        <v>1351</v>
      </c>
      <c r="L207" s="203" t="s">
        <v>1352</v>
      </c>
      <c r="M207" s="203"/>
      <c r="N207" s="203"/>
      <c r="O207" s="203"/>
      <c r="P207" s="306" t="s">
        <v>638</v>
      </c>
      <c r="Q207" s="307" t="s">
        <v>643</v>
      </c>
    </row>
    <row r="208" spans="2:17" ht="202.5" x14ac:dyDescent="0.25">
      <c r="B208" s="292" t="s">
        <v>4</v>
      </c>
      <c r="C208" s="160"/>
      <c r="D208" s="160" t="s">
        <v>409</v>
      </c>
      <c r="E208" s="159" t="s">
        <v>24</v>
      </c>
      <c r="F208" s="160" t="s">
        <v>1046</v>
      </c>
      <c r="G208" s="306" t="s">
        <v>32</v>
      </c>
      <c r="H208" s="294" t="s">
        <v>11</v>
      </c>
      <c r="I208" s="203"/>
      <c r="J208" s="332">
        <v>44032</v>
      </c>
      <c r="K208" s="203" t="s">
        <v>1354</v>
      </c>
      <c r="L208" s="203" t="s">
        <v>1353</v>
      </c>
      <c r="M208" s="203"/>
      <c r="N208" s="203"/>
      <c r="O208" s="203"/>
      <c r="P208" s="306" t="s">
        <v>638</v>
      </c>
      <c r="Q208" s="307" t="s">
        <v>643</v>
      </c>
    </row>
    <row r="209" spans="2:17" ht="101.25" x14ac:dyDescent="0.25">
      <c r="B209" s="292" t="s">
        <v>4</v>
      </c>
      <c r="C209" s="153" t="s">
        <v>1047</v>
      </c>
      <c r="D209" s="153" t="s">
        <v>410</v>
      </c>
      <c r="E209" s="158" t="s">
        <v>24</v>
      </c>
      <c r="F209" s="153" t="s">
        <v>1048</v>
      </c>
      <c r="G209" s="308" t="s">
        <v>32</v>
      </c>
      <c r="H209" s="299"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9"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9"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9"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4"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4"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4"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4"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4"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4"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13</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879" priority="45" operator="equal">
      <formula>"Indéterminé"</formula>
    </cfRule>
    <cfRule type="cellIs" dxfId="878" priority="46" operator="equal">
      <formula>"NA"</formula>
    </cfRule>
    <cfRule type="cellIs" dxfId="877" priority="47" operator="equal">
      <formula>"Invalidé"</formula>
    </cfRule>
    <cfRule type="cellIs" dxfId="876" priority="48" operator="equal">
      <formula>"Validé"</formula>
    </cfRule>
  </conditionalFormatting>
  <conditionalFormatting sqref="H1:H3 H152:H156 H261:H1048576 H118:H123 H148:H150">
    <cfRule type="cellIs" dxfId="875" priority="49" operator="equal">
      <formula>"Indéterminé"</formula>
    </cfRule>
    <cfRule type="cellIs" dxfId="874" priority="50" operator="equal">
      <formula>"NA"</formula>
    </cfRule>
    <cfRule type="cellIs" dxfId="873" priority="51" operator="equal">
      <formula>"Invalidé"</formula>
    </cfRule>
    <cfRule type="cellIs" dxfId="872" priority="52" operator="equal">
      <formula>"Validé"</formula>
    </cfRule>
  </conditionalFormatting>
  <conditionalFormatting sqref="H4:H117">
    <cfRule type="cellIs" dxfId="871" priority="41" operator="equal">
      <formula>"Indéterminé"</formula>
    </cfRule>
    <cfRule type="cellIs" dxfId="870" priority="42" operator="equal">
      <formula>"NA"</formula>
    </cfRule>
    <cfRule type="cellIs" dxfId="869" priority="43" operator="equal">
      <formula>"Invalidé"</formula>
    </cfRule>
    <cfRule type="cellIs" dxfId="868" priority="44" operator="equal">
      <formula>"Validé"</formula>
    </cfRule>
  </conditionalFormatting>
  <conditionalFormatting sqref="H151">
    <cfRule type="cellIs" dxfId="867" priority="37" operator="equal">
      <formula>"Indéterminé"</formula>
    </cfRule>
    <cfRule type="cellIs" dxfId="866" priority="38" operator="equal">
      <formula>"NA"</formula>
    </cfRule>
    <cfRule type="cellIs" dxfId="865" priority="39" operator="equal">
      <formula>"Invalidé"</formula>
    </cfRule>
    <cfRule type="cellIs" dxfId="864" priority="40" operator="equal">
      <formula>"Validé"</formula>
    </cfRule>
  </conditionalFormatting>
  <conditionalFormatting sqref="H187:H220">
    <cfRule type="cellIs" dxfId="863" priority="33" operator="equal">
      <formula>"Indéterminé"</formula>
    </cfRule>
    <cfRule type="cellIs" dxfId="862" priority="34" operator="equal">
      <formula>"NA"</formula>
    </cfRule>
    <cfRule type="cellIs" dxfId="861" priority="35" operator="equal">
      <formula>"Invalidé"</formula>
    </cfRule>
    <cfRule type="cellIs" dxfId="860" priority="36" operator="equal">
      <formula>"Validé"</formula>
    </cfRule>
  </conditionalFormatting>
  <conditionalFormatting sqref="H232 H221">
    <cfRule type="cellIs" dxfId="859" priority="29" operator="equal">
      <formula>"Indéterminé"</formula>
    </cfRule>
    <cfRule type="cellIs" dxfId="858" priority="30" operator="equal">
      <formula>"NA"</formula>
    </cfRule>
    <cfRule type="cellIs" dxfId="857" priority="31" operator="equal">
      <formula>"Invalidé"</formula>
    </cfRule>
    <cfRule type="cellIs" dxfId="856" priority="32" operator="equal">
      <formula>"Validé"</formula>
    </cfRule>
  </conditionalFormatting>
  <conditionalFormatting sqref="H222:H231">
    <cfRule type="cellIs" dxfId="855" priority="25" operator="equal">
      <formula>"Indéterminé"</formula>
    </cfRule>
    <cfRule type="cellIs" dxfId="854" priority="26" operator="equal">
      <formula>"NA"</formula>
    </cfRule>
    <cfRule type="cellIs" dxfId="853" priority="27" operator="equal">
      <formula>"Invalidé"</formula>
    </cfRule>
    <cfRule type="cellIs" dxfId="852" priority="28" operator="equal">
      <formula>"Validé"</formula>
    </cfRule>
  </conditionalFormatting>
  <conditionalFormatting sqref="H233:H239">
    <cfRule type="cellIs" dxfId="851" priority="21" operator="equal">
      <formula>"Indéterminé"</formula>
    </cfRule>
    <cfRule type="cellIs" dxfId="850" priority="22" operator="equal">
      <formula>"NA"</formula>
    </cfRule>
    <cfRule type="cellIs" dxfId="849" priority="23" operator="equal">
      <formula>"Invalidé"</formula>
    </cfRule>
    <cfRule type="cellIs" dxfId="848" priority="24" operator="equal">
      <formula>"Validé"</formula>
    </cfRule>
  </conditionalFormatting>
  <conditionalFormatting sqref="H240:H260">
    <cfRule type="cellIs" dxfId="847" priority="17" operator="equal">
      <formula>"Indéterminé"</formula>
    </cfRule>
    <cfRule type="cellIs" dxfId="846" priority="18" operator="equal">
      <formula>"NA"</formula>
    </cfRule>
    <cfRule type="cellIs" dxfId="845" priority="19" operator="equal">
      <formula>"Invalidé"</formula>
    </cfRule>
    <cfRule type="cellIs" dxfId="844" priority="20" operator="equal">
      <formula>"Validé"</formula>
    </cfRule>
  </conditionalFormatting>
  <conditionalFormatting sqref="H124:H134">
    <cfRule type="cellIs" dxfId="843" priority="13" operator="equal">
      <formula>"Indéterminé"</formula>
    </cfRule>
    <cfRule type="cellIs" dxfId="842" priority="14" operator="equal">
      <formula>"NA"</formula>
    </cfRule>
    <cfRule type="cellIs" dxfId="841" priority="15" operator="equal">
      <formula>"Invalidé"</formula>
    </cfRule>
    <cfRule type="cellIs" dxfId="840" priority="16" operator="equal">
      <formula>"Validé"</formula>
    </cfRule>
  </conditionalFormatting>
  <conditionalFormatting sqref="H135:H141 H143:H147">
    <cfRule type="cellIs" dxfId="839" priority="9" operator="equal">
      <formula>"Indéterminé"</formula>
    </cfRule>
    <cfRule type="cellIs" dxfId="838" priority="10" operator="equal">
      <formula>"NA"</formula>
    </cfRule>
    <cfRule type="cellIs" dxfId="837" priority="11" operator="equal">
      <formula>"Invalidé"</formula>
    </cfRule>
    <cfRule type="cellIs" dxfId="836" priority="12" operator="equal">
      <formula>"Validé"</formula>
    </cfRule>
  </conditionalFormatting>
  <conditionalFormatting sqref="H142">
    <cfRule type="cellIs" dxfId="835" priority="5" operator="equal">
      <formula>"Indéterminé"</formula>
    </cfRule>
    <cfRule type="cellIs" dxfId="834" priority="6" operator="equal">
      <formula>"NA"</formula>
    </cfRule>
    <cfRule type="cellIs" dxfId="833" priority="7" operator="equal">
      <formula>"Invalidé"</formula>
    </cfRule>
    <cfRule type="cellIs" dxfId="832" priority="8" operator="equal">
      <formula>"Validé"</formula>
    </cfRule>
  </conditionalFormatting>
  <conditionalFormatting sqref="H157:H186">
    <cfRule type="cellIs" dxfId="831" priority="1" operator="equal">
      <formula>"Indéterminé"</formula>
    </cfRule>
    <cfRule type="cellIs" dxfId="830" priority="2" operator="equal">
      <formula>"NA"</formula>
    </cfRule>
    <cfRule type="cellIs" dxfId="829" priority="3" operator="equal">
      <formula>"Invalidé"</formula>
    </cfRule>
    <cfRule type="cellIs" dxfId="828"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8" tint="0.79998168889431442"/>
  </sheetPr>
  <dimension ref="B1:T817"/>
  <sheetViews>
    <sheetView zoomScale="180" zoomScaleNormal="180" workbookViewId="0">
      <pane ySplit="3" topLeftCell="A61" activePane="bottomLeft" state="frozen"/>
      <selection pane="bottomLeft" activeCell="K75" sqref="K75"/>
    </sheetView>
  </sheetViews>
  <sheetFormatPr baseColWidth="10" defaultColWidth="11.42578125" defaultRowHeight="11.25" x14ac:dyDescent="0.25"/>
  <cols>
    <col min="1" max="1" width="3.42578125" style="57" customWidth="1"/>
    <col min="2" max="2" width="11.42578125" style="55" customWidth="1"/>
    <col min="3" max="3" width="32" style="55" customWidth="1"/>
    <col min="4" max="4" width="6.42578125" style="13" customWidth="1"/>
    <col min="5" max="5" width="5" style="57" customWidth="1"/>
    <col min="6" max="6" width="37.42578125" style="55" customWidth="1"/>
    <col min="7" max="7" width="9" style="13" customWidth="1"/>
    <col min="8" max="8" width="9.42578125" style="13" bestFit="1" customWidth="1"/>
    <col min="9" max="9" width="9.42578125" style="13" customWidth="1"/>
    <col min="10" max="10" width="10.85546875" style="57" customWidth="1"/>
    <col min="11" max="11" width="36.42578125" style="57" customWidth="1"/>
    <col min="12" max="12" width="53.42578125" style="57" customWidth="1"/>
    <col min="13" max="13" width="36.42578125" style="57" customWidth="1"/>
    <col min="14" max="14" width="15.42578125" style="57" customWidth="1"/>
    <col min="15" max="15" width="12.5703125" style="57" customWidth="1"/>
    <col min="16" max="16" width="14.42578125" style="57" bestFit="1" customWidth="1"/>
    <col min="17" max="16384" width="11.42578125" style="57"/>
  </cols>
  <sheetData>
    <row r="1" spans="2:20" ht="21" x14ac:dyDescent="0.25">
      <c r="B1" s="46"/>
      <c r="C1" s="53"/>
      <c r="D1" s="42"/>
      <c r="E1" s="43"/>
      <c r="F1" s="43"/>
      <c r="G1" s="42"/>
      <c r="H1" s="43"/>
      <c r="I1" s="43"/>
      <c r="J1" s="43"/>
      <c r="K1" s="43"/>
      <c r="L1" s="43"/>
      <c r="M1" s="43"/>
      <c r="N1" s="43"/>
      <c r="O1" s="43"/>
      <c r="P1" s="333">
        <v>44028</v>
      </c>
      <c r="Q1" s="45"/>
    </row>
    <row r="2" spans="2:20" x14ac:dyDescent="0.25">
      <c r="B2" s="57"/>
      <c r="C2" s="54"/>
      <c r="F2" s="57"/>
      <c r="H2" s="14"/>
      <c r="I2" s="14"/>
    </row>
    <row r="3" spans="2:20" s="12"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318" t="s">
        <v>471</v>
      </c>
    </row>
    <row r="4" spans="2:20" ht="52.5" customHeight="1" x14ac:dyDescent="0.25">
      <c r="B4" s="292" t="s">
        <v>5</v>
      </c>
      <c r="C4" s="145" t="s">
        <v>811</v>
      </c>
      <c r="D4" s="146" t="s">
        <v>216</v>
      </c>
      <c r="E4" s="147" t="s">
        <v>24</v>
      </c>
      <c r="F4" s="166" t="s">
        <v>812</v>
      </c>
      <c r="G4" s="293" t="s">
        <v>32</v>
      </c>
      <c r="H4" s="294" t="s">
        <v>12</v>
      </c>
      <c r="I4" s="295"/>
      <c r="J4" s="327"/>
      <c r="K4" s="201"/>
      <c r="L4" s="201"/>
      <c r="M4" s="201" t="s">
        <v>1272</v>
      </c>
      <c r="N4" s="201"/>
      <c r="O4" s="201"/>
      <c r="P4" s="293"/>
      <c r="Q4" s="296"/>
      <c r="S4" s="371" t="s">
        <v>1202</v>
      </c>
      <c r="T4" s="371"/>
    </row>
    <row r="5" spans="2:20" ht="33.75" x14ac:dyDescent="0.25">
      <c r="B5" s="292" t="s">
        <v>5</v>
      </c>
      <c r="C5" s="145"/>
      <c r="D5" s="146" t="s">
        <v>217</v>
      </c>
      <c r="E5" s="147" t="s">
        <v>24</v>
      </c>
      <c r="F5" s="166" t="s">
        <v>813</v>
      </c>
      <c r="G5" s="293" t="s">
        <v>32</v>
      </c>
      <c r="H5" s="294" t="s">
        <v>13</v>
      </c>
      <c r="I5" s="297"/>
      <c r="J5" s="293"/>
      <c r="K5" s="201"/>
      <c r="L5" s="201"/>
      <c r="M5" s="201"/>
      <c r="N5" s="201"/>
      <c r="O5" s="201"/>
      <c r="P5" s="293"/>
      <c r="Q5" s="296"/>
    </row>
    <row r="6" spans="2:20" ht="33.75" x14ac:dyDescent="0.25">
      <c r="B6" s="292" t="s">
        <v>5</v>
      </c>
      <c r="C6" s="145"/>
      <c r="D6" s="146" t="s">
        <v>218</v>
      </c>
      <c r="E6" s="147" t="s">
        <v>24</v>
      </c>
      <c r="F6" s="166" t="s">
        <v>645</v>
      </c>
      <c r="G6" s="293" t="s">
        <v>32</v>
      </c>
      <c r="H6" s="294" t="s">
        <v>13</v>
      </c>
      <c r="I6" s="297"/>
      <c r="J6" s="293"/>
      <c r="K6" s="201"/>
      <c r="L6" s="201"/>
      <c r="M6" s="201"/>
      <c r="N6" s="201"/>
      <c r="O6" s="201"/>
      <c r="P6" s="293"/>
      <c r="Q6" s="296"/>
    </row>
    <row r="7" spans="2:20" ht="33.75" x14ac:dyDescent="0.25">
      <c r="B7" s="292" t="s">
        <v>5</v>
      </c>
      <c r="C7" s="145"/>
      <c r="D7" s="146" t="s">
        <v>219</v>
      </c>
      <c r="E7" s="147" t="s">
        <v>24</v>
      </c>
      <c r="F7" s="163" t="s">
        <v>814</v>
      </c>
      <c r="G7" s="293" t="s">
        <v>32</v>
      </c>
      <c r="H7" s="294" t="s">
        <v>13</v>
      </c>
      <c r="I7" s="297"/>
      <c r="J7" s="293"/>
      <c r="K7" s="201"/>
      <c r="L7" s="201"/>
      <c r="M7" s="201"/>
      <c r="N7" s="201"/>
      <c r="O7" s="201"/>
      <c r="P7" s="293"/>
      <c r="Q7" s="296"/>
    </row>
    <row r="8" spans="2:20"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2:20"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2:20" ht="102"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2:20" ht="114"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2:20" ht="87"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2:20"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2:20" ht="101.25"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2:20"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2:20"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5.75" customHeight="1" x14ac:dyDescent="0.25">
      <c r="B18" s="292" t="s">
        <v>5</v>
      </c>
      <c r="C18" s="145" t="s">
        <v>826</v>
      </c>
      <c r="D18" s="146" t="s">
        <v>227</v>
      </c>
      <c r="E18" s="147" t="s">
        <v>24</v>
      </c>
      <c r="F18" s="160" t="s">
        <v>827</v>
      </c>
      <c r="G18" s="293" t="s">
        <v>32</v>
      </c>
      <c r="H18" s="294" t="s">
        <v>11</v>
      </c>
      <c r="I18" s="297"/>
      <c r="J18" s="327">
        <v>44027</v>
      </c>
      <c r="K18" s="201" t="s">
        <v>1280</v>
      </c>
      <c r="L18" s="201" t="s">
        <v>1278</v>
      </c>
      <c r="M18" s="201" t="s">
        <v>1279</v>
      </c>
      <c r="N18" s="201"/>
      <c r="O18" s="201"/>
      <c r="P18" s="293" t="s">
        <v>638</v>
      </c>
      <c r="Q18" s="296" t="s">
        <v>642</v>
      </c>
    </row>
    <row r="19" spans="2:17" ht="122.2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5.4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2.45"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46.25"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12.5"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3.7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2.9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7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2.2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5.9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46.25"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46.25"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12.5"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35"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90"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75"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5.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3.9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2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80"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87" customHeight="1"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202.5"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5.4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67.2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4"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4" t="s">
        <v>13</v>
      </c>
      <c r="I47" s="297"/>
      <c r="J47" s="293"/>
      <c r="K47" s="201"/>
      <c r="L47" s="201"/>
      <c r="M47" s="201"/>
      <c r="N47" s="201"/>
      <c r="O47" s="201"/>
      <c r="P47" s="293"/>
      <c r="Q47" s="296"/>
    </row>
    <row r="48" spans="2:17" ht="120" customHeight="1" x14ac:dyDescent="0.25">
      <c r="B48" s="292" t="s">
        <v>5</v>
      </c>
      <c r="C48" s="145"/>
      <c r="D48" s="146" t="s">
        <v>254</v>
      </c>
      <c r="E48" s="147" t="s">
        <v>24</v>
      </c>
      <c r="F48" s="160" t="s">
        <v>858</v>
      </c>
      <c r="G48" s="293" t="s">
        <v>32</v>
      </c>
      <c r="H48" s="294"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4"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4" t="s">
        <v>13</v>
      </c>
      <c r="I50" s="297"/>
      <c r="J50" s="293"/>
      <c r="K50" s="201"/>
      <c r="L50" s="201"/>
      <c r="M50" s="201"/>
      <c r="N50" s="201"/>
      <c r="O50" s="201"/>
      <c r="P50" s="293"/>
      <c r="Q50" s="296"/>
    </row>
    <row r="51" spans="2:17" ht="191.25" x14ac:dyDescent="0.25">
      <c r="B51" s="292" t="s">
        <v>5</v>
      </c>
      <c r="C51" s="145"/>
      <c r="D51" s="146" t="s">
        <v>257</v>
      </c>
      <c r="E51" s="147" t="s">
        <v>24</v>
      </c>
      <c r="F51" s="166" t="s">
        <v>861</v>
      </c>
      <c r="G51" s="293" t="s">
        <v>32</v>
      </c>
      <c r="H51" s="294"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328">
        <v>44027</v>
      </c>
      <c r="K52" s="330" t="s">
        <v>1281</v>
      </c>
      <c r="L52" s="330" t="s">
        <v>1282</v>
      </c>
      <c r="M52" s="330" t="s">
        <v>1283</v>
      </c>
      <c r="N52" s="202"/>
      <c r="O52" s="202"/>
      <c r="P52" s="298" t="s">
        <v>638</v>
      </c>
      <c r="Q52" s="301" t="s">
        <v>642</v>
      </c>
    </row>
    <row r="53" spans="2:17" ht="66" customHeight="1"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7.5"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5.95" customHeight="1" x14ac:dyDescent="0.25">
      <c r="B57" s="292" t="s">
        <v>5</v>
      </c>
      <c r="C57" s="145" t="s">
        <v>864</v>
      </c>
      <c r="D57" s="146" t="s">
        <v>263</v>
      </c>
      <c r="E57" s="147" t="s">
        <v>24</v>
      </c>
      <c r="F57" s="166" t="s">
        <v>865</v>
      </c>
      <c r="G57" s="293" t="s">
        <v>32</v>
      </c>
      <c r="H57" s="294" t="s">
        <v>13</v>
      </c>
      <c r="I57" s="297"/>
      <c r="J57" s="293"/>
      <c r="K57" s="201"/>
      <c r="L57" s="201"/>
      <c r="M57" s="201"/>
      <c r="N57" s="201"/>
      <c r="O57" s="201"/>
      <c r="P57" s="293"/>
      <c r="Q57" s="296"/>
    </row>
    <row r="58" spans="2:17" ht="136.5" customHeight="1" x14ac:dyDescent="0.25">
      <c r="B58" s="292" t="s">
        <v>5</v>
      </c>
      <c r="C58" s="145"/>
      <c r="D58" s="146" t="s">
        <v>264</v>
      </c>
      <c r="E58" s="147" t="s">
        <v>24</v>
      </c>
      <c r="F58" s="166" t="s">
        <v>866</v>
      </c>
      <c r="G58" s="293" t="s">
        <v>32</v>
      </c>
      <c r="H58" s="294" t="s">
        <v>13</v>
      </c>
      <c r="I58" s="297"/>
      <c r="J58" s="293"/>
      <c r="K58" s="201"/>
      <c r="L58" s="201"/>
      <c r="M58" s="201"/>
      <c r="N58" s="201"/>
      <c r="O58" s="201"/>
      <c r="P58" s="293"/>
      <c r="Q58" s="296"/>
    </row>
    <row r="59" spans="2:17" ht="132.75" customHeight="1" x14ac:dyDescent="0.25">
      <c r="B59" s="292" t="s">
        <v>5</v>
      </c>
      <c r="C59" s="145"/>
      <c r="D59" s="146" t="s">
        <v>265</v>
      </c>
      <c r="E59" s="147" t="s">
        <v>24</v>
      </c>
      <c r="F59" s="303" t="s">
        <v>867</v>
      </c>
      <c r="G59" s="293" t="s">
        <v>32</v>
      </c>
      <c r="H59" s="294" t="s">
        <v>13</v>
      </c>
      <c r="I59" s="297"/>
      <c r="J59" s="293"/>
      <c r="K59" s="201"/>
      <c r="L59" s="201"/>
      <c r="M59" s="201"/>
      <c r="N59" s="201"/>
      <c r="O59" s="201"/>
      <c r="P59" s="293"/>
      <c r="Q59" s="296"/>
    </row>
    <row r="60" spans="2:17" ht="132.75" customHeight="1" x14ac:dyDescent="0.25">
      <c r="B60" s="292" t="s">
        <v>5</v>
      </c>
      <c r="C60" s="145"/>
      <c r="D60" s="146" t="s">
        <v>266</v>
      </c>
      <c r="E60" s="147" t="s">
        <v>24</v>
      </c>
      <c r="F60" s="160" t="s">
        <v>868</v>
      </c>
      <c r="G60" s="293" t="s">
        <v>32</v>
      </c>
      <c r="H60" s="294" t="s">
        <v>13</v>
      </c>
      <c r="I60" s="297"/>
      <c r="J60" s="293"/>
      <c r="K60" s="201"/>
      <c r="L60" s="201"/>
      <c r="M60" s="201"/>
      <c r="N60" s="201"/>
      <c r="O60" s="201"/>
      <c r="P60" s="293"/>
      <c r="Q60" s="296"/>
    </row>
    <row r="61" spans="2:17" ht="131.25" customHeight="1" x14ac:dyDescent="0.25">
      <c r="B61" s="292" t="s">
        <v>5</v>
      </c>
      <c r="C61" s="145"/>
      <c r="D61" s="146" t="s">
        <v>267</v>
      </c>
      <c r="E61" s="147" t="s">
        <v>24</v>
      </c>
      <c r="F61" s="160" t="s">
        <v>869</v>
      </c>
      <c r="G61" s="293" t="s">
        <v>32</v>
      </c>
      <c r="H61" s="294" t="s">
        <v>13</v>
      </c>
      <c r="I61" s="297"/>
      <c r="J61" s="293"/>
      <c r="K61" s="201"/>
      <c r="L61" s="201"/>
      <c r="M61" s="201"/>
      <c r="N61" s="201"/>
      <c r="O61" s="201"/>
      <c r="P61" s="293"/>
      <c r="Q61" s="296"/>
    </row>
    <row r="62" spans="2:17" ht="67.5" x14ac:dyDescent="0.25">
      <c r="B62" s="304" t="s">
        <v>38</v>
      </c>
      <c r="C62" s="148" t="s">
        <v>655</v>
      </c>
      <c r="D62" s="149" t="s">
        <v>268</v>
      </c>
      <c r="E62" s="150" t="s">
        <v>24</v>
      </c>
      <c r="F62" s="165" t="s">
        <v>656</v>
      </c>
      <c r="G62" s="298" t="s">
        <v>32</v>
      </c>
      <c r="H62" s="299" t="s">
        <v>11</v>
      </c>
      <c r="I62" s="300"/>
      <c r="J62" s="328">
        <v>44027</v>
      </c>
      <c r="K62" s="202" t="s">
        <v>1285</v>
      </c>
      <c r="L62" s="202" t="s">
        <v>1284</v>
      </c>
      <c r="M62" s="202"/>
      <c r="N62" s="202"/>
      <c r="O62" s="202"/>
      <c r="P62" s="298" t="s">
        <v>638</v>
      </c>
      <c r="Q62" s="301" t="s">
        <v>642</v>
      </c>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3.25" customHeight="1" x14ac:dyDescent="0.25">
      <c r="B64" s="292" t="s">
        <v>3</v>
      </c>
      <c r="C64" s="148" t="s">
        <v>870</v>
      </c>
      <c r="D64" s="149" t="s">
        <v>270</v>
      </c>
      <c r="E64" s="150" t="s">
        <v>24</v>
      </c>
      <c r="F64" s="165" t="s">
        <v>271</v>
      </c>
      <c r="G64" s="298" t="s">
        <v>32</v>
      </c>
      <c r="H64" s="299" t="s">
        <v>13</v>
      </c>
      <c r="I64" s="300"/>
      <c r="J64" s="298"/>
      <c r="K64" s="202"/>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5.9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25"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44027</v>
      </c>
      <c r="K70" s="201" t="s">
        <v>1286</v>
      </c>
      <c r="L70" s="201"/>
      <c r="M70" s="201"/>
      <c r="N70" s="201"/>
      <c r="O70" s="201"/>
      <c r="P70" s="293" t="s">
        <v>638</v>
      </c>
      <c r="Q70" s="296" t="s">
        <v>643</v>
      </c>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13</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44027</v>
      </c>
      <c r="K75" s="202" t="s">
        <v>1287</v>
      </c>
      <c r="L75" s="202"/>
      <c r="M75" s="202"/>
      <c r="N75" s="202"/>
      <c r="O75" s="202"/>
      <c r="P75" s="298" t="s">
        <v>638</v>
      </c>
      <c r="Q75" s="301" t="s">
        <v>643</v>
      </c>
    </row>
    <row r="76" spans="2:17" ht="112.5" x14ac:dyDescent="0.25">
      <c r="B76" s="292" t="s">
        <v>3</v>
      </c>
      <c r="C76" s="153"/>
      <c r="D76" s="149" t="s">
        <v>287</v>
      </c>
      <c r="E76" s="150" t="s">
        <v>25</v>
      </c>
      <c r="F76" s="165" t="s">
        <v>879</v>
      </c>
      <c r="G76" s="298" t="s">
        <v>32</v>
      </c>
      <c r="H76" s="299" t="s">
        <v>11</v>
      </c>
      <c r="I76" s="300"/>
      <c r="J76" s="298"/>
      <c r="K76" s="202" t="s">
        <v>1288</v>
      </c>
      <c r="L76" s="202"/>
      <c r="M76" s="202"/>
      <c r="N76" s="202"/>
      <c r="O76" s="202"/>
      <c r="P76" s="298" t="s">
        <v>638</v>
      </c>
      <c r="Q76" s="301" t="s">
        <v>643</v>
      </c>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7.2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3.4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5"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6.9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6.2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2.5"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4.7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1.4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81.95" customHeight="1"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90"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6.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8.45" customHeight="1" x14ac:dyDescent="0.25">
      <c r="B117" s="292" t="s">
        <v>9</v>
      </c>
      <c r="C117" s="145" t="s">
        <v>929</v>
      </c>
      <c r="D117" s="146" t="s">
        <v>329</v>
      </c>
      <c r="E117" s="147" t="s">
        <v>24</v>
      </c>
      <c r="F117" s="160" t="s">
        <v>930</v>
      </c>
      <c r="G117" s="293" t="s">
        <v>32</v>
      </c>
      <c r="H117" s="299" t="s">
        <v>13</v>
      </c>
      <c r="I117" s="297"/>
      <c r="J117" s="293"/>
      <c r="K117" s="201"/>
      <c r="L117" s="201"/>
      <c r="M117" s="201"/>
      <c r="N117" s="201"/>
      <c r="O117" s="201"/>
      <c r="P117" s="293"/>
      <c r="Q117" s="296"/>
    </row>
    <row r="118" spans="2:17" ht="90" x14ac:dyDescent="0.25">
      <c r="B118" s="304" t="s">
        <v>330</v>
      </c>
      <c r="C118" s="148" t="s">
        <v>931</v>
      </c>
      <c r="D118" s="149" t="s">
        <v>331</v>
      </c>
      <c r="E118" s="150" t="s">
        <v>24</v>
      </c>
      <c r="F118" s="165" t="s">
        <v>932</v>
      </c>
      <c r="G118" s="298" t="s">
        <v>32</v>
      </c>
      <c r="H118" s="299" t="s">
        <v>11</v>
      </c>
      <c r="I118" s="300"/>
      <c r="J118" s="328">
        <v>44027</v>
      </c>
      <c r="K118" s="202" t="s">
        <v>1277</v>
      </c>
      <c r="L118" s="202"/>
      <c r="M118" s="202" t="s">
        <v>1276</v>
      </c>
      <c r="N118" s="202"/>
      <c r="O118" s="202"/>
      <c r="P118" s="298" t="s">
        <v>638</v>
      </c>
      <c r="Q118" s="301" t="s">
        <v>643</v>
      </c>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90" x14ac:dyDescent="0.25">
      <c r="B122" s="304" t="s">
        <v>330</v>
      </c>
      <c r="C122" s="148"/>
      <c r="D122" s="149" t="s">
        <v>668</v>
      </c>
      <c r="E122" s="150" t="s">
        <v>24</v>
      </c>
      <c r="F122" s="165" t="s">
        <v>936</v>
      </c>
      <c r="G122" s="298" t="s">
        <v>32</v>
      </c>
      <c r="H122" s="299" t="s">
        <v>11</v>
      </c>
      <c r="I122" s="300"/>
      <c r="J122" s="328">
        <v>44027</v>
      </c>
      <c r="K122" s="202" t="s">
        <v>1305</v>
      </c>
      <c r="L122" s="202" t="s">
        <v>1289</v>
      </c>
      <c r="M122" s="202"/>
      <c r="N122" s="202"/>
      <c r="O122" s="202"/>
      <c r="P122" s="298" t="s">
        <v>639</v>
      </c>
      <c r="Q122" s="301" t="s">
        <v>643</v>
      </c>
    </row>
    <row r="123" spans="2:17" ht="34.5" customHeight="1" x14ac:dyDescent="0.25">
      <c r="B123" s="304" t="s">
        <v>330</v>
      </c>
      <c r="C123" s="145" t="s">
        <v>937</v>
      </c>
      <c r="D123" s="146" t="s">
        <v>334</v>
      </c>
      <c r="E123" s="147" t="s">
        <v>24</v>
      </c>
      <c r="F123" s="166" t="s">
        <v>669</v>
      </c>
      <c r="G123" s="293" t="s">
        <v>32</v>
      </c>
      <c r="H123" s="294" t="s">
        <v>12</v>
      </c>
      <c r="I123" s="297"/>
      <c r="J123" s="293"/>
      <c r="K123" s="201"/>
      <c r="L123" s="201"/>
      <c r="M123" s="201"/>
      <c r="N123" s="201"/>
      <c r="O123" s="201"/>
      <c r="P123" s="293"/>
      <c r="Q123" s="296"/>
    </row>
    <row r="124" spans="2:17" ht="408.95" customHeight="1" x14ac:dyDescent="0.25">
      <c r="B124" s="292" t="s">
        <v>8</v>
      </c>
      <c r="C124" s="148" t="s">
        <v>938</v>
      </c>
      <c r="D124" s="149" t="s">
        <v>335</v>
      </c>
      <c r="E124" s="150" t="s">
        <v>24</v>
      </c>
      <c r="F124" s="153" t="s">
        <v>939</v>
      </c>
      <c r="G124" s="298" t="s">
        <v>32</v>
      </c>
      <c r="H124" s="299" t="s">
        <v>11</v>
      </c>
      <c r="I124" s="300"/>
      <c r="J124" s="328">
        <v>44028</v>
      </c>
      <c r="K124" s="202" t="s">
        <v>1650</v>
      </c>
      <c r="L124" s="202" t="s">
        <v>1328</v>
      </c>
      <c r="M124" s="202"/>
      <c r="N124" s="202"/>
      <c r="O124" s="202"/>
      <c r="P124" s="298" t="s">
        <v>639</v>
      </c>
      <c r="Q124" s="301" t="s">
        <v>643</v>
      </c>
    </row>
    <row r="125" spans="2:17" ht="78.75" x14ac:dyDescent="0.25">
      <c r="B125" s="292" t="s">
        <v>8</v>
      </c>
      <c r="C125" s="148"/>
      <c r="D125" s="149" t="s">
        <v>336</v>
      </c>
      <c r="E125" s="150" t="s">
        <v>24</v>
      </c>
      <c r="F125" s="165" t="s">
        <v>940</v>
      </c>
      <c r="G125" s="298" t="s">
        <v>32</v>
      </c>
      <c r="H125" s="299" t="s">
        <v>11</v>
      </c>
      <c r="I125" s="300"/>
      <c r="J125" s="298"/>
      <c r="K125" s="202"/>
      <c r="L125" s="202"/>
      <c r="M125" s="202"/>
      <c r="N125" s="202"/>
      <c r="O125" s="202"/>
      <c r="P125" s="298" t="s">
        <v>639</v>
      </c>
      <c r="Q125" s="301" t="s">
        <v>643</v>
      </c>
    </row>
    <row r="126" spans="2:17" ht="157.5" x14ac:dyDescent="0.25">
      <c r="B126" s="292" t="s">
        <v>8</v>
      </c>
      <c r="C126" s="148"/>
      <c r="D126" s="149" t="s">
        <v>337</v>
      </c>
      <c r="E126" s="150" t="s">
        <v>24</v>
      </c>
      <c r="F126" s="153" t="s">
        <v>941</v>
      </c>
      <c r="G126" s="298" t="s">
        <v>32</v>
      </c>
      <c r="H126" s="299" t="s">
        <v>11</v>
      </c>
      <c r="I126" s="300"/>
      <c r="J126" s="298"/>
      <c r="K126" s="202" t="s">
        <v>1651</v>
      </c>
      <c r="L126" s="202" t="s">
        <v>1327</v>
      </c>
      <c r="M126" s="202"/>
      <c r="N126" s="202"/>
      <c r="O126" s="202"/>
      <c r="P126" s="298" t="s">
        <v>639</v>
      </c>
      <c r="Q126" s="301" t="s">
        <v>643</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4"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4"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46.25" x14ac:dyDescent="0.25">
      <c r="B138" s="304" t="s">
        <v>345</v>
      </c>
      <c r="C138" s="148" t="s">
        <v>957</v>
      </c>
      <c r="D138" s="148" t="s">
        <v>349</v>
      </c>
      <c r="E138" s="158" t="s">
        <v>24</v>
      </c>
      <c r="F138" s="165" t="s">
        <v>958</v>
      </c>
      <c r="G138" s="298" t="s">
        <v>32</v>
      </c>
      <c r="H138" s="299" t="s">
        <v>11</v>
      </c>
      <c r="I138" s="300"/>
      <c r="J138" s="328">
        <v>44028</v>
      </c>
      <c r="K138" s="202" t="s">
        <v>1373</v>
      </c>
      <c r="L138" s="202" t="s">
        <v>1293</v>
      </c>
      <c r="M138" s="202"/>
      <c r="N138" s="202"/>
      <c r="O138" s="202"/>
      <c r="P138" s="298" t="s">
        <v>639</v>
      </c>
      <c r="Q138" s="301" t="s">
        <v>643</v>
      </c>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6.25"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75" x14ac:dyDescent="0.25">
      <c r="B142" s="304" t="s">
        <v>345</v>
      </c>
      <c r="C142" s="148" t="s">
        <v>965</v>
      </c>
      <c r="D142" s="148" t="s">
        <v>353</v>
      </c>
      <c r="E142" s="158" t="s">
        <v>24</v>
      </c>
      <c r="F142" s="165" t="s">
        <v>966</v>
      </c>
      <c r="G142" s="298" t="s">
        <v>32</v>
      </c>
      <c r="H142" s="299" t="s">
        <v>11</v>
      </c>
      <c r="I142" s="300"/>
      <c r="J142" s="329">
        <v>44028</v>
      </c>
      <c r="K142" s="204" t="s">
        <v>1330</v>
      </c>
      <c r="L142" s="204" t="s">
        <v>1333</v>
      </c>
      <c r="M142" s="202"/>
      <c r="N142" s="202"/>
      <c r="O142" s="202"/>
      <c r="P142" s="298" t="s">
        <v>638</v>
      </c>
      <c r="Q142" s="301" t="s">
        <v>642</v>
      </c>
    </row>
    <row r="143" spans="2:17" ht="83.2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157.5" x14ac:dyDescent="0.25">
      <c r="B145" s="304" t="s">
        <v>345</v>
      </c>
      <c r="C145" s="160" t="s">
        <v>970</v>
      </c>
      <c r="D145" s="160" t="s">
        <v>356</v>
      </c>
      <c r="E145" s="159" t="s">
        <v>24</v>
      </c>
      <c r="F145" s="166" t="s">
        <v>971</v>
      </c>
      <c r="G145" s="293" t="s">
        <v>32</v>
      </c>
      <c r="H145" s="294" t="s">
        <v>11</v>
      </c>
      <c r="I145" s="297"/>
      <c r="J145" s="327">
        <v>44028</v>
      </c>
      <c r="K145" s="201" t="s">
        <v>1331</v>
      </c>
      <c r="L145" s="201" t="s">
        <v>1332</v>
      </c>
      <c r="M145" s="201"/>
      <c r="N145" s="201"/>
      <c r="O145" s="201"/>
      <c r="P145" s="293" t="s">
        <v>638</v>
      </c>
      <c r="Q145" s="296" t="s">
        <v>642</v>
      </c>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v>44028</v>
      </c>
      <c r="K148" s="201" t="s">
        <v>1303</v>
      </c>
      <c r="L148" s="201" t="s">
        <v>1304</v>
      </c>
      <c r="M148" s="201"/>
      <c r="N148" s="201"/>
      <c r="O148" s="201"/>
      <c r="P148" s="293" t="s">
        <v>638</v>
      </c>
      <c r="Q148" s="296" t="s">
        <v>643</v>
      </c>
    </row>
    <row r="149" spans="2:17" ht="56.25" x14ac:dyDescent="0.25">
      <c r="B149" s="292" t="s">
        <v>358</v>
      </c>
      <c r="C149" s="160"/>
      <c r="D149" s="160" t="s">
        <v>360</v>
      </c>
      <c r="E149" s="159" t="s">
        <v>24</v>
      </c>
      <c r="F149" s="166" t="s">
        <v>975</v>
      </c>
      <c r="G149" s="293" t="s">
        <v>32</v>
      </c>
      <c r="H149" s="294" t="s">
        <v>13</v>
      </c>
      <c r="I149" s="297"/>
      <c r="J149" s="293"/>
      <c r="K149" s="201"/>
      <c r="L149" s="201"/>
      <c r="M149" s="201"/>
      <c r="N149" s="201"/>
      <c r="O149" s="201"/>
      <c r="P149" s="293"/>
      <c r="Q149" s="296"/>
    </row>
    <row r="150" spans="2:17" ht="67.5" x14ac:dyDescent="0.25">
      <c r="B150" s="292" t="s">
        <v>358</v>
      </c>
      <c r="C150" s="160"/>
      <c r="D150" s="160" t="s">
        <v>361</v>
      </c>
      <c r="E150" s="159" t="s">
        <v>24</v>
      </c>
      <c r="F150" s="166" t="s">
        <v>674</v>
      </c>
      <c r="G150" s="293" t="s">
        <v>32</v>
      </c>
      <c r="H150" s="294" t="s">
        <v>13</v>
      </c>
      <c r="I150" s="297"/>
      <c r="J150" s="293"/>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v>44028</v>
      </c>
      <c r="K151" s="202" t="s">
        <v>1498</v>
      </c>
      <c r="L151" s="202" t="s">
        <v>1499</v>
      </c>
      <c r="M151" s="202"/>
      <c r="N151" s="202"/>
      <c r="O151" s="202"/>
      <c r="P151" s="298" t="s">
        <v>639</v>
      </c>
      <c r="Q151" s="301" t="s">
        <v>644</v>
      </c>
    </row>
    <row r="152" spans="2:17" ht="408.95" customHeight="1" x14ac:dyDescent="0.25">
      <c r="B152" s="292" t="s">
        <v>358</v>
      </c>
      <c r="C152" s="160" t="s">
        <v>978</v>
      </c>
      <c r="D152" s="160" t="s">
        <v>363</v>
      </c>
      <c r="E152" s="159" t="s">
        <v>24</v>
      </c>
      <c r="F152" s="166" t="s">
        <v>979</v>
      </c>
      <c r="G152" s="293" t="s">
        <v>32</v>
      </c>
      <c r="H152" s="294" t="s">
        <v>11</v>
      </c>
      <c r="I152" s="297"/>
      <c r="J152" s="327">
        <v>44027</v>
      </c>
      <c r="K152" s="201" t="s">
        <v>1291</v>
      </c>
      <c r="L152" s="201" t="s">
        <v>1292</v>
      </c>
      <c r="M152" s="201"/>
      <c r="N152" s="201"/>
      <c r="O152" s="201"/>
      <c r="P152" s="293" t="s">
        <v>639</v>
      </c>
      <c r="Q152" s="296" t="s">
        <v>643</v>
      </c>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9"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9"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327">
        <v>44028</v>
      </c>
      <c r="K158" s="201" t="s">
        <v>1294</v>
      </c>
      <c r="L158" s="201" t="s">
        <v>1295</v>
      </c>
      <c r="M158" s="201"/>
      <c r="N158" s="201"/>
      <c r="O158" s="201"/>
      <c r="P158" s="293" t="s">
        <v>639</v>
      </c>
      <c r="Q158" s="296" t="s">
        <v>642</v>
      </c>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297.95" customHeight="1" x14ac:dyDescent="0.25">
      <c r="B160" s="304" t="s">
        <v>367</v>
      </c>
      <c r="C160" s="153" t="s">
        <v>989</v>
      </c>
      <c r="D160" s="153" t="s">
        <v>371</v>
      </c>
      <c r="E160" s="158" t="s">
        <v>24</v>
      </c>
      <c r="F160" s="165" t="s">
        <v>990</v>
      </c>
      <c r="G160" s="298" t="s">
        <v>32</v>
      </c>
      <c r="H160" s="299" t="s">
        <v>11</v>
      </c>
      <c r="I160" s="300"/>
      <c r="J160" s="328">
        <v>44027</v>
      </c>
      <c r="K160" s="202" t="s">
        <v>1274</v>
      </c>
      <c r="L160" s="202" t="s">
        <v>1275</v>
      </c>
      <c r="M160" s="202" t="s">
        <v>1273</v>
      </c>
      <c r="N160" s="202"/>
      <c r="O160" s="202"/>
      <c r="P160" s="298" t="s">
        <v>638</v>
      </c>
      <c r="Q160" s="301" t="s">
        <v>643</v>
      </c>
    </row>
    <row r="161" spans="2:17" ht="33.75" x14ac:dyDescent="0.25">
      <c r="B161" s="304" t="s">
        <v>367</v>
      </c>
      <c r="C161" s="160" t="s">
        <v>991</v>
      </c>
      <c r="D161" s="160" t="s">
        <v>372</v>
      </c>
      <c r="E161" s="159" t="s">
        <v>24</v>
      </c>
      <c r="F161" s="166" t="s">
        <v>991</v>
      </c>
      <c r="G161" s="293" t="s">
        <v>32</v>
      </c>
      <c r="H161" s="294" t="s">
        <v>11</v>
      </c>
      <c r="I161" s="297"/>
      <c r="J161" s="293"/>
      <c r="K161" s="201" t="s">
        <v>1296</v>
      </c>
      <c r="L161" s="201"/>
      <c r="M161" s="201"/>
      <c r="N161" s="201"/>
      <c r="O161" s="201"/>
      <c r="P161" s="293" t="s">
        <v>638</v>
      </c>
      <c r="Q161" s="296" t="s">
        <v>643</v>
      </c>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x14ac:dyDescent="0.25">
      <c r="B165" s="304" t="s">
        <v>367</v>
      </c>
      <c r="C165" s="160" t="s">
        <v>996</v>
      </c>
      <c r="D165" s="160" t="s">
        <v>374</v>
      </c>
      <c r="E165" s="159" t="s">
        <v>25</v>
      </c>
      <c r="F165" s="166" t="s">
        <v>997</v>
      </c>
      <c r="G165" s="293" t="s">
        <v>32</v>
      </c>
      <c r="H165" s="294" t="s">
        <v>12</v>
      </c>
      <c r="I165" s="297"/>
      <c r="J165" s="293"/>
      <c r="K165" s="201"/>
      <c r="L165" s="201"/>
      <c r="M165" s="201"/>
      <c r="N165" s="201"/>
      <c r="O165" s="201"/>
      <c r="P165" s="293"/>
      <c r="Q165" s="296"/>
    </row>
    <row r="166" spans="2:17" ht="64.5" customHeight="1" x14ac:dyDescent="0.25">
      <c r="B166" s="304" t="s">
        <v>367</v>
      </c>
      <c r="C166" s="160"/>
      <c r="D166" s="160" t="s">
        <v>377</v>
      </c>
      <c r="E166" s="159" t="s">
        <v>25</v>
      </c>
      <c r="F166" s="166" t="s">
        <v>998</v>
      </c>
      <c r="G166" s="293" t="s">
        <v>32</v>
      </c>
      <c r="H166" s="294"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327">
        <v>44028</v>
      </c>
      <c r="K167" s="201" t="s">
        <v>1297</v>
      </c>
      <c r="L167" s="201"/>
      <c r="M167" s="201"/>
      <c r="N167" s="201"/>
      <c r="O167" s="201"/>
      <c r="P167" s="293" t="s">
        <v>639</v>
      </c>
      <c r="Q167" s="296" t="s">
        <v>642</v>
      </c>
    </row>
    <row r="168" spans="2:17" ht="123.75" x14ac:dyDescent="0.25">
      <c r="B168" s="304" t="s">
        <v>367</v>
      </c>
      <c r="C168" s="153" t="s">
        <v>1000</v>
      </c>
      <c r="D168" s="153" t="s">
        <v>379</v>
      </c>
      <c r="E168" s="158" t="s">
        <v>24</v>
      </c>
      <c r="F168" s="165" t="s">
        <v>1001</v>
      </c>
      <c r="G168" s="298" t="s">
        <v>32</v>
      </c>
      <c r="H168" s="299" t="s">
        <v>13</v>
      </c>
      <c r="I168" s="300"/>
      <c r="J168" s="29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328">
        <v>44027</v>
      </c>
      <c r="K170" s="202" t="s">
        <v>1298</v>
      </c>
      <c r="L170" s="202" t="s">
        <v>1296</v>
      </c>
      <c r="M170" s="202"/>
      <c r="N170" s="202"/>
      <c r="O170" s="202"/>
      <c r="P170" s="298" t="s">
        <v>639</v>
      </c>
      <c r="Q170" s="301" t="s">
        <v>643</v>
      </c>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4" customHeight="1"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4" customHeight="1"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7.45" customHeight="1" x14ac:dyDescent="0.25">
      <c r="B179" s="304" t="s">
        <v>367</v>
      </c>
      <c r="C179" s="160" t="s">
        <v>1015</v>
      </c>
      <c r="D179" s="160" t="s">
        <v>384</v>
      </c>
      <c r="E179" s="159" t="s">
        <v>25</v>
      </c>
      <c r="F179" s="166" t="s">
        <v>1016</v>
      </c>
      <c r="G179" s="293" t="s">
        <v>32</v>
      </c>
      <c r="H179" s="294" t="s">
        <v>11</v>
      </c>
      <c r="I179" s="297"/>
      <c r="J179" s="293" t="s">
        <v>1309</v>
      </c>
      <c r="K179" s="201" t="s">
        <v>1299</v>
      </c>
      <c r="L179" s="201" t="s">
        <v>1300</v>
      </c>
      <c r="M179" s="201"/>
      <c r="N179" s="201"/>
      <c r="O179" s="201"/>
      <c r="P179" s="293" t="s">
        <v>639</v>
      </c>
      <c r="Q179" s="296" t="s">
        <v>642</v>
      </c>
    </row>
    <row r="180" spans="2:17" ht="78.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3.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25"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2.7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68.75"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customHeight="1"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5.5"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3.9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8.2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68.75"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4.2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12.5"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5"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3.75"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4.5"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5.7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23.75"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75" customHeight="1" x14ac:dyDescent="0.25">
      <c r="B221" s="304" t="s">
        <v>7</v>
      </c>
      <c r="C221" s="153" t="s">
        <v>422</v>
      </c>
      <c r="D221" s="153" t="s">
        <v>423</v>
      </c>
      <c r="E221" s="158" t="s">
        <v>25</v>
      </c>
      <c r="F221" s="153" t="s">
        <v>1063</v>
      </c>
      <c r="G221" s="308" t="s">
        <v>32</v>
      </c>
      <c r="H221" s="299" t="s">
        <v>11</v>
      </c>
      <c r="I221" s="204"/>
      <c r="J221" s="329">
        <v>44027</v>
      </c>
      <c r="K221" s="204"/>
      <c r="L221" s="204"/>
      <c r="M221" s="204" t="s">
        <v>1290</v>
      </c>
      <c r="N221" s="204"/>
      <c r="O221" s="204"/>
      <c r="P221" s="308" t="s">
        <v>640</v>
      </c>
      <c r="Q221" s="309" t="s">
        <v>644</v>
      </c>
    </row>
    <row r="222" spans="2:17" ht="81.9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4" t="s">
        <v>13</v>
      </c>
      <c r="I226" s="297"/>
      <c r="J226" s="306"/>
      <c r="K226" s="203"/>
      <c r="L226" s="203"/>
      <c r="M226" s="203"/>
      <c r="N226" s="203"/>
      <c r="O226" s="203"/>
      <c r="P226" s="306"/>
      <c r="Q226" s="307"/>
    </row>
    <row r="227" spans="2:17" ht="45.75" customHeight="1" x14ac:dyDescent="0.25">
      <c r="B227" s="304" t="s">
        <v>7</v>
      </c>
      <c r="C227" s="160"/>
      <c r="D227" s="160" t="s">
        <v>428</v>
      </c>
      <c r="E227" s="159" t="s">
        <v>25</v>
      </c>
      <c r="F227" s="166" t="s">
        <v>1071</v>
      </c>
      <c r="G227" s="306" t="s">
        <v>32</v>
      </c>
      <c r="H227" s="294"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4"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4" t="s">
        <v>13</v>
      </c>
      <c r="I229" s="300"/>
      <c r="J229" s="308"/>
      <c r="K229" s="204"/>
      <c r="L229" s="204"/>
      <c r="M229" s="204"/>
      <c r="N229" s="204"/>
      <c r="O229" s="204"/>
      <c r="P229" s="308"/>
      <c r="Q229" s="309"/>
    </row>
    <row r="230" spans="2:17" ht="42" customHeight="1" x14ac:dyDescent="0.25">
      <c r="B230" s="304" t="s">
        <v>7</v>
      </c>
      <c r="C230" s="153"/>
      <c r="D230" s="153" t="s">
        <v>435</v>
      </c>
      <c r="E230" s="158" t="s">
        <v>25</v>
      </c>
      <c r="F230" s="165" t="s">
        <v>1072</v>
      </c>
      <c r="G230" s="308" t="s">
        <v>32</v>
      </c>
      <c r="H230" s="294"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4" t="s">
        <v>13</v>
      </c>
      <c r="I231" s="300"/>
      <c r="J231" s="308"/>
      <c r="K231" s="204"/>
      <c r="L231" s="204"/>
      <c r="M231" s="204"/>
      <c r="N231" s="204"/>
      <c r="O231" s="204"/>
      <c r="P231" s="308"/>
      <c r="Q231" s="309"/>
    </row>
    <row r="232" spans="2:17" ht="185.45" customHeight="1" x14ac:dyDescent="0.25">
      <c r="B232" s="304" t="s">
        <v>7</v>
      </c>
      <c r="C232" s="160" t="s">
        <v>1073</v>
      </c>
      <c r="D232" s="160" t="s">
        <v>434</v>
      </c>
      <c r="E232" s="159" t="s">
        <v>24</v>
      </c>
      <c r="F232" s="160" t="s">
        <v>1074</v>
      </c>
      <c r="G232" s="306" t="s">
        <v>32</v>
      </c>
      <c r="H232" s="294" t="s">
        <v>11</v>
      </c>
      <c r="I232" s="331"/>
      <c r="J232" s="332">
        <v>44028</v>
      </c>
      <c r="K232" s="203" t="s">
        <v>1301</v>
      </c>
      <c r="L232" s="203" t="s">
        <v>1302</v>
      </c>
      <c r="M232" s="203"/>
      <c r="N232" s="203"/>
      <c r="O232" s="203"/>
      <c r="P232" s="306" t="s">
        <v>639</v>
      </c>
      <c r="Q232" s="307" t="s">
        <v>644</v>
      </c>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101.25"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2.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6.9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13</v>
      </c>
      <c r="I238" s="203"/>
      <c r="J238" s="306"/>
      <c r="K238" s="203"/>
      <c r="L238" s="203"/>
      <c r="M238" s="203"/>
      <c r="N238" s="203"/>
      <c r="O238" s="203"/>
      <c r="P238" s="306"/>
      <c r="Q238" s="307"/>
    </row>
    <row r="239" spans="2:17" ht="58.5"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6.94999999999999"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3"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13</v>
      </c>
      <c r="I243" s="203"/>
      <c r="J243" s="306"/>
      <c r="K243" s="203"/>
      <c r="L243" s="203"/>
      <c r="M243" s="203"/>
      <c r="N243" s="203"/>
      <c r="O243" s="203"/>
      <c r="P243" s="306"/>
      <c r="Q243" s="307"/>
    </row>
    <row r="244" spans="2:17" ht="50.4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4.2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4.5"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6.45"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2.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8.4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4"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4"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4"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294" t="s">
        <v>13</v>
      </c>
      <c r="I260" s="316"/>
      <c r="J260" s="314"/>
      <c r="K260" s="316"/>
      <c r="L260" s="316"/>
      <c r="M260" s="316"/>
      <c r="N260" s="316"/>
      <c r="O260" s="316"/>
      <c r="P260" s="314"/>
      <c r="Q260" s="317"/>
    </row>
    <row r="261" spans="2:17" x14ac:dyDescent="0.25">
      <c r="H261" s="13">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6:6" x14ac:dyDescent="0.25">
      <c r="F273" s="56"/>
    </row>
    <row r="274" spans="6:6" x14ac:dyDescent="0.25">
      <c r="F274" s="56"/>
    </row>
    <row r="275" spans="6:6" x14ac:dyDescent="0.25">
      <c r="F275" s="56"/>
    </row>
    <row r="276" spans="6:6" x14ac:dyDescent="0.25">
      <c r="F276" s="56"/>
    </row>
    <row r="277" spans="6:6" x14ac:dyDescent="0.25">
      <c r="F277" s="56"/>
    </row>
    <row r="278" spans="6:6" x14ac:dyDescent="0.25">
      <c r="F278" s="56"/>
    </row>
    <row r="279" spans="6:6" x14ac:dyDescent="0.25">
      <c r="F279" s="56"/>
    </row>
    <row r="280" spans="6:6" x14ac:dyDescent="0.25">
      <c r="F280" s="56"/>
    </row>
    <row r="281" spans="6:6" x14ac:dyDescent="0.25">
      <c r="F281" s="56"/>
    </row>
    <row r="282" spans="6:6" x14ac:dyDescent="0.25">
      <c r="F282" s="56"/>
    </row>
    <row r="283" spans="6:6" x14ac:dyDescent="0.25">
      <c r="F283" s="56"/>
    </row>
    <row r="284" spans="6:6" x14ac:dyDescent="0.25">
      <c r="F284" s="56"/>
    </row>
    <row r="285" spans="6:6" x14ac:dyDescent="0.25">
      <c r="F285" s="56"/>
    </row>
    <row r="286" spans="6:6" x14ac:dyDescent="0.25">
      <c r="F286" s="56"/>
    </row>
    <row r="287" spans="6:6" x14ac:dyDescent="0.25">
      <c r="F287" s="56"/>
    </row>
    <row r="288" spans="6:6" x14ac:dyDescent="0.25">
      <c r="F288" s="56"/>
    </row>
    <row r="289" spans="6:6" x14ac:dyDescent="0.25">
      <c r="F289" s="56"/>
    </row>
    <row r="290" spans="6:6" x14ac:dyDescent="0.25">
      <c r="F290" s="56"/>
    </row>
    <row r="291" spans="6:6" x14ac:dyDescent="0.25">
      <c r="F291" s="56"/>
    </row>
    <row r="292" spans="6:6" x14ac:dyDescent="0.25">
      <c r="F292" s="56"/>
    </row>
    <row r="293" spans="6:6" x14ac:dyDescent="0.25">
      <c r="F293" s="56"/>
    </row>
    <row r="294" spans="6:6" x14ac:dyDescent="0.25">
      <c r="F294" s="56"/>
    </row>
    <row r="295" spans="6:6" x14ac:dyDescent="0.25">
      <c r="F295" s="56"/>
    </row>
    <row r="296" spans="6:6" x14ac:dyDescent="0.25">
      <c r="F296" s="56"/>
    </row>
    <row r="297" spans="6:6" x14ac:dyDescent="0.25">
      <c r="F297" s="56"/>
    </row>
    <row r="298" spans="6:6" x14ac:dyDescent="0.25">
      <c r="F298" s="56"/>
    </row>
    <row r="299" spans="6:6" x14ac:dyDescent="0.25">
      <c r="F299" s="56"/>
    </row>
    <row r="300" spans="6:6" x14ac:dyDescent="0.25">
      <c r="F300" s="56"/>
    </row>
    <row r="301" spans="6:6" x14ac:dyDescent="0.25">
      <c r="F301" s="56"/>
    </row>
    <row r="302" spans="6:6" x14ac:dyDescent="0.25">
      <c r="F302" s="56"/>
    </row>
    <row r="303" spans="6:6" x14ac:dyDescent="0.25">
      <c r="F303" s="56"/>
    </row>
    <row r="304" spans="6:6" x14ac:dyDescent="0.25">
      <c r="F304" s="56"/>
    </row>
    <row r="305" spans="6:6" x14ac:dyDescent="0.25">
      <c r="F305" s="56"/>
    </row>
    <row r="306" spans="6:6" x14ac:dyDescent="0.25">
      <c r="F306" s="56"/>
    </row>
    <row r="307" spans="6:6" x14ac:dyDescent="0.25">
      <c r="F307" s="56"/>
    </row>
    <row r="308" spans="6:6" x14ac:dyDescent="0.25">
      <c r="F308" s="56"/>
    </row>
    <row r="309" spans="6:6" x14ac:dyDescent="0.25">
      <c r="F309" s="56"/>
    </row>
    <row r="310" spans="6:6" x14ac:dyDescent="0.25">
      <c r="F310" s="56"/>
    </row>
    <row r="311" spans="6:6" x14ac:dyDescent="0.25">
      <c r="F311" s="56"/>
    </row>
    <row r="312" spans="6:6" x14ac:dyDescent="0.25">
      <c r="F312" s="56"/>
    </row>
    <row r="313" spans="6:6" x14ac:dyDescent="0.25">
      <c r="F313" s="56"/>
    </row>
    <row r="314" spans="6:6" x14ac:dyDescent="0.25">
      <c r="F314" s="56"/>
    </row>
    <row r="315" spans="6:6" x14ac:dyDescent="0.25">
      <c r="F315" s="56"/>
    </row>
    <row r="316" spans="6:6" x14ac:dyDescent="0.25">
      <c r="F316" s="56"/>
    </row>
    <row r="317" spans="6:6" x14ac:dyDescent="0.25">
      <c r="F317" s="56"/>
    </row>
    <row r="318" spans="6:6" x14ac:dyDescent="0.25">
      <c r="F318" s="56"/>
    </row>
    <row r="319" spans="6:6" x14ac:dyDescent="0.25">
      <c r="F319" s="56"/>
    </row>
    <row r="320" spans="6:6" x14ac:dyDescent="0.25">
      <c r="F320" s="56"/>
    </row>
    <row r="321" spans="6:6" x14ac:dyDescent="0.25">
      <c r="F321" s="56"/>
    </row>
    <row r="322" spans="6:6" x14ac:dyDescent="0.25">
      <c r="F322" s="56"/>
    </row>
    <row r="323" spans="6:6" x14ac:dyDescent="0.25">
      <c r="F323" s="56"/>
    </row>
    <row r="324" spans="6:6" x14ac:dyDescent="0.25">
      <c r="F324" s="56"/>
    </row>
    <row r="325" spans="6:6" x14ac:dyDescent="0.25">
      <c r="F325" s="56"/>
    </row>
    <row r="326" spans="6:6" x14ac:dyDescent="0.25">
      <c r="F326" s="56"/>
    </row>
    <row r="327" spans="6:6" x14ac:dyDescent="0.25">
      <c r="F327" s="56"/>
    </row>
    <row r="328" spans="6:6" x14ac:dyDescent="0.25">
      <c r="F328" s="56"/>
    </row>
    <row r="329" spans="6:6" x14ac:dyDescent="0.25">
      <c r="F329" s="56"/>
    </row>
    <row r="330" spans="6:6" x14ac:dyDescent="0.25">
      <c r="F330" s="56"/>
    </row>
    <row r="331" spans="6:6" x14ac:dyDescent="0.25">
      <c r="F331" s="56"/>
    </row>
    <row r="332" spans="6:6" x14ac:dyDescent="0.25">
      <c r="F332" s="56"/>
    </row>
    <row r="333" spans="6:6" x14ac:dyDescent="0.25">
      <c r="F333" s="56"/>
    </row>
    <row r="334" spans="6:6" x14ac:dyDescent="0.25">
      <c r="F334" s="56"/>
    </row>
    <row r="335" spans="6:6" x14ac:dyDescent="0.25">
      <c r="F335" s="56"/>
    </row>
    <row r="336" spans="6:6" x14ac:dyDescent="0.25">
      <c r="F336" s="56"/>
    </row>
    <row r="337" spans="6:6" x14ac:dyDescent="0.25">
      <c r="F337" s="56"/>
    </row>
    <row r="338" spans="6:6" x14ac:dyDescent="0.25">
      <c r="F338" s="56"/>
    </row>
    <row r="339" spans="6:6" x14ac:dyDescent="0.25">
      <c r="F339" s="56"/>
    </row>
    <row r="340" spans="6:6" x14ac:dyDescent="0.25">
      <c r="F340" s="56"/>
    </row>
    <row r="341" spans="6:6" x14ac:dyDescent="0.25">
      <c r="F341" s="56"/>
    </row>
    <row r="342" spans="6:6" x14ac:dyDescent="0.25">
      <c r="F342" s="56"/>
    </row>
    <row r="343" spans="6:6" x14ac:dyDescent="0.25">
      <c r="F343" s="56"/>
    </row>
    <row r="344" spans="6:6" x14ac:dyDescent="0.25">
      <c r="F344" s="56"/>
    </row>
    <row r="345" spans="6:6" x14ac:dyDescent="0.25">
      <c r="F345" s="56"/>
    </row>
    <row r="346" spans="6:6" x14ac:dyDescent="0.25">
      <c r="F346" s="56"/>
    </row>
    <row r="347" spans="6:6" x14ac:dyDescent="0.25">
      <c r="F347" s="56"/>
    </row>
    <row r="348" spans="6:6" x14ac:dyDescent="0.25">
      <c r="F348" s="56"/>
    </row>
    <row r="349" spans="6:6" x14ac:dyDescent="0.25">
      <c r="F349" s="56"/>
    </row>
    <row r="350" spans="6:6" x14ac:dyDescent="0.25">
      <c r="F350" s="56"/>
    </row>
    <row r="351" spans="6:6" x14ac:dyDescent="0.25">
      <c r="F351" s="56"/>
    </row>
    <row r="352" spans="6:6" x14ac:dyDescent="0.25">
      <c r="F352" s="56"/>
    </row>
    <row r="353" spans="6:6" x14ac:dyDescent="0.25">
      <c r="F353" s="56"/>
    </row>
    <row r="354" spans="6:6" x14ac:dyDescent="0.25">
      <c r="F354" s="56"/>
    </row>
    <row r="355" spans="6:6" x14ac:dyDescent="0.25">
      <c r="F355" s="56"/>
    </row>
    <row r="356" spans="6:6" x14ac:dyDescent="0.25">
      <c r="F356" s="56"/>
    </row>
    <row r="357" spans="6:6" x14ac:dyDescent="0.25">
      <c r="F357" s="56"/>
    </row>
    <row r="358" spans="6:6" x14ac:dyDescent="0.25">
      <c r="F358" s="56"/>
    </row>
    <row r="359" spans="6:6" x14ac:dyDescent="0.25">
      <c r="F359" s="56"/>
    </row>
    <row r="360" spans="6:6" x14ac:dyDescent="0.25">
      <c r="F360" s="56"/>
    </row>
    <row r="361" spans="6:6" x14ac:dyDescent="0.25">
      <c r="F361" s="56"/>
    </row>
    <row r="362" spans="6:6" x14ac:dyDescent="0.25">
      <c r="F362" s="56"/>
    </row>
    <row r="363" spans="6:6" x14ac:dyDescent="0.25">
      <c r="F363" s="56"/>
    </row>
    <row r="364" spans="6:6" x14ac:dyDescent="0.25">
      <c r="F364" s="56"/>
    </row>
    <row r="365" spans="6:6" x14ac:dyDescent="0.25">
      <c r="F365" s="56"/>
    </row>
    <row r="366" spans="6:6" x14ac:dyDescent="0.25">
      <c r="F366" s="56"/>
    </row>
    <row r="367" spans="6:6" x14ac:dyDescent="0.25">
      <c r="F367" s="56"/>
    </row>
    <row r="368" spans="6:6" x14ac:dyDescent="0.25">
      <c r="F368" s="56"/>
    </row>
    <row r="369" spans="6:6" x14ac:dyDescent="0.25">
      <c r="F369" s="56"/>
    </row>
    <row r="370" spans="6:6" x14ac:dyDescent="0.25">
      <c r="F370" s="56"/>
    </row>
    <row r="371" spans="6:6" x14ac:dyDescent="0.25">
      <c r="F371" s="56"/>
    </row>
    <row r="372" spans="6:6" x14ac:dyDescent="0.25">
      <c r="F372" s="56"/>
    </row>
    <row r="373" spans="6:6" x14ac:dyDescent="0.25">
      <c r="F373" s="56"/>
    </row>
    <row r="374" spans="6:6" x14ac:dyDescent="0.25">
      <c r="F374" s="56"/>
    </row>
    <row r="375" spans="6:6" x14ac:dyDescent="0.25">
      <c r="F375" s="56"/>
    </row>
    <row r="376" spans="6:6" x14ac:dyDescent="0.25">
      <c r="F376" s="56"/>
    </row>
    <row r="377" spans="6:6" x14ac:dyDescent="0.25">
      <c r="F377" s="56"/>
    </row>
    <row r="378" spans="6:6" x14ac:dyDescent="0.25">
      <c r="F378" s="56"/>
    </row>
    <row r="379" spans="6:6" x14ac:dyDescent="0.25">
      <c r="F379" s="56"/>
    </row>
    <row r="380" spans="6:6" x14ac:dyDescent="0.25">
      <c r="F380" s="56"/>
    </row>
    <row r="381" spans="6:6" x14ac:dyDescent="0.25">
      <c r="F381" s="56"/>
    </row>
    <row r="382" spans="6:6" x14ac:dyDescent="0.25">
      <c r="F382" s="56"/>
    </row>
    <row r="383" spans="6:6" x14ac:dyDescent="0.25">
      <c r="F383" s="56"/>
    </row>
    <row r="384" spans="6:6" x14ac:dyDescent="0.25">
      <c r="F384" s="56"/>
    </row>
    <row r="385" spans="6:6" x14ac:dyDescent="0.25">
      <c r="F385" s="56"/>
    </row>
    <row r="386" spans="6:6" x14ac:dyDescent="0.25">
      <c r="F386" s="56"/>
    </row>
    <row r="387" spans="6:6" x14ac:dyDescent="0.25">
      <c r="F387" s="56"/>
    </row>
    <row r="388" spans="6:6" x14ac:dyDescent="0.25">
      <c r="F388" s="56"/>
    </row>
    <row r="389" spans="6:6" x14ac:dyDescent="0.25">
      <c r="F389" s="56"/>
    </row>
    <row r="390" spans="6:6" x14ac:dyDescent="0.25">
      <c r="F390" s="56"/>
    </row>
    <row r="391" spans="6:6" x14ac:dyDescent="0.25">
      <c r="F391" s="56"/>
    </row>
    <row r="392" spans="6:6" x14ac:dyDescent="0.25">
      <c r="F392" s="56"/>
    </row>
    <row r="393" spans="6:6" x14ac:dyDescent="0.25">
      <c r="F393" s="56"/>
    </row>
    <row r="394" spans="6:6" x14ac:dyDescent="0.25">
      <c r="F394" s="56"/>
    </row>
    <row r="395" spans="6:6" x14ac:dyDescent="0.25">
      <c r="F395" s="56"/>
    </row>
    <row r="396" spans="6:6" x14ac:dyDescent="0.25">
      <c r="F396" s="56"/>
    </row>
    <row r="397" spans="6:6" x14ac:dyDescent="0.25">
      <c r="F397" s="56"/>
    </row>
    <row r="398" spans="6:6" x14ac:dyDescent="0.25">
      <c r="F398" s="56"/>
    </row>
    <row r="399" spans="6:6" x14ac:dyDescent="0.25">
      <c r="F399" s="56"/>
    </row>
    <row r="400" spans="6:6" x14ac:dyDescent="0.25">
      <c r="F400" s="56"/>
    </row>
    <row r="401" spans="6:6" x14ac:dyDescent="0.25">
      <c r="F401" s="56"/>
    </row>
    <row r="402" spans="6:6" x14ac:dyDescent="0.25">
      <c r="F402" s="56"/>
    </row>
    <row r="403" spans="6:6" x14ac:dyDescent="0.25">
      <c r="F403" s="56"/>
    </row>
    <row r="404" spans="6:6" x14ac:dyDescent="0.25">
      <c r="F404" s="56"/>
    </row>
    <row r="405" spans="6:6" x14ac:dyDescent="0.25">
      <c r="F405" s="56"/>
    </row>
    <row r="406" spans="6:6" x14ac:dyDescent="0.25">
      <c r="F406" s="56"/>
    </row>
    <row r="407" spans="6:6" x14ac:dyDescent="0.25">
      <c r="F407" s="56"/>
    </row>
    <row r="408" spans="6:6" x14ac:dyDescent="0.25">
      <c r="F408" s="56"/>
    </row>
    <row r="409" spans="6:6" x14ac:dyDescent="0.25">
      <c r="F409" s="56"/>
    </row>
    <row r="410" spans="6:6" x14ac:dyDescent="0.25">
      <c r="F410" s="56"/>
    </row>
    <row r="411" spans="6:6" x14ac:dyDescent="0.25">
      <c r="F411" s="56"/>
    </row>
    <row r="412" spans="6:6" x14ac:dyDescent="0.25">
      <c r="F412" s="56"/>
    </row>
    <row r="413" spans="6:6" x14ac:dyDescent="0.25">
      <c r="F413" s="56"/>
    </row>
    <row r="414" spans="6:6" x14ac:dyDescent="0.25">
      <c r="F414" s="56"/>
    </row>
    <row r="415" spans="6:6" x14ac:dyDescent="0.25">
      <c r="F415" s="56"/>
    </row>
    <row r="416" spans="6:6" x14ac:dyDescent="0.25">
      <c r="F416" s="56"/>
    </row>
    <row r="417" spans="6:6" x14ac:dyDescent="0.25">
      <c r="F417" s="56"/>
    </row>
    <row r="418" spans="6:6" x14ac:dyDescent="0.25">
      <c r="F418" s="56"/>
    </row>
    <row r="419" spans="6:6" x14ac:dyDescent="0.25">
      <c r="F419" s="56"/>
    </row>
    <row r="420" spans="6:6" x14ac:dyDescent="0.25">
      <c r="F420" s="56"/>
    </row>
    <row r="421" spans="6:6" x14ac:dyDescent="0.25">
      <c r="F421" s="56"/>
    </row>
    <row r="422" spans="6:6" x14ac:dyDescent="0.25">
      <c r="F422" s="56"/>
    </row>
    <row r="423" spans="6:6" x14ac:dyDescent="0.25">
      <c r="F423" s="56"/>
    </row>
    <row r="424" spans="6:6" x14ac:dyDescent="0.25">
      <c r="F424" s="56"/>
    </row>
    <row r="425" spans="6:6" x14ac:dyDescent="0.25">
      <c r="F425" s="56"/>
    </row>
    <row r="426" spans="6:6" x14ac:dyDescent="0.25">
      <c r="F426" s="56"/>
    </row>
    <row r="427" spans="6:6" x14ac:dyDescent="0.25">
      <c r="F427" s="56"/>
    </row>
    <row r="428" spans="6:6" x14ac:dyDescent="0.25">
      <c r="F428" s="56"/>
    </row>
    <row r="429" spans="6:6" x14ac:dyDescent="0.25">
      <c r="F429" s="56"/>
    </row>
    <row r="430" spans="6:6" x14ac:dyDescent="0.25">
      <c r="F430" s="56"/>
    </row>
    <row r="431" spans="6:6" x14ac:dyDescent="0.25">
      <c r="F431" s="56"/>
    </row>
    <row r="432" spans="6:6" x14ac:dyDescent="0.25">
      <c r="F432" s="56"/>
    </row>
    <row r="433" spans="6:6" x14ac:dyDescent="0.25">
      <c r="F433" s="56"/>
    </row>
    <row r="434" spans="6:6" x14ac:dyDescent="0.25">
      <c r="F434" s="56"/>
    </row>
    <row r="435" spans="6:6" x14ac:dyDescent="0.25">
      <c r="F435" s="56"/>
    </row>
    <row r="436" spans="6:6" x14ac:dyDescent="0.25">
      <c r="F436" s="56"/>
    </row>
    <row r="437" spans="6:6" x14ac:dyDescent="0.25">
      <c r="F437" s="56"/>
    </row>
    <row r="438" spans="6:6" x14ac:dyDescent="0.25">
      <c r="F438" s="56"/>
    </row>
    <row r="439" spans="6:6" x14ac:dyDescent="0.25">
      <c r="F439" s="56"/>
    </row>
    <row r="440" spans="6:6" x14ac:dyDescent="0.25">
      <c r="F440" s="56"/>
    </row>
    <row r="441" spans="6:6" x14ac:dyDescent="0.25">
      <c r="F441" s="56"/>
    </row>
    <row r="442" spans="6:6" x14ac:dyDescent="0.25">
      <c r="F442" s="56"/>
    </row>
    <row r="443" spans="6:6" x14ac:dyDescent="0.25">
      <c r="F443" s="56"/>
    </row>
    <row r="444" spans="6:6" x14ac:dyDescent="0.25">
      <c r="F444" s="56"/>
    </row>
    <row r="445" spans="6:6" x14ac:dyDescent="0.25">
      <c r="F445" s="56"/>
    </row>
    <row r="446" spans="6:6" x14ac:dyDescent="0.25">
      <c r="F446" s="56"/>
    </row>
    <row r="447" spans="6:6" x14ac:dyDescent="0.25">
      <c r="F447" s="56"/>
    </row>
    <row r="448" spans="6:6" x14ac:dyDescent="0.25">
      <c r="F448" s="56"/>
    </row>
    <row r="449" spans="6:6" x14ac:dyDescent="0.25">
      <c r="F449" s="56"/>
    </row>
    <row r="450" spans="6:6" x14ac:dyDescent="0.25">
      <c r="F450" s="56"/>
    </row>
    <row r="451" spans="6:6" x14ac:dyDescent="0.25">
      <c r="F451" s="56"/>
    </row>
    <row r="452" spans="6:6" x14ac:dyDescent="0.25">
      <c r="F452" s="56"/>
    </row>
    <row r="453" spans="6:6" x14ac:dyDescent="0.25">
      <c r="F453" s="56"/>
    </row>
    <row r="454" spans="6:6" x14ac:dyDescent="0.25">
      <c r="F454" s="56"/>
    </row>
    <row r="455" spans="6:6" x14ac:dyDescent="0.25">
      <c r="F455" s="56"/>
    </row>
    <row r="456" spans="6:6" x14ac:dyDescent="0.25">
      <c r="F456" s="56"/>
    </row>
    <row r="457" spans="6:6" x14ac:dyDescent="0.25">
      <c r="F457" s="56"/>
    </row>
    <row r="458" spans="6:6" x14ac:dyDescent="0.25">
      <c r="F458" s="56"/>
    </row>
    <row r="459" spans="6:6" x14ac:dyDescent="0.25">
      <c r="F459" s="56"/>
    </row>
    <row r="460" spans="6:6" x14ac:dyDescent="0.25">
      <c r="F460" s="56"/>
    </row>
    <row r="461" spans="6:6" x14ac:dyDescent="0.25">
      <c r="F461" s="56"/>
    </row>
    <row r="462" spans="6:6" x14ac:dyDescent="0.25">
      <c r="F462" s="56"/>
    </row>
    <row r="463" spans="6:6" x14ac:dyDescent="0.25">
      <c r="F463" s="56"/>
    </row>
    <row r="464" spans="6:6" x14ac:dyDescent="0.25">
      <c r="F464" s="56"/>
    </row>
    <row r="465" spans="6:6" x14ac:dyDescent="0.25">
      <c r="F465" s="56"/>
    </row>
    <row r="466" spans="6:6" x14ac:dyDescent="0.25">
      <c r="F466" s="56"/>
    </row>
    <row r="467" spans="6:6" x14ac:dyDescent="0.25">
      <c r="F467" s="56"/>
    </row>
    <row r="468" spans="6:6" x14ac:dyDescent="0.25">
      <c r="F468" s="56"/>
    </row>
    <row r="469" spans="6:6" x14ac:dyDescent="0.25">
      <c r="F469" s="56"/>
    </row>
    <row r="470" spans="6:6" x14ac:dyDescent="0.25">
      <c r="F470" s="56"/>
    </row>
    <row r="471" spans="6:6" x14ac:dyDescent="0.25">
      <c r="F471" s="56"/>
    </row>
    <row r="472" spans="6:6" x14ac:dyDescent="0.25">
      <c r="F472" s="56"/>
    </row>
    <row r="473" spans="6:6" x14ac:dyDescent="0.25">
      <c r="F473" s="56"/>
    </row>
    <row r="474" spans="6:6" x14ac:dyDescent="0.25">
      <c r="F474" s="56"/>
    </row>
    <row r="475" spans="6:6" x14ac:dyDescent="0.25">
      <c r="F475" s="56"/>
    </row>
    <row r="476" spans="6:6" x14ac:dyDescent="0.25">
      <c r="F476" s="56"/>
    </row>
    <row r="477" spans="6:6" x14ac:dyDescent="0.25">
      <c r="F477" s="56"/>
    </row>
    <row r="478" spans="6:6" x14ac:dyDescent="0.25">
      <c r="F478" s="56"/>
    </row>
    <row r="479" spans="6:6" x14ac:dyDescent="0.25">
      <c r="F479" s="56"/>
    </row>
    <row r="480" spans="6:6" x14ac:dyDescent="0.25">
      <c r="F480" s="56"/>
    </row>
    <row r="481" spans="6:6" x14ac:dyDescent="0.25">
      <c r="F481" s="56"/>
    </row>
    <row r="482" spans="6:6" x14ac:dyDescent="0.25">
      <c r="F482" s="56"/>
    </row>
    <row r="483" spans="6:6" x14ac:dyDescent="0.25">
      <c r="F483" s="56"/>
    </row>
    <row r="484" spans="6:6" x14ac:dyDescent="0.25">
      <c r="F484" s="56"/>
    </row>
    <row r="485" spans="6:6" x14ac:dyDescent="0.25">
      <c r="F485" s="56"/>
    </row>
    <row r="486" spans="6:6" x14ac:dyDescent="0.25">
      <c r="F486" s="56"/>
    </row>
    <row r="487" spans="6:6" x14ac:dyDescent="0.25">
      <c r="F487" s="56"/>
    </row>
    <row r="488" spans="6:6" x14ac:dyDescent="0.25">
      <c r="F488" s="56"/>
    </row>
    <row r="489" spans="6:6" x14ac:dyDescent="0.25">
      <c r="F489" s="56"/>
    </row>
    <row r="490" spans="6:6" x14ac:dyDescent="0.25">
      <c r="F490" s="56"/>
    </row>
    <row r="491" spans="6:6" x14ac:dyDescent="0.25">
      <c r="F491" s="56"/>
    </row>
    <row r="492" spans="6:6" x14ac:dyDescent="0.25">
      <c r="F492" s="56"/>
    </row>
    <row r="493" spans="6:6" x14ac:dyDescent="0.25">
      <c r="F493" s="56"/>
    </row>
    <row r="494" spans="6:6" x14ac:dyDescent="0.25">
      <c r="F494" s="56"/>
    </row>
    <row r="495" spans="6:6" x14ac:dyDescent="0.25">
      <c r="F495" s="56"/>
    </row>
    <row r="496" spans="6:6" x14ac:dyDescent="0.25">
      <c r="F496" s="56"/>
    </row>
    <row r="497" spans="6:6" x14ac:dyDescent="0.25">
      <c r="F497" s="56"/>
    </row>
    <row r="498" spans="6:6" x14ac:dyDescent="0.25">
      <c r="F498" s="56"/>
    </row>
    <row r="499" spans="6:6" x14ac:dyDescent="0.25">
      <c r="F499" s="56"/>
    </row>
    <row r="500" spans="6:6" x14ac:dyDescent="0.25">
      <c r="F500" s="56"/>
    </row>
    <row r="501" spans="6:6" x14ac:dyDescent="0.25">
      <c r="F501" s="56"/>
    </row>
    <row r="502" spans="6:6" x14ac:dyDescent="0.25">
      <c r="F502" s="56"/>
    </row>
    <row r="503" spans="6:6" x14ac:dyDescent="0.25">
      <c r="F503" s="56"/>
    </row>
    <row r="504" spans="6:6" x14ac:dyDescent="0.25">
      <c r="F504" s="56"/>
    </row>
    <row r="505" spans="6:6" x14ac:dyDescent="0.25">
      <c r="F505" s="56"/>
    </row>
    <row r="506" spans="6:6" x14ac:dyDescent="0.25">
      <c r="F506" s="56"/>
    </row>
    <row r="507" spans="6:6" x14ac:dyDescent="0.25">
      <c r="F507" s="56"/>
    </row>
    <row r="508" spans="6:6" x14ac:dyDescent="0.25">
      <c r="F508" s="56"/>
    </row>
    <row r="509" spans="6:6" x14ac:dyDescent="0.25">
      <c r="F509" s="56"/>
    </row>
    <row r="510" spans="6:6" x14ac:dyDescent="0.25">
      <c r="F510" s="56"/>
    </row>
    <row r="511" spans="6:6" x14ac:dyDescent="0.25">
      <c r="F511" s="56"/>
    </row>
    <row r="512" spans="6:6" x14ac:dyDescent="0.25">
      <c r="F512" s="56"/>
    </row>
    <row r="513" spans="6:6" x14ac:dyDescent="0.25">
      <c r="F513" s="56"/>
    </row>
    <row r="514" spans="6:6" x14ac:dyDescent="0.25">
      <c r="F514" s="56"/>
    </row>
    <row r="515" spans="6:6" x14ac:dyDescent="0.25">
      <c r="F515" s="56"/>
    </row>
    <row r="516" spans="6:6" x14ac:dyDescent="0.25">
      <c r="F516" s="56"/>
    </row>
    <row r="517" spans="6:6" x14ac:dyDescent="0.25">
      <c r="F517" s="56"/>
    </row>
    <row r="518" spans="6:6" x14ac:dyDescent="0.25">
      <c r="F518" s="56"/>
    </row>
    <row r="519" spans="6:6" x14ac:dyDescent="0.25">
      <c r="F519" s="56"/>
    </row>
    <row r="520" spans="6:6" x14ac:dyDescent="0.25">
      <c r="F520" s="56"/>
    </row>
    <row r="521" spans="6:6" x14ac:dyDescent="0.25">
      <c r="F521" s="56"/>
    </row>
    <row r="522" spans="6:6" x14ac:dyDescent="0.25">
      <c r="F522" s="56"/>
    </row>
    <row r="523" spans="6:6" x14ac:dyDescent="0.25">
      <c r="F523" s="56"/>
    </row>
    <row r="524" spans="6:6" x14ac:dyDescent="0.25">
      <c r="F524" s="56"/>
    </row>
    <row r="525" spans="6:6" x14ac:dyDescent="0.25">
      <c r="F525" s="56"/>
    </row>
    <row r="526" spans="6:6" x14ac:dyDescent="0.25">
      <c r="F526" s="56"/>
    </row>
    <row r="527" spans="6:6" x14ac:dyDescent="0.25">
      <c r="F527" s="56"/>
    </row>
    <row r="528" spans="6:6" x14ac:dyDescent="0.25">
      <c r="F528" s="56"/>
    </row>
    <row r="529" spans="6:6" x14ac:dyDescent="0.25">
      <c r="F529" s="56"/>
    </row>
    <row r="530" spans="6:6" x14ac:dyDescent="0.25">
      <c r="F530" s="56"/>
    </row>
    <row r="531" spans="6:6" x14ac:dyDescent="0.25">
      <c r="F531" s="56"/>
    </row>
    <row r="532" spans="6:6" x14ac:dyDescent="0.25">
      <c r="F532" s="56"/>
    </row>
    <row r="533" spans="6:6" x14ac:dyDescent="0.25">
      <c r="F533" s="56"/>
    </row>
    <row r="534" spans="6:6" x14ac:dyDescent="0.25">
      <c r="F534" s="56"/>
    </row>
    <row r="535" spans="6:6" x14ac:dyDescent="0.25">
      <c r="F535" s="56"/>
    </row>
    <row r="536" spans="6:6" x14ac:dyDescent="0.25">
      <c r="F536" s="56"/>
    </row>
    <row r="537" spans="6:6" x14ac:dyDescent="0.25">
      <c r="F537" s="56"/>
    </row>
    <row r="538" spans="6:6" x14ac:dyDescent="0.25">
      <c r="F538" s="56"/>
    </row>
    <row r="539" spans="6:6" x14ac:dyDescent="0.25">
      <c r="F539" s="56"/>
    </row>
    <row r="540" spans="6:6" x14ac:dyDescent="0.25">
      <c r="F540" s="56"/>
    </row>
    <row r="541" spans="6:6" x14ac:dyDescent="0.25">
      <c r="F541" s="56"/>
    </row>
    <row r="542" spans="6:6" x14ac:dyDescent="0.25">
      <c r="F542" s="56"/>
    </row>
    <row r="543" spans="6:6" x14ac:dyDescent="0.25">
      <c r="F543" s="56"/>
    </row>
    <row r="544" spans="6:6" x14ac:dyDescent="0.25">
      <c r="F544" s="56"/>
    </row>
    <row r="545" spans="6:6" x14ac:dyDescent="0.25">
      <c r="F545" s="56"/>
    </row>
    <row r="546" spans="6:6" x14ac:dyDescent="0.25">
      <c r="F546" s="56"/>
    </row>
    <row r="547" spans="6:6" x14ac:dyDescent="0.25">
      <c r="F547" s="56"/>
    </row>
    <row r="548" spans="6:6" x14ac:dyDescent="0.25">
      <c r="F548" s="56"/>
    </row>
    <row r="549" spans="6:6" x14ac:dyDescent="0.25">
      <c r="F549" s="56"/>
    </row>
    <row r="550" spans="6:6" x14ac:dyDescent="0.25">
      <c r="F550" s="56"/>
    </row>
    <row r="551" spans="6:6" x14ac:dyDescent="0.25">
      <c r="F551" s="56"/>
    </row>
    <row r="552" spans="6:6" x14ac:dyDescent="0.25">
      <c r="F552" s="56"/>
    </row>
    <row r="553" spans="6:6" x14ac:dyDescent="0.25">
      <c r="F553" s="56"/>
    </row>
    <row r="554" spans="6:6" x14ac:dyDescent="0.25">
      <c r="F554" s="56"/>
    </row>
    <row r="555" spans="6:6" x14ac:dyDescent="0.25">
      <c r="F555" s="56"/>
    </row>
    <row r="556" spans="6:6" x14ac:dyDescent="0.25">
      <c r="F556" s="56"/>
    </row>
    <row r="557" spans="6:6" x14ac:dyDescent="0.25">
      <c r="F557" s="56"/>
    </row>
    <row r="558" spans="6:6" x14ac:dyDescent="0.25">
      <c r="F558" s="56"/>
    </row>
    <row r="559" spans="6:6" x14ac:dyDescent="0.25">
      <c r="F559" s="56"/>
    </row>
    <row r="560" spans="6:6" x14ac:dyDescent="0.25">
      <c r="F560" s="56"/>
    </row>
    <row r="561" spans="6:6" x14ac:dyDescent="0.25">
      <c r="F561" s="56"/>
    </row>
    <row r="562" spans="6:6" x14ac:dyDescent="0.25">
      <c r="F562" s="56"/>
    </row>
    <row r="563" spans="6:6" x14ac:dyDescent="0.25">
      <c r="F563" s="56"/>
    </row>
    <row r="564" spans="6:6" x14ac:dyDescent="0.25">
      <c r="F564" s="56"/>
    </row>
    <row r="565" spans="6:6" x14ac:dyDescent="0.25">
      <c r="F565" s="56"/>
    </row>
    <row r="566" spans="6:6" x14ac:dyDescent="0.25">
      <c r="F566" s="56"/>
    </row>
    <row r="567" spans="6:6" x14ac:dyDescent="0.25">
      <c r="F567" s="56"/>
    </row>
    <row r="568" spans="6:6" x14ac:dyDescent="0.25">
      <c r="F568" s="56"/>
    </row>
    <row r="569" spans="6:6" x14ac:dyDescent="0.25">
      <c r="F569" s="56"/>
    </row>
    <row r="570" spans="6:6" x14ac:dyDescent="0.25">
      <c r="F570" s="56"/>
    </row>
    <row r="571" spans="6:6" x14ac:dyDescent="0.25">
      <c r="F571" s="56"/>
    </row>
    <row r="572" spans="6:6" x14ac:dyDescent="0.25">
      <c r="F572" s="56"/>
    </row>
    <row r="573" spans="6:6" x14ac:dyDescent="0.25">
      <c r="F573" s="56"/>
    </row>
    <row r="574" spans="6:6" x14ac:dyDescent="0.25">
      <c r="F574" s="56"/>
    </row>
    <row r="575" spans="6:6" x14ac:dyDescent="0.25">
      <c r="F575" s="56"/>
    </row>
    <row r="576" spans="6:6" x14ac:dyDescent="0.25">
      <c r="F576" s="56"/>
    </row>
    <row r="577" spans="6:6" x14ac:dyDescent="0.25">
      <c r="F577" s="56"/>
    </row>
    <row r="578" spans="6:6" x14ac:dyDescent="0.25">
      <c r="F578" s="56"/>
    </row>
    <row r="579" spans="6:6" x14ac:dyDescent="0.25">
      <c r="F579" s="56"/>
    </row>
    <row r="580" spans="6:6" x14ac:dyDescent="0.25">
      <c r="F580" s="56"/>
    </row>
    <row r="581" spans="6:6" x14ac:dyDescent="0.25">
      <c r="F581" s="56"/>
    </row>
    <row r="582" spans="6:6" x14ac:dyDescent="0.25">
      <c r="F582" s="56"/>
    </row>
    <row r="583" spans="6:6" x14ac:dyDescent="0.25">
      <c r="F583" s="56"/>
    </row>
    <row r="584" spans="6:6" x14ac:dyDescent="0.25">
      <c r="F584" s="56"/>
    </row>
    <row r="585" spans="6:6" x14ac:dyDescent="0.25">
      <c r="F585" s="56"/>
    </row>
    <row r="586" spans="6:6" x14ac:dyDescent="0.25">
      <c r="F586" s="56"/>
    </row>
    <row r="587" spans="6:6" x14ac:dyDescent="0.25">
      <c r="F587" s="56"/>
    </row>
    <row r="588" spans="6:6" x14ac:dyDescent="0.25">
      <c r="F588" s="56"/>
    </row>
    <row r="589" spans="6:6" x14ac:dyDescent="0.25">
      <c r="F589" s="56"/>
    </row>
    <row r="590" spans="6:6" x14ac:dyDescent="0.25">
      <c r="F590" s="56"/>
    </row>
    <row r="591" spans="6:6" x14ac:dyDescent="0.25">
      <c r="F591" s="56"/>
    </row>
    <row r="592" spans="6:6" x14ac:dyDescent="0.25">
      <c r="F592" s="56"/>
    </row>
    <row r="593" spans="6:6" x14ac:dyDescent="0.25">
      <c r="F593" s="56"/>
    </row>
    <row r="594" spans="6:6" x14ac:dyDescent="0.25">
      <c r="F594" s="56"/>
    </row>
    <row r="595" spans="6:6" x14ac:dyDescent="0.25">
      <c r="F595" s="56"/>
    </row>
    <row r="596" spans="6:6" x14ac:dyDescent="0.25">
      <c r="F596" s="56"/>
    </row>
    <row r="597" spans="6:6" x14ac:dyDescent="0.25">
      <c r="F597" s="56"/>
    </row>
    <row r="598" spans="6:6" x14ac:dyDescent="0.25">
      <c r="F598" s="56"/>
    </row>
    <row r="599" spans="6:6" x14ac:dyDescent="0.25">
      <c r="F599" s="56"/>
    </row>
    <row r="600" spans="6:6" x14ac:dyDescent="0.25">
      <c r="F600" s="56"/>
    </row>
    <row r="601" spans="6:6" x14ac:dyDescent="0.25">
      <c r="F601" s="56"/>
    </row>
    <row r="602" spans="6:6" x14ac:dyDescent="0.25">
      <c r="F602" s="56"/>
    </row>
    <row r="603" spans="6:6" x14ac:dyDescent="0.25">
      <c r="F603" s="56"/>
    </row>
    <row r="604" spans="6:6" x14ac:dyDescent="0.25">
      <c r="F604" s="56"/>
    </row>
    <row r="605" spans="6:6" x14ac:dyDescent="0.25">
      <c r="F605" s="56"/>
    </row>
    <row r="606" spans="6:6" x14ac:dyDescent="0.25">
      <c r="F606" s="56"/>
    </row>
    <row r="607" spans="6:6" x14ac:dyDescent="0.25">
      <c r="F607" s="56"/>
    </row>
    <row r="608" spans="6:6" x14ac:dyDescent="0.25">
      <c r="F608" s="56"/>
    </row>
    <row r="609" spans="6:6" x14ac:dyDescent="0.25">
      <c r="F609" s="56"/>
    </row>
    <row r="610" spans="6:6" x14ac:dyDescent="0.25">
      <c r="F610" s="56"/>
    </row>
    <row r="611" spans="6:6" x14ac:dyDescent="0.25">
      <c r="F611" s="56"/>
    </row>
    <row r="612" spans="6:6" x14ac:dyDescent="0.25">
      <c r="F612" s="56"/>
    </row>
    <row r="613" spans="6:6" x14ac:dyDescent="0.25">
      <c r="F613" s="56"/>
    </row>
    <row r="614" spans="6:6" x14ac:dyDescent="0.25">
      <c r="F614" s="56"/>
    </row>
    <row r="615" spans="6:6" x14ac:dyDescent="0.25">
      <c r="F615" s="56"/>
    </row>
    <row r="616" spans="6:6" x14ac:dyDescent="0.25">
      <c r="F616" s="56"/>
    </row>
    <row r="617" spans="6:6" x14ac:dyDescent="0.25">
      <c r="F617" s="56"/>
    </row>
    <row r="618" spans="6:6" x14ac:dyDescent="0.25">
      <c r="F618" s="56"/>
    </row>
    <row r="619" spans="6:6" x14ac:dyDescent="0.25">
      <c r="F619" s="56"/>
    </row>
    <row r="620" spans="6:6" x14ac:dyDescent="0.25">
      <c r="F620" s="56"/>
    </row>
    <row r="621" spans="6:6" x14ac:dyDescent="0.25">
      <c r="F621" s="56"/>
    </row>
    <row r="622" spans="6:6" x14ac:dyDescent="0.25">
      <c r="F622" s="56"/>
    </row>
    <row r="623" spans="6:6" x14ac:dyDescent="0.25">
      <c r="F623" s="56"/>
    </row>
    <row r="624" spans="6:6" x14ac:dyDescent="0.25">
      <c r="F624" s="56"/>
    </row>
    <row r="625" spans="6:6" x14ac:dyDescent="0.25">
      <c r="F625" s="56"/>
    </row>
    <row r="626" spans="6:6" x14ac:dyDescent="0.25">
      <c r="F626" s="56"/>
    </row>
    <row r="627" spans="6:6" x14ac:dyDescent="0.25">
      <c r="F627" s="56"/>
    </row>
    <row r="628" spans="6:6" x14ac:dyDescent="0.25">
      <c r="F628" s="56"/>
    </row>
    <row r="629" spans="6:6" x14ac:dyDescent="0.25">
      <c r="F629" s="56"/>
    </row>
    <row r="630" spans="6:6" x14ac:dyDescent="0.25">
      <c r="F630" s="56"/>
    </row>
    <row r="631" spans="6:6" x14ac:dyDescent="0.25">
      <c r="F631" s="56"/>
    </row>
    <row r="632" spans="6:6" x14ac:dyDescent="0.25">
      <c r="F632" s="56"/>
    </row>
    <row r="633" spans="6:6" x14ac:dyDescent="0.25">
      <c r="F633" s="56"/>
    </row>
    <row r="634" spans="6:6" x14ac:dyDescent="0.25">
      <c r="F634" s="56"/>
    </row>
    <row r="635" spans="6:6" x14ac:dyDescent="0.25">
      <c r="F635" s="56"/>
    </row>
    <row r="636" spans="6:6" x14ac:dyDescent="0.25">
      <c r="F636" s="56"/>
    </row>
    <row r="637" spans="6:6" x14ac:dyDescent="0.25">
      <c r="F637" s="56"/>
    </row>
    <row r="638" spans="6:6" x14ac:dyDescent="0.25">
      <c r="F638" s="56"/>
    </row>
    <row r="639" spans="6:6" x14ac:dyDescent="0.25">
      <c r="F639" s="56"/>
    </row>
    <row r="640" spans="6:6" x14ac:dyDescent="0.25">
      <c r="F640" s="56"/>
    </row>
    <row r="641" spans="6:6" x14ac:dyDescent="0.25">
      <c r="F641" s="56"/>
    </row>
    <row r="642" spans="6:6" x14ac:dyDescent="0.25">
      <c r="F642" s="56"/>
    </row>
    <row r="643" spans="6:6" x14ac:dyDescent="0.25">
      <c r="F643" s="56"/>
    </row>
    <row r="644" spans="6:6" x14ac:dyDescent="0.25">
      <c r="F644" s="56"/>
    </row>
    <row r="645" spans="6:6" x14ac:dyDescent="0.25">
      <c r="F645" s="56"/>
    </row>
    <row r="646" spans="6:6" x14ac:dyDescent="0.25">
      <c r="F646" s="56"/>
    </row>
    <row r="647" spans="6:6" x14ac:dyDescent="0.25">
      <c r="F647" s="56"/>
    </row>
    <row r="648" spans="6:6" x14ac:dyDescent="0.25">
      <c r="F648" s="56"/>
    </row>
    <row r="649" spans="6:6" x14ac:dyDescent="0.25">
      <c r="F649" s="56"/>
    </row>
    <row r="650" spans="6:6" x14ac:dyDescent="0.25">
      <c r="F650" s="56"/>
    </row>
    <row r="651" spans="6:6" x14ac:dyDescent="0.25">
      <c r="F651" s="56"/>
    </row>
    <row r="652" spans="6:6" x14ac:dyDescent="0.25">
      <c r="F652" s="56"/>
    </row>
    <row r="653" spans="6:6" x14ac:dyDescent="0.25">
      <c r="F653" s="56"/>
    </row>
    <row r="654" spans="6:6" x14ac:dyDescent="0.25">
      <c r="F654" s="56"/>
    </row>
    <row r="655" spans="6:6" x14ac:dyDescent="0.25">
      <c r="F655" s="56"/>
    </row>
    <row r="656" spans="6:6" x14ac:dyDescent="0.25">
      <c r="F656" s="56"/>
    </row>
    <row r="657" spans="6:6" x14ac:dyDescent="0.25">
      <c r="F657" s="56"/>
    </row>
    <row r="658" spans="6:6" x14ac:dyDescent="0.25">
      <c r="F658" s="56"/>
    </row>
    <row r="659" spans="6:6" x14ac:dyDescent="0.25">
      <c r="F659" s="56"/>
    </row>
    <row r="660" spans="6:6" x14ac:dyDescent="0.25">
      <c r="F660" s="56"/>
    </row>
    <row r="661" spans="6:6" x14ac:dyDescent="0.25">
      <c r="F661" s="56"/>
    </row>
    <row r="662" spans="6:6" x14ac:dyDescent="0.25">
      <c r="F662" s="56"/>
    </row>
    <row r="663" spans="6:6" x14ac:dyDescent="0.25">
      <c r="F663" s="56"/>
    </row>
    <row r="664" spans="6:6" x14ac:dyDescent="0.25">
      <c r="F664" s="56"/>
    </row>
    <row r="665" spans="6:6" x14ac:dyDescent="0.25">
      <c r="F665" s="56"/>
    </row>
    <row r="666" spans="6:6" x14ac:dyDescent="0.25">
      <c r="F666" s="56"/>
    </row>
    <row r="667" spans="6:6" x14ac:dyDescent="0.25">
      <c r="F667" s="56"/>
    </row>
    <row r="668" spans="6:6" x14ac:dyDescent="0.25">
      <c r="F668" s="56"/>
    </row>
    <row r="669" spans="6:6" x14ac:dyDescent="0.25">
      <c r="F669" s="56"/>
    </row>
    <row r="670" spans="6:6" x14ac:dyDescent="0.25">
      <c r="F670" s="56"/>
    </row>
    <row r="671" spans="6:6" x14ac:dyDescent="0.25">
      <c r="F671" s="56"/>
    </row>
    <row r="672" spans="6:6" x14ac:dyDescent="0.25">
      <c r="F672" s="56"/>
    </row>
    <row r="673" spans="6:6" x14ac:dyDescent="0.25">
      <c r="F673" s="56"/>
    </row>
    <row r="674" spans="6:6" x14ac:dyDescent="0.25">
      <c r="F674" s="56"/>
    </row>
    <row r="675" spans="6:6" x14ac:dyDescent="0.25">
      <c r="F675" s="56"/>
    </row>
    <row r="676" spans="6:6" x14ac:dyDescent="0.25">
      <c r="F676" s="56"/>
    </row>
    <row r="677" spans="6:6" x14ac:dyDescent="0.25">
      <c r="F677" s="56"/>
    </row>
    <row r="678" spans="6:6" x14ac:dyDescent="0.25">
      <c r="F678" s="56"/>
    </row>
    <row r="679" spans="6:6" x14ac:dyDescent="0.25">
      <c r="F679" s="56"/>
    </row>
    <row r="680" spans="6:6" x14ac:dyDescent="0.25">
      <c r="F680" s="56"/>
    </row>
    <row r="681" spans="6:6" x14ac:dyDescent="0.25">
      <c r="F681" s="56"/>
    </row>
    <row r="682" spans="6:6" x14ac:dyDescent="0.25">
      <c r="F682" s="56"/>
    </row>
    <row r="683" spans="6:6" x14ac:dyDescent="0.25">
      <c r="F683" s="56"/>
    </row>
    <row r="684" spans="6:6" x14ac:dyDescent="0.25">
      <c r="F684" s="56"/>
    </row>
    <row r="685" spans="6:6" x14ac:dyDescent="0.25">
      <c r="F685" s="56"/>
    </row>
    <row r="686" spans="6:6" x14ac:dyDescent="0.25">
      <c r="F686" s="56"/>
    </row>
    <row r="687" spans="6:6" x14ac:dyDescent="0.25">
      <c r="F687" s="56"/>
    </row>
    <row r="688" spans="6:6" x14ac:dyDescent="0.25">
      <c r="F688" s="56"/>
    </row>
    <row r="689" spans="6:6" x14ac:dyDescent="0.25">
      <c r="F689" s="56"/>
    </row>
    <row r="690" spans="6:6" x14ac:dyDescent="0.25">
      <c r="F690" s="56"/>
    </row>
    <row r="691" spans="6:6" x14ac:dyDescent="0.25">
      <c r="F691" s="56"/>
    </row>
    <row r="692" spans="6:6" x14ac:dyDescent="0.25">
      <c r="F692" s="56"/>
    </row>
    <row r="693" spans="6:6" x14ac:dyDescent="0.25">
      <c r="F693" s="56"/>
    </row>
    <row r="694" spans="6:6" x14ac:dyDescent="0.25">
      <c r="F694" s="56"/>
    </row>
    <row r="695" spans="6:6" x14ac:dyDescent="0.25">
      <c r="F695" s="56"/>
    </row>
    <row r="696" spans="6:6" x14ac:dyDescent="0.25">
      <c r="F696" s="56"/>
    </row>
    <row r="697" spans="6:6" x14ac:dyDescent="0.25">
      <c r="F697" s="56"/>
    </row>
    <row r="698" spans="6:6" x14ac:dyDescent="0.25">
      <c r="F698" s="56"/>
    </row>
    <row r="699" spans="6:6" x14ac:dyDescent="0.25">
      <c r="F699" s="56"/>
    </row>
    <row r="700" spans="6:6" x14ac:dyDescent="0.25">
      <c r="F700" s="56"/>
    </row>
    <row r="701" spans="6:6" x14ac:dyDescent="0.25">
      <c r="F701" s="56"/>
    </row>
    <row r="702" spans="6:6" x14ac:dyDescent="0.25">
      <c r="F702" s="56"/>
    </row>
    <row r="703" spans="6:6" x14ac:dyDescent="0.25">
      <c r="F703" s="56"/>
    </row>
    <row r="704" spans="6:6" x14ac:dyDescent="0.25">
      <c r="F704" s="56"/>
    </row>
    <row r="705" spans="6:6" x14ac:dyDescent="0.25">
      <c r="F705" s="56"/>
    </row>
    <row r="706" spans="6:6" x14ac:dyDescent="0.25">
      <c r="F706" s="56"/>
    </row>
    <row r="707" spans="6:6" x14ac:dyDescent="0.25">
      <c r="F707" s="56"/>
    </row>
    <row r="708" spans="6:6" x14ac:dyDescent="0.25">
      <c r="F708" s="56"/>
    </row>
    <row r="709" spans="6:6" x14ac:dyDescent="0.25">
      <c r="F709" s="56"/>
    </row>
    <row r="710" spans="6:6" x14ac:dyDescent="0.25">
      <c r="F710" s="56"/>
    </row>
    <row r="711" spans="6:6" x14ac:dyDescent="0.25">
      <c r="F711" s="56"/>
    </row>
    <row r="712" spans="6:6" x14ac:dyDescent="0.25">
      <c r="F712" s="56"/>
    </row>
    <row r="713" spans="6:6" x14ac:dyDescent="0.25">
      <c r="F713" s="56"/>
    </row>
    <row r="714" spans="6:6" x14ac:dyDescent="0.25">
      <c r="F714" s="56"/>
    </row>
    <row r="715" spans="6:6" x14ac:dyDescent="0.25">
      <c r="F715" s="56"/>
    </row>
    <row r="716" spans="6:6" x14ac:dyDescent="0.25">
      <c r="F716" s="56"/>
    </row>
    <row r="717" spans="6:6" x14ac:dyDescent="0.25">
      <c r="F717" s="56"/>
    </row>
    <row r="718" spans="6:6" x14ac:dyDescent="0.25">
      <c r="F718" s="56"/>
    </row>
    <row r="719" spans="6:6" x14ac:dyDescent="0.25">
      <c r="F719" s="56"/>
    </row>
    <row r="720" spans="6:6" x14ac:dyDescent="0.25">
      <c r="F720" s="56"/>
    </row>
    <row r="721" spans="6:6" x14ac:dyDescent="0.25">
      <c r="F721" s="56"/>
    </row>
    <row r="722" spans="6:6" x14ac:dyDescent="0.25">
      <c r="F722" s="56"/>
    </row>
    <row r="723" spans="6:6" x14ac:dyDescent="0.25">
      <c r="F723" s="56"/>
    </row>
    <row r="724" spans="6:6" x14ac:dyDescent="0.25">
      <c r="F724" s="56"/>
    </row>
    <row r="725" spans="6:6" x14ac:dyDescent="0.25">
      <c r="F725" s="56"/>
    </row>
    <row r="726" spans="6:6" x14ac:dyDescent="0.25">
      <c r="F726" s="56"/>
    </row>
    <row r="727" spans="6:6" x14ac:dyDescent="0.25">
      <c r="F727" s="56"/>
    </row>
    <row r="728" spans="6:6" x14ac:dyDescent="0.25">
      <c r="F728" s="56"/>
    </row>
    <row r="729" spans="6:6" x14ac:dyDescent="0.25">
      <c r="F729" s="56"/>
    </row>
    <row r="730" spans="6:6" x14ac:dyDescent="0.25">
      <c r="F730" s="56"/>
    </row>
    <row r="731" spans="6:6" x14ac:dyDescent="0.25">
      <c r="F731" s="56"/>
    </row>
    <row r="732" spans="6:6" x14ac:dyDescent="0.25">
      <c r="F732" s="56"/>
    </row>
    <row r="733" spans="6:6" x14ac:dyDescent="0.25">
      <c r="F733" s="56"/>
    </row>
    <row r="734" spans="6:6" x14ac:dyDescent="0.25">
      <c r="F734" s="56"/>
    </row>
    <row r="735" spans="6:6" x14ac:dyDescent="0.25">
      <c r="F735" s="56"/>
    </row>
    <row r="736" spans="6:6" x14ac:dyDescent="0.25">
      <c r="F736" s="56"/>
    </row>
    <row r="737" spans="6:6" x14ac:dyDescent="0.25">
      <c r="F737" s="56"/>
    </row>
    <row r="738" spans="6:6" x14ac:dyDescent="0.25">
      <c r="F738" s="56"/>
    </row>
    <row r="739" spans="6:6" x14ac:dyDescent="0.25">
      <c r="F739" s="56"/>
    </row>
    <row r="740" spans="6:6" x14ac:dyDescent="0.25">
      <c r="F740" s="56"/>
    </row>
    <row r="741" spans="6:6" x14ac:dyDescent="0.25">
      <c r="F741" s="56"/>
    </row>
    <row r="742" spans="6:6" x14ac:dyDescent="0.25">
      <c r="F742" s="56"/>
    </row>
    <row r="743" spans="6:6" x14ac:dyDescent="0.25">
      <c r="F743" s="56"/>
    </row>
    <row r="744" spans="6:6" x14ac:dyDescent="0.25">
      <c r="F744" s="56"/>
    </row>
    <row r="745" spans="6:6" x14ac:dyDescent="0.25">
      <c r="F745" s="56"/>
    </row>
    <row r="746" spans="6:6" x14ac:dyDescent="0.25">
      <c r="F746" s="56"/>
    </row>
    <row r="747" spans="6:6" x14ac:dyDescent="0.25">
      <c r="F747" s="56"/>
    </row>
    <row r="748" spans="6:6" x14ac:dyDescent="0.25">
      <c r="F748" s="56"/>
    </row>
    <row r="749" spans="6:6" x14ac:dyDescent="0.25">
      <c r="F749" s="56"/>
    </row>
    <row r="750" spans="6:6" x14ac:dyDescent="0.25">
      <c r="F750" s="56"/>
    </row>
    <row r="751" spans="6:6" x14ac:dyDescent="0.25">
      <c r="F751" s="56"/>
    </row>
    <row r="752" spans="6:6" x14ac:dyDescent="0.25">
      <c r="F752" s="56"/>
    </row>
    <row r="753" spans="6:6" x14ac:dyDescent="0.25">
      <c r="F753" s="56"/>
    </row>
    <row r="754" spans="6:6" x14ac:dyDescent="0.25">
      <c r="F754" s="56"/>
    </row>
    <row r="755" spans="6:6" x14ac:dyDescent="0.25">
      <c r="F755" s="56"/>
    </row>
    <row r="756" spans="6:6" x14ac:dyDescent="0.25">
      <c r="F756" s="56"/>
    </row>
    <row r="757" spans="6:6" x14ac:dyDescent="0.25">
      <c r="F757" s="56"/>
    </row>
    <row r="758" spans="6:6" x14ac:dyDescent="0.25">
      <c r="F758" s="56"/>
    </row>
    <row r="759" spans="6:6" x14ac:dyDescent="0.25">
      <c r="F759" s="56"/>
    </row>
    <row r="760" spans="6:6" x14ac:dyDescent="0.25">
      <c r="F760" s="56"/>
    </row>
    <row r="761" spans="6:6" x14ac:dyDescent="0.25">
      <c r="F761" s="56"/>
    </row>
    <row r="762" spans="6:6" x14ac:dyDescent="0.25">
      <c r="F762" s="56"/>
    </row>
    <row r="763" spans="6:6" x14ac:dyDescent="0.25">
      <c r="F763" s="56"/>
    </row>
    <row r="764" spans="6:6" x14ac:dyDescent="0.25">
      <c r="F764" s="56"/>
    </row>
    <row r="765" spans="6:6" x14ac:dyDescent="0.25">
      <c r="F765" s="56"/>
    </row>
    <row r="766" spans="6:6" x14ac:dyDescent="0.25">
      <c r="F766" s="56"/>
    </row>
    <row r="767" spans="6:6" x14ac:dyDescent="0.25">
      <c r="F767" s="56"/>
    </row>
    <row r="768" spans="6:6" x14ac:dyDescent="0.25">
      <c r="F768" s="56"/>
    </row>
    <row r="769" spans="6:6" x14ac:dyDescent="0.25">
      <c r="F769" s="56"/>
    </row>
    <row r="770" spans="6:6" x14ac:dyDescent="0.25">
      <c r="F770" s="56"/>
    </row>
    <row r="771" spans="6:6" x14ac:dyDescent="0.25">
      <c r="F771" s="56"/>
    </row>
    <row r="772" spans="6:6" x14ac:dyDescent="0.25">
      <c r="F772" s="56"/>
    </row>
    <row r="773" spans="6:6" x14ac:dyDescent="0.25">
      <c r="F773" s="56"/>
    </row>
    <row r="774" spans="6:6" x14ac:dyDescent="0.25">
      <c r="F774" s="56"/>
    </row>
    <row r="775" spans="6:6" x14ac:dyDescent="0.25">
      <c r="F775" s="56"/>
    </row>
    <row r="776" spans="6:6" x14ac:dyDescent="0.25">
      <c r="F776" s="56"/>
    </row>
    <row r="777" spans="6:6" x14ac:dyDescent="0.25">
      <c r="F777" s="56"/>
    </row>
    <row r="778" spans="6:6" x14ac:dyDescent="0.25">
      <c r="F778" s="56"/>
    </row>
    <row r="779" spans="6:6" x14ac:dyDescent="0.25">
      <c r="F779" s="56"/>
    </row>
    <row r="780" spans="6:6" x14ac:dyDescent="0.25">
      <c r="F780" s="56"/>
    </row>
    <row r="781" spans="6:6" x14ac:dyDescent="0.25">
      <c r="F781" s="56"/>
    </row>
    <row r="782" spans="6:6" x14ac:dyDescent="0.25">
      <c r="F782" s="56"/>
    </row>
    <row r="783" spans="6:6" x14ac:dyDescent="0.25">
      <c r="F783" s="56"/>
    </row>
    <row r="784" spans="6:6" x14ac:dyDescent="0.25">
      <c r="F784" s="56"/>
    </row>
    <row r="785" spans="6:6" x14ac:dyDescent="0.25">
      <c r="F785" s="56"/>
    </row>
    <row r="786" spans="6:6" x14ac:dyDescent="0.25">
      <c r="F786" s="56"/>
    </row>
    <row r="787" spans="6:6" x14ac:dyDescent="0.25">
      <c r="F787" s="56"/>
    </row>
    <row r="788" spans="6:6" x14ac:dyDescent="0.25">
      <c r="F788" s="56"/>
    </row>
    <row r="789" spans="6:6" x14ac:dyDescent="0.25">
      <c r="F789" s="56"/>
    </row>
    <row r="790" spans="6:6" x14ac:dyDescent="0.25">
      <c r="F790" s="56"/>
    </row>
    <row r="791" spans="6:6" x14ac:dyDescent="0.25">
      <c r="F791" s="56"/>
    </row>
    <row r="792" spans="6:6" x14ac:dyDescent="0.25">
      <c r="F792" s="56"/>
    </row>
    <row r="793" spans="6:6" x14ac:dyDescent="0.25">
      <c r="F793" s="56"/>
    </row>
    <row r="794" spans="6:6" x14ac:dyDescent="0.25">
      <c r="F794" s="56"/>
    </row>
    <row r="795" spans="6:6" x14ac:dyDescent="0.25">
      <c r="F795" s="56"/>
    </row>
    <row r="796" spans="6:6" x14ac:dyDescent="0.25">
      <c r="F796" s="56"/>
    </row>
    <row r="797" spans="6:6" x14ac:dyDescent="0.25">
      <c r="F797" s="56"/>
    </row>
    <row r="798" spans="6:6" x14ac:dyDescent="0.25">
      <c r="F798" s="56"/>
    </row>
    <row r="799" spans="6:6" x14ac:dyDescent="0.25">
      <c r="F799" s="56"/>
    </row>
    <row r="800" spans="6:6" x14ac:dyDescent="0.25">
      <c r="F800" s="56"/>
    </row>
    <row r="801" spans="6:6" x14ac:dyDescent="0.25">
      <c r="F801" s="56"/>
    </row>
    <row r="802" spans="6:6" x14ac:dyDescent="0.25">
      <c r="F802" s="56"/>
    </row>
    <row r="803" spans="6:6" x14ac:dyDescent="0.25">
      <c r="F803" s="56"/>
    </row>
    <row r="804" spans="6:6" x14ac:dyDescent="0.25">
      <c r="F804" s="56"/>
    </row>
    <row r="805" spans="6:6" x14ac:dyDescent="0.25">
      <c r="F805" s="56"/>
    </row>
    <row r="806" spans="6:6" x14ac:dyDescent="0.25">
      <c r="F806" s="56"/>
    </row>
    <row r="807" spans="6:6" x14ac:dyDescent="0.25">
      <c r="F807" s="56"/>
    </row>
    <row r="808" spans="6:6" x14ac:dyDescent="0.25">
      <c r="F808" s="56"/>
    </row>
    <row r="809" spans="6:6" x14ac:dyDescent="0.25">
      <c r="F809" s="56"/>
    </row>
    <row r="810" spans="6:6" x14ac:dyDescent="0.25">
      <c r="F810" s="56"/>
    </row>
    <row r="811" spans="6:6" x14ac:dyDescent="0.25">
      <c r="F811" s="56"/>
    </row>
    <row r="812" spans="6:6" x14ac:dyDescent="0.25">
      <c r="F812" s="56"/>
    </row>
    <row r="813" spans="6:6" x14ac:dyDescent="0.25">
      <c r="F813" s="56"/>
    </row>
    <row r="814" spans="6:6" x14ac:dyDescent="0.25">
      <c r="F814" s="56"/>
    </row>
    <row r="815" spans="6:6" x14ac:dyDescent="0.25">
      <c r="F815" s="56"/>
    </row>
    <row r="816" spans="6:6" x14ac:dyDescent="0.25">
      <c r="F816" s="56"/>
    </row>
    <row r="817" spans="6:6" x14ac:dyDescent="0.25">
      <c r="F817" s="56"/>
    </row>
  </sheetData>
  <mergeCells count="1">
    <mergeCell ref="S4:T4"/>
  </mergeCells>
  <conditionalFormatting sqref="H4:H126 H128:H260">
    <cfRule type="cellIs" dxfId="2272" priority="5" operator="equal">
      <formula>"Indéterminé"</formula>
    </cfRule>
    <cfRule type="cellIs" dxfId="2271" priority="6" operator="equal">
      <formula>"NA"</formula>
    </cfRule>
    <cfRule type="cellIs" dxfId="2270" priority="7" operator="equal">
      <formula>"Invalidé"</formula>
    </cfRule>
    <cfRule type="cellIs" dxfId="2269" priority="8" operator="equal">
      <formula>"Validé"</formula>
    </cfRule>
  </conditionalFormatting>
  <conditionalFormatting sqref="H127">
    <cfRule type="cellIs" dxfId="2268" priority="1" operator="equal">
      <formula>"Indéterminé"</formula>
    </cfRule>
    <cfRule type="cellIs" dxfId="2267" priority="2" operator="equal">
      <formula>"NA"</formula>
    </cfRule>
    <cfRule type="cellIs" dxfId="2266" priority="3" operator="equal">
      <formula>"Invalidé"</formula>
    </cfRule>
    <cfRule type="cellIs" dxfId="2265" priority="4" operator="equal">
      <formula>"Validé"</formula>
    </cfRule>
  </conditionalFormatting>
  <dataValidations count="3">
    <dataValidation type="list" allowBlank="1" showInputMessage="1" showErrorMessage="1" sqref="Q4:Q260">
      <formula1>Priorité</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pageMargins left="0.23622047244094491" right="0.23622047244094491" top="0.74803149606299213" bottom="0.74803149606299213" header="0.31496062992125984" footer="0.31496062992125984"/>
  <pageSetup paperSize="9" scale="80" orientation="landscape" cellComments="atEnd"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1" zoomScale="130" zoomScaleNormal="130" workbookViewId="0">
      <selection activeCell="H257" sqref="H257"/>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45" x14ac:dyDescent="0.25">
      <c r="A1" s="108" t="s">
        <v>1219</v>
      </c>
      <c r="B1" s="109"/>
      <c r="C1" s="335" t="s">
        <v>1239</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11</v>
      </c>
      <c r="I12" s="300"/>
      <c r="J12" s="328">
        <v>44041</v>
      </c>
      <c r="K12" s="352" t="s">
        <v>1632</v>
      </c>
      <c r="L12" s="202" t="s">
        <v>1631</v>
      </c>
      <c r="M12" s="202"/>
      <c r="N12" s="202"/>
      <c r="O12" s="202"/>
      <c r="P12" s="298" t="s">
        <v>638</v>
      </c>
      <c r="Q12" s="301" t="s">
        <v>643</v>
      </c>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4"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4"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4"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4"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4"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4"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4"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4"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4"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4"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4"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4"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4"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4"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4"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4"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4"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4"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4"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4"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4"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4"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4"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4"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4"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44032</v>
      </c>
      <c r="K64" s="202" t="s">
        <v>1629</v>
      </c>
      <c r="L64" s="202"/>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c r="K70" s="201"/>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c r="K75" s="202"/>
      <c r="L75" s="202"/>
      <c r="M75" s="202"/>
      <c r="N75" s="202"/>
      <c r="O75" s="202" t="s">
        <v>1306</v>
      </c>
      <c r="P75" s="298"/>
      <c r="Q75" s="301"/>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12</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12</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12</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12</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12</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12</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12</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9"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328"/>
      <c r="K124" s="202"/>
      <c r="L124" s="202"/>
      <c r="M124" s="202"/>
      <c r="N124" s="202"/>
      <c r="O124" s="202" t="s">
        <v>1306</v>
      </c>
      <c r="P124" s="298"/>
      <c r="Q124" s="301"/>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32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4"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328"/>
      <c r="K142" s="339"/>
      <c r="L142" s="338"/>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4"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293"/>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c r="K148" s="201"/>
      <c r="L148" s="201"/>
      <c r="M148" s="201"/>
      <c r="N148" s="201"/>
      <c r="O148" s="201" t="s">
        <v>1306</v>
      </c>
      <c r="P148" s="293"/>
      <c r="Q148" s="296"/>
    </row>
    <row r="149" spans="2:17" ht="56.25" x14ac:dyDescent="0.25">
      <c r="B149" s="292" t="s">
        <v>358</v>
      </c>
      <c r="C149" s="160"/>
      <c r="D149" s="160" t="s">
        <v>360</v>
      </c>
      <c r="E149" s="159" t="s">
        <v>24</v>
      </c>
      <c r="F149" s="166" t="s">
        <v>975</v>
      </c>
      <c r="G149" s="293" t="s">
        <v>32</v>
      </c>
      <c r="H149" s="294" t="s">
        <v>12</v>
      </c>
      <c r="I149" s="297"/>
      <c r="J149" s="293"/>
      <c r="K149" s="201"/>
      <c r="L149" s="201"/>
      <c r="M149" s="201"/>
      <c r="N149" s="201"/>
      <c r="O149" s="201"/>
      <c r="P149" s="293"/>
      <c r="Q149" s="296"/>
    </row>
    <row r="150" spans="2:17" ht="67.5" x14ac:dyDescent="0.25">
      <c r="B150" s="292" t="s">
        <v>358</v>
      </c>
      <c r="C150" s="160"/>
      <c r="D150" s="160" t="s">
        <v>361</v>
      </c>
      <c r="E150" s="159" t="s">
        <v>24</v>
      </c>
      <c r="F150" s="166" t="s">
        <v>674</v>
      </c>
      <c r="G150" s="293" t="s">
        <v>32</v>
      </c>
      <c r="H150" s="294" t="s">
        <v>12</v>
      </c>
      <c r="I150" s="297"/>
      <c r="J150" s="293"/>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c r="K151" s="202"/>
      <c r="L151" s="202"/>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327"/>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1630</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328">
        <v>44039</v>
      </c>
      <c r="K170" s="202" t="s">
        <v>1547</v>
      </c>
      <c r="L170" s="202"/>
      <c r="M170" s="202"/>
      <c r="N170" s="202"/>
      <c r="O170" s="202" t="s">
        <v>1306</v>
      </c>
      <c r="P170" s="298" t="s">
        <v>639</v>
      </c>
      <c r="Q170" s="301" t="s">
        <v>643</v>
      </c>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32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806" priority="65" operator="equal">
      <formula>"Indéterminé"</formula>
    </cfRule>
    <cfRule type="cellIs" dxfId="805" priority="66" operator="equal">
      <formula>"NA"</formula>
    </cfRule>
    <cfRule type="cellIs" dxfId="804" priority="67" operator="equal">
      <formula>"Invalidé"</formula>
    </cfRule>
    <cfRule type="cellIs" dxfId="803" priority="68" operator="equal">
      <formula>"Validé"</formula>
    </cfRule>
  </conditionalFormatting>
  <conditionalFormatting sqref="H1:H3 H79:H103 H118:H123 H187:H220 H261:H1048576">
    <cfRule type="cellIs" dxfId="802" priority="69" operator="equal">
      <formula>"Indéterminé"</formula>
    </cfRule>
    <cfRule type="cellIs" dxfId="801" priority="70" operator="equal">
      <formula>"NA"</formula>
    </cfRule>
    <cfRule type="cellIs" dxfId="800" priority="71" operator="equal">
      <formula>"Invalidé"</formula>
    </cfRule>
    <cfRule type="cellIs" dxfId="799" priority="72" operator="equal">
      <formula>"Validé"</formula>
    </cfRule>
  </conditionalFormatting>
  <conditionalFormatting sqref="H4:H63 H71:H78">
    <cfRule type="cellIs" dxfId="798" priority="61" operator="equal">
      <formula>"Indéterminé"</formula>
    </cfRule>
    <cfRule type="cellIs" dxfId="797" priority="62" operator="equal">
      <formula>"NA"</formula>
    </cfRule>
    <cfRule type="cellIs" dxfId="796" priority="63" operator="equal">
      <formula>"Invalidé"</formula>
    </cfRule>
    <cfRule type="cellIs" dxfId="795" priority="64" operator="equal">
      <formula>"Validé"</formula>
    </cfRule>
  </conditionalFormatting>
  <conditionalFormatting sqref="H64:H70">
    <cfRule type="cellIs" dxfId="794" priority="57" operator="equal">
      <formula>"Indéterminé"</formula>
    </cfRule>
    <cfRule type="cellIs" dxfId="793" priority="58" operator="equal">
      <formula>"NA"</formula>
    </cfRule>
    <cfRule type="cellIs" dxfId="792" priority="59" operator="equal">
      <formula>"Invalidé"</formula>
    </cfRule>
    <cfRule type="cellIs" dxfId="791" priority="60" operator="equal">
      <formula>"Validé"</formula>
    </cfRule>
  </conditionalFormatting>
  <conditionalFormatting sqref="H104:H117">
    <cfRule type="cellIs" dxfId="790" priority="53" operator="equal">
      <formula>"Indéterminé"</formula>
    </cfRule>
    <cfRule type="cellIs" dxfId="789" priority="54" operator="equal">
      <formula>"NA"</formula>
    </cfRule>
    <cfRule type="cellIs" dxfId="788" priority="55" operator="equal">
      <formula>"Invalidé"</formula>
    </cfRule>
    <cfRule type="cellIs" dxfId="787" priority="56" operator="equal">
      <formula>"Validé"</formula>
    </cfRule>
  </conditionalFormatting>
  <conditionalFormatting sqref="H124:H134">
    <cfRule type="cellIs" dxfId="786" priority="49" operator="equal">
      <formula>"Indéterminé"</formula>
    </cfRule>
    <cfRule type="cellIs" dxfId="785" priority="50" operator="equal">
      <formula>"NA"</formula>
    </cfRule>
    <cfRule type="cellIs" dxfId="784" priority="51" operator="equal">
      <formula>"Invalidé"</formula>
    </cfRule>
    <cfRule type="cellIs" dxfId="783" priority="52" operator="equal">
      <formula>"Validé"</formula>
    </cfRule>
  </conditionalFormatting>
  <conditionalFormatting sqref="H135:H141 H143:H147">
    <cfRule type="cellIs" dxfId="782" priority="45" operator="equal">
      <formula>"Indéterminé"</formula>
    </cfRule>
    <cfRule type="cellIs" dxfId="781" priority="46" operator="equal">
      <formula>"NA"</formula>
    </cfRule>
    <cfRule type="cellIs" dxfId="780" priority="47" operator="equal">
      <formula>"Invalidé"</formula>
    </cfRule>
    <cfRule type="cellIs" dxfId="779" priority="48" operator="equal">
      <formula>"Validé"</formula>
    </cfRule>
  </conditionalFormatting>
  <conditionalFormatting sqref="H142">
    <cfRule type="cellIs" dxfId="778" priority="41" operator="equal">
      <formula>"Indéterminé"</formula>
    </cfRule>
    <cfRule type="cellIs" dxfId="777" priority="42" operator="equal">
      <formula>"NA"</formula>
    </cfRule>
    <cfRule type="cellIs" dxfId="776" priority="43" operator="equal">
      <formula>"Invalidé"</formula>
    </cfRule>
    <cfRule type="cellIs" dxfId="775" priority="44" operator="equal">
      <formula>"Validé"</formula>
    </cfRule>
  </conditionalFormatting>
  <conditionalFormatting sqref="H152:H156 H148:H150">
    <cfRule type="cellIs" dxfId="774" priority="37" operator="equal">
      <formula>"Indéterminé"</formula>
    </cfRule>
    <cfRule type="cellIs" dxfId="773" priority="38" operator="equal">
      <formula>"NA"</formula>
    </cfRule>
    <cfRule type="cellIs" dxfId="772" priority="39" operator="equal">
      <formula>"Invalidé"</formula>
    </cfRule>
    <cfRule type="cellIs" dxfId="771" priority="40" operator="equal">
      <formula>"Validé"</formula>
    </cfRule>
  </conditionalFormatting>
  <conditionalFormatting sqref="H151">
    <cfRule type="cellIs" dxfId="770" priority="33" operator="equal">
      <formula>"Indéterminé"</formula>
    </cfRule>
    <cfRule type="cellIs" dxfId="769" priority="34" operator="equal">
      <formula>"NA"</formula>
    </cfRule>
    <cfRule type="cellIs" dxfId="768" priority="35" operator="equal">
      <formula>"Invalidé"</formula>
    </cfRule>
    <cfRule type="cellIs" dxfId="767" priority="36" operator="equal">
      <formula>"Validé"</formula>
    </cfRule>
  </conditionalFormatting>
  <conditionalFormatting sqref="H240:H260">
    <cfRule type="cellIs" dxfId="766" priority="1" operator="equal">
      <formula>"Indéterminé"</formula>
    </cfRule>
    <cfRule type="cellIs" dxfId="765" priority="2" operator="equal">
      <formula>"NA"</formula>
    </cfRule>
    <cfRule type="cellIs" dxfId="764" priority="3" operator="equal">
      <formula>"Invalidé"</formula>
    </cfRule>
    <cfRule type="cellIs" dxfId="763" priority="4" operator="equal">
      <formula>"Validé"</formula>
    </cfRule>
  </conditionalFormatting>
  <conditionalFormatting sqref="H170">
    <cfRule type="cellIs" dxfId="762" priority="13" operator="equal">
      <formula>"Indéterminé"</formula>
    </cfRule>
    <cfRule type="cellIs" dxfId="761" priority="14" operator="equal">
      <formula>"NA"</formula>
    </cfRule>
    <cfRule type="cellIs" dxfId="760" priority="15" operator="equal">
      <formula>"Invalidé"</formula>
    </cfRule>
    <cfRule type="cellIs" dxfId="759" priority="16" operator="equal">
      <formula>"Validé"</formula>
    </cfRule>
  </conditionalFormatting>
  <conditionalFormatting sqref="H157:H161 H168:H169 H171:H181">
    <cfRule type="cellIs" dxfId="758" priority="25" operator="equal">
      <formula>"Indéterminé"</formula>
    </cfRule>
    <cfRule type="cellIs" dxfId="757" priority="26" operator="equal">
      <formula>"NA"</formula>
    </cfRule>
    <cfRule type="cellIs" dxfId="756" priority="27" operator="equal">
      <formula>"Invalidé"</formula>
    </cfRule>
    <cfRule type="cellIs" dxfId="755" priority="28" operator="equal">
      <formula>"Validé"</formula>
    </cfRule>
  </conditionalFormatting>
  <conditionalFormatting sqref="H162:H167">
    <cfRule type="cellIs" dxfId="754" priority="21" operator="equal">
      <formula>"Indéterminé"</formula>
    </cfRule>
    <cfRule type="cellIs" dxfId="753" priority="22" operator="equal">
      <formula>"NA"</formula>
    </cfRule>
    <cfRule type="cellIs" dxfId="752" priority="23" operator="equal">
      <formula>"Invalidé"</formula>
    </cfRule>
    <cfRule type="cellIs" dxfId="751" priority="24" operator="equal">
      <formula>"Validé"</formula>
    </cfRule>
  </conditionalFormatting>
  <conditionalFormatting sqref="H182:H186">
    <cfRule type="cellIs" dxfId="750" priority="17" operator="equal">
      <formula>"Indéterminé"</formula>
    </cfRule>
    <cfRule type="cellIs" dxfId="749" priority="18" operator="equal">
      <formula>"NA"</formula>
    </cfRule>
    <cfRule type="cellIs" dxfId="748" priority="19" operator="equal">
      <formula>"Invalidé"</formula>
    </cfRule>
    <cfRule type="cellIs" dxfId="747" priority="20" operator="equal">
      <formula>"Validé"</formula>
    </cfRule>
  </conditionalFormatting>
  <conditionalFormatting sqref="H221 H232:H239">
    <cfRule type="cellIs" dxfId="746" priority="9" operator="equal">
      <formula>"Indéterminé"</formula>
    </cfRule>
    <cfRule type="cellIs" dxfId="745" priority="10" operator="equal">
      <formula>"NA"</formula>
    </cfRule>
    <cfRule type="cellIs" dxfId="744" priority="11" operator="equal">
      <formula>"Invalidé"</formula>
    </cfRule>
    <cfRule type="cellIs" dxfId="743" priority="12" operator="equal">
      <formula>"Validé"</formula>
    </cfRule>
  </conditionalFormatting>
  <conditionalFormatting sqref="H222:H231">
    <cfRule type="cellIs" dxfId="742" priority="5" operator="equal">
      <formula>"Indéterminé"</formula>
    </cfRule>
    <cfRule type="cellIs" dxfId="741" priority="6" operator="equal">
      <formula>"NA"</formula>
    </cfRule>
    <cfRule type="cellIs" dxfId="740" priority="7" operator="equal">
      <formula>"Invalidé"</formula>
    </cfRule>
    <cfRule type="cellIs" dxfId="739" priority="8"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72" zoomScale="140" zoomScaleNormal="14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30" x14ac:dyDescent="0.25">
      <c r="A1" s="108" t="s">
        <v>1220</v>
      </c>
      <c r="B1" s="109"/>
      <c r="C1" s="335" t="s">
        <v>1240</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4"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4"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4"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4"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4"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4"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4"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4"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4"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4"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4"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4"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4"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4"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4"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4"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4"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4"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4"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4"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4"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4"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4"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4"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4"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13</v>
      </c>
      <c r="I64" s="300"/>
      <c r="J64" s="298"/>
      <c r="K64" s="202"/>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297"/>
      <c r="K70" s="201"/>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44041</v>
      </c>
      <c r="K75" s="202" t="s">
        <v>1814</v>
      </c>
      <c r="L75" s="202"/>
      <c r="M75" s="202"/>
      <c r="N75" s="202"/>
      <c r="O75" s="202" t="s">
        <v>1306</v>
      </c>
      <c r="P75" s="298" t="s">
        <v>639</v>
      </c>
      <c r="Q75" s="301" t="s">
        <v>642</v>
      </c>
    </row>
    <row r="76" spans="2:17" ht="112.5" x14ac:dyDescent="0.25">
      <c r="B76" s="292" t="s">
        <v>3</v>
      </c>
      <c r="C76" s="153"/>
      <c r="D76" s="149" t="s">
        <v>287</v>
      </c>
      <c r="E76" s="150" t="s">
        <v>25</v>
      </c>
      <c r="F76" s="165" t="s">
        <v>879</v>
      </c>
      <c r="G76" s="298" t="s">
        <v>32</v>
      </c>
      <c r="H76" s="299" t="s">
        <v>11</v>
      </c>
      <c r="I76" s="300"/>
      <c r="J76" s="328"/>
      <c r="K76" s="202"/>
      <c r="L76" s="202"/>
      <c r="M76" s="202"/>
      <c r="N76" s="202"/>
      <c r="O76" s="202" t="s">
        <v>1306</v>
      </c>
      <c r="P76" s="298" t="s">
        <v>639</v>
      </c>
      <c r="Q76" s="301" t="s">
        <v>643</v>
      </c>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9"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409.5" x14ac:dyDescent="0.25">
      <c r="B124" s="292" t="s">
        <v>8</v>
      </c>
      <c r="C124" s="148" t="s">
        <v>938</v>
      </c>
      <c r="D124" s="149" t="s">
        <v>335</v>
      </c>
      <c r="E124" s="150" t="s">
        <v>24</v>
      </c>
      <c r="F124" s="153" t="s">
        <v>939</v>
      </c>
      <c r="G124" s="298" t="s">
        <v>32</v>
      </c>
      <c r="H124" s="299" t="s">
        <v>11</v>
      </c>
      <c r="I124" s="300"/>
      <c r="J124" s="328">
        <v>44039</v>
      </c>
      <c r="K124" s="202" t="s">
        <v>1637</v>
      </c>
      <c r="L124" s="202" t="s">
        <v>1635</v>
      </c>
      <c r="M124" s="202"/>
      <c r="N124" s="202"/>
      <c r="O124" s="202" t="s">
        <v>1306</v>
      </c>
      <c r="P124" s="298" t="s">
        <v>639</v>
      </c>
      <c r="Q124" s="301" t="s">
        <v>644</v>
      </c>
    </row>
    <row r="125" spans="2:17" ht="72.75" customHeight="1" x14ac:dyDescent="0.25">
      <c r="B125" s="292" t="s">
        <v>8</v>
      </c>
      <c r="C125" s="148"/>
      <c r="D125" s="149" t="s">
        <v>336</v>
      </c>
      <c r="E125" s="150" t="s">
        <v>24</v>
      </c>
      <c r="F125" s="165" t="s">
        <v>940</v>
      </c>
      <c r="G125" s="298" t="s">
        <v>32</v>
      </c>
      <c r="H125" s="299" t="s">
        <v>11</v>
      </c>
      <c r="I125" s="300"/>
      <c r="J125" s="298"/>
      <c r="K125" s="202" t="s">
        <v>1470</v>
      </c>
      <c r="L125" s="202"/>
      <c r="M125" s="202"/>
      <c r="N125" s="202"/>
      <c r="O125" s="202" t="s">
        <v>1306</v>
      </c>
      <c r="P125" s="298" t="s">
        <v>639</v>
      </c>
      <c r="Q125" s="301" t="s">
        <v>644</v>
      </c>
    </row>
    <row r="126" spans="2:17" ht="78.75" x14ac:dyDescent="0.25">
      <c r="B126" s="292" t="s">
        <v>8</v>
      </c>
      <c r="C126" s="148"/>
      <c r="D126" s="149" t="s">
        <v>337</v>
      </c>
      <c r="E126" s="150" t="s">
        <v>24</v>
      </c>
      <c r="F126" s="153" t="s">
        <v>941</v>
      </c>
      <c r="G126" s="298" t="s">
        <v>32</v>
      </c>
      <c r="H126" s="299" t="s">
        <v>11</v>
      </c>
      <c r="I126" s="300"/>
      <c r="J126" s="298"/>
      <c r="K126" s="202" t="s">
        <v>1541</v>
      </c>
      <c r="L126" s="202"/>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56.25" x14ac:dyDescent="0.25">
      <c r="B133" s="292" t="s">
        <v>8</v>
      </c>
      <c r="C133" s="153"/>
      <c r="D133" s="149" t="s">
        <v>670</v>
      </c>
      <c r="E133" s="150" t="s">
        <v>25</v>
      </c>
      <c r="F133" s="165" t="s">
        <v>951</v>
      </c>
      <c r="G133" s="298" t="s">
        <v>32</v>
      </c>
      <c r="H133" s="299" t="s">
        <v>11</v>
      </c>
      <c r="I133" s="300"/>
      <c r="J133" s="328">
        <v>44041</v>
      </c>
      <c r="K133" s="202" t="s">
        <v>1639</v>
      </c>
      <c r="L133" s="202" t="s">
        <v>1640</v>
      </c>
      <c r="M133" s="202"/>
      <c r="N133" s="202"/>
      <c r="O133" s="202"/>
      <c r="P133" s="298" t="s">
        <v>639</v>
      </c>
      <c r="Q133" s="301" t="s">
        <v>644</v>
      </c>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327"/>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327"/>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101.25" x14ac:dyDescent="0.25">
      <c r="B148" s="292" t="s">
        <v>358</v>
      </c>
      <c r="C148" s="160" t="s">
        <v>974</v>
      </c>
      <c r="D148" s="160" t="s">
        <v>359</v>
      </c>
      <c r="E148" s="159" t="s">
        <v>24</v>
      </c>
      <c r="F148" s="166" t="s">
        <v>673</v>
      </c>
      <c r="G148" s="293" t="s">
        <v>32</v>
      </c>
      <c r="H148" s="294" t="s">
        <v>11</v>
      </c>
      <c r="I148" s="297"/>
      <c r="J148" s="327">
        <v>44036</v>
      </c>
      <c r="K148" s="201" t="s">
        <v>1636</v>
      </c>
      <c r="L148" s="201" t="s">
        <v>1542</v>
      </c>
      <c r="M148" s="201"/>
      <c r="N148" s="201"/>
      <c r="O148" s="201" t="s">
        <v>1306</v>
      </c>
      <c r="P148" s="293" t="s">
        <v>638</v>
      </c>
      <c r="Q148" s="296" t="s">
        <v>643</v>
      </c>
    </row>
    <row r="149" spans="2:17" ht="56.25" x14ac:dyDescent="0.25">
      <c r="B149" s="292" t="s">
        <v>358</v>
      </c>
      <c r="C149" s="160"/>
      <c r="D149" s="160" t="s">
        <v>360</v>
      </c>
      <c r="E149" s="159" t="s">
        <v>24</v>
      </c>
      <c r="F149" s="166" t="s">
        <v>975</v>
      </c>
      <c r="G149" s="293" t="s">
        <v>32</v>
      </c>
      <c r="H149" s="294" t="s">
        <v>11</v>
      </c>
      <c r="I149" s="297"/>
      <c r="J149" s="293"/>
      <c r="K149" s="201" t="s">
        <v>1311</v>
      </c>
      <c r="L149" s="201"/>
      <c r="M149" s="201"/>
      <c r="N149" s="201"/>
      <c r="O149" s="201"/>
      <c r="P149" s="293" t="s">
        <v>638</v>
      </c>
      <c r="Q149" s="296" t="s">
        <v>643</v>
      </c>
    </row>
    <row r="150" spans="2:17" ht="67.5" x14ac:dyDescent="0.25">
      <c r="B150" s="292" t="s">
        <v>358</v>
      </c>
      <c r="C150" s="160"/>
      <c r="D150" s="160" t="s">
        <v>361</v>
      </c>
      <c r="E150" s="159" t="s">
        <v>24</v>
      </c>
      <c r="F150" s="166" t="s">
        <v>674</v>
      </c>
      <c r="G150" s="293" t="s">
        <v>32</v>
      </c>
      <c r="H150" s="294" t="s">
        <v>11</v>
      </c>
      <c r="I150" s="297"/>
      <c r="J150" s="293"/>
      <c r="K150" s="201" t="s">
        <v>1312</v>
      </c>
      <c r="L150" s="201"/>
      <c r="M150" s="201"/>
      <c r="N150" s="201"/>
      <c r="O150" s="201"/>
      <c r="P150" s="293" t="s">
        <v>638</v>
      </c>
      <c r="Q150" s="296" t="s">
        <v>643</v>
      </c>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327"/>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327"/>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32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12</v>
      </c>
      <c r="I168" s="300"/>
      <c r="J168" s="32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12</v>
      </c>
      <c r="I169" s="297"/>
      <c r="J169" s="306"/>
      <c r="K169" s="203"/>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32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327"/>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32"/>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12</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12</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44.1" customHeight="1" x14ac:dyDescent="0.25">
      <c r="B190" s="292" t="s">
        <v>4</v>
      </c>
      <c r="C190" s="153" t="s">
        <v>1030</v>
      </c>
      <c r="D190" s="153" t="s">
        <v>392</v>
      </c>
      <c r="E190" s="158" t="s">
        <v>24</v>
      </c>
      <c r="F190" s="165" t="s">
        <v>687</v>
      </c>
      <c r="G190" s="308" t="s">
        <v>32</v>
      </c>
      <c r="H190" s="299" t="s">
        <v>12</v>
      </c>
      <c r="I190" s="300"/>
      <c r="J190" s="329"/>
      <c r="K190" s="204"/>
      <c r="L190" s="204"/>
      <c r="M190" s="204"/>
      <c r="N190" s="204"/>
      <c r="O190" s="204"/>
      <c r="P190" s="308"/>
      <c r="Q190" s="309"/>
    </row>
    <row r="191" spans="2:17" ht="33.75"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12</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32"/>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12</v>
      </c>
      <c r="I198" s="204"/>
      <c r="J198" s="329"/>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9" t="s">
        <v>12</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11</v>
      </c>
      <c r="I201" s="203"/>
      <c r="J201" s="332">
        <v>44033</v>
      </c>
      <c r="K201" s="203" t="s">
        <v>1549</v>
      </c>
      <c r="L201" s="203" t="s">
        <v>1410</v>
      </c>
      <c r="M201" s="203"/>
      <c r="N201" s="203"/>
      <c r="O201" s="203"/>
      <c r="P201" s="306" t="s">
        <v>639</v>
      </c>
      <c r="Q201" s="307" t="s">
        <v>643</v>
      </c>
    </row>
    <row r="202" spans="2:17" ht="33.75" x14ac:dyDescent="0.25">
      <c r="B202" s="292" t="s">
        <v>4</v>
      </c>
      <c r="C202" s="153" t="s">
        <v>1039</v>
      </c>
      <c r="D202" s="153" t="s">
        <v>403</v>
      </c>
      <c r="E202" s="158" t="s">
        <v>24</v>
      </c>
      <c r="F202" s="165" t="s">
        <v>694</v>
      </c>
      <c r="G202" s="308" t="s">
        <v>32</v>
      </c>
      <c r="H202" s="299"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11</v>
      </c>
      <c r="I203" s="203"/>
      <c r="J203" s="306"/>
      <c r="K203" s="203" t="s">
        <v>1550</v>
      </c>
      <c r="L203" s="203" t="s">
        <v>1412</v>
      </c>
      <c r="M203" s="203"/>
      <c r="N203" s="203"/>
      <c r="O203" s="203"/>
      <c r="P203" s="306" t="s">
        <v>639</v>
      </c>
      <c r="Q203" s="307" t="s">
        <v>643</v>
      </c>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12</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9" t="s">
        <v>13</v>
      </c>
      <c r="I209" s="204"/>
      <c r="J209" s="329"/>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29"/>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29"/>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29"/>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29"/>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9" t="s">
        <v>13</v>
      </c>
      <c r="I216" s="297"/>
      <c r="J216" s="351"/>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9" t="s">
        <v>13</v>
      </c>
      <c r="I217" s="297"/>
      <c r="J217" s="351"/>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56.94999999999999" customHeight="1" x14ac:dyDescent="0.25">
      <c r="B220" s="292" t="s">
        <v>4</v>
      </c>
      <c r="C220" s="160" t="s">
        <v>1061</v>
      </c>
      <c r="D220" s="160" t="s">
        <v>421</v>
      </c>
      <c r="E220" s="159" t="s">
        <v>25</v>
      </c>
      <c r="F220" s="166" t="s">
        <v>1062</v>
      </c>
      <c r="G220" s="306" t="s">
        <v>32</v>
      </c>
      <c r="H220" s="294" t="s">
        <v>11</v>
      </c>
      <c r="I220" s="203"/>
      <c r="J220" s="306"/>
      <c r="K220" s="203" t="s">
        <v>1638</v>
      </c>
      <c r="L220" s="203" t="s">
        <v>1421</v>
      </c>
      <c r="M220" s="203"/>
      <c r="N220" s="203"/>
      <c r="O220" s="203"/>
      <c r="P220" s="306" t="s">
        <v>639</v>
      </c>
      <c r="Q220" s="307" t="s">
        <v>644</v>
      </c>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717" priority="69" operator="equal">
      <formula>"Indéterminé"</formula>
    </cfRule>
    <cfRule type="cellIs" dxfId="716" priority="70" operator="equal">
      <formula>"NA"</formula>
    </cfRule>
    <cfRule type="cellIs" dxfId="715" priority="71" operator="equal">
      <formula>"Invalidé"</formula>
    </cfRule>
    <cfRule type="cellIs" dxfId="714" priority="72" operator="equal">
      <formula>"Validé"</formula>
    </cfRule>
  </conditionalFormatting>
  <conditionalFormatting sqref="H1:H3 H79:H123 H261:H1048576">
    <cfRule type="cellIs" dxfId="713" priority="73" operator="equal">
      <formula>"Indéterminé"</formula>
    </cfRule>
    <cfRule type="cellIs" dxfId="712" priority="74" operator="equal">
      <formula>"NA"</formula>
    </cfRule>
    <cfRule type="cellIs" dxfId="711" priority="75" operator="equal">
      <formula>"Invalidé"</formula>
    </cfRule>
    <cfRule type="cellIs" dxfId="710" priority="76" operator="equal">
      <formula>"Validé"</formula>
    </cfRule>
  </conditionalFormatting>
  <conditionalFormatting sqref="H4:H63">
    <cfRule type="cellIs" dxfId="709" priority="65" operator="equal">
      <formula>"Indéterminé"</formula>
    </cfRule>
    <cfRule type="cellIs" dxfId="708" priority="66" operator="equal">
      <formula>"NA"</formula>
    </cfRule>
    <cfRule type="cellIs" dxfId="707" priority="67" operator="equal">
      <formula>"Invalidé"</formula>
    </cfRule>
    <cfRule type="cellIs" dxfId="706" priority="68" operator="equal">
      <formula>"Validé"</formula>
    </cfRule>
  </conditionalFormatting>
  <conditionalFormatting sqref="H64:H78">
    <cfRule type="cellIs" dxfId="705" priority="61" operator="equal">
      <formula>"Indéterminé"</formula>
    </cfRule>
    <cfRule type="cellIs" dxfId="704" priority="62" operator="equal">
      <formula>"NA"</formula>
    </cfRule>
    <cfRule type="cellIs" dxfId="703" priority="63" operator="equal">
      <formula>"Invalidé"</formula>
    </cfRule>
    <cfRule type="cellIs" dxfId="702" priority="64" operator="equal">
      <formula>"Validé"</formula>
    </cfRule>
  </conditionalFormatting>
  <conditionalFormatting sqref="H124:H126">
    <cfRule type="cellIs" dxfId="701" priority="57" operator="equal">
      <formula>"Indéterminé"</formula>
    </cfRule>
    <cfRule type="cellIs" dxfId="700" priority="58" operator="equal">
      <formula>"NA"</formula>
    </cfRule>
    <cfRule type="cellIs" dxfId="699" priority="59" operator="equal">
      <formula>"Invalidé"</formula>
    </cfRule>
    <cfRule type="cellIs" dxfId="698" priority="60" operator="equal">
      <formula>"Validé"</formula>
    </cfRule>
  </conditionalFormatting>
  <conditionalFormatting sqref="H127:H134">
    <cfRule type="cellIs" dxfId="697" priority="53" operator="equal">
      <formula>"Indéterminé"</formula>
    </cfRule>
    <cfRule type="cellIs" dxfId="696" priority="54" operator="equal">
      <formula>"NA"</formula>
    </cfRule>
    <cfRule type="cellIs" dxfId="695" priority="55" operator="equal">
      <formula>"Invalidé"</formula>
    </cfRule>
    <cfRule type="cellIs" dxfId="694" priority="56" operator="equal">
      <formula>"Validé"</formula>
    </cfRule>
  </conditionalFormatting>
  <conditionalFormatting sqref="H135:H147">
    <cfRule type="cellIs" dxfId="693" priority="49" operator="equal">
      <formula>"Indéterminé"</formula>
    </cfRule>
    <cfRule type="cellIs" dxfId="692" priority="50" operator="equal">
      <formula>"NA"</formula>
    </cfRule>
    <cfRule type="cellIs" dxfId="691" priority="51" operator="equal">
      <formula>"Invalidé"</formula>
    </cfRule>
    <cfRule type="cellIs" dxfId="690" priority="52" operator="equal">
      <formula>"Validé"</formula>
    </cfRule>
  </conditionalFormatting>
  <conditionalFormatting sqref="H148:H150">
    <cfRule type="cellIs" dxfId="689" priority="45" operator="equal">
      <formula>"Indéterminé"</formula>
    </cfRule>
    <cfRule type="cellIs" dxfId="688" priority="46" operator="equal">
      <formula>"NA"</formula>
    </cfRule>
    <cfRule type="cellIs" dxfId="687" priority="47" operator="equal">
      <formula>"Invalidé"</formula>
    </cfRule>
    <cfRule type="cellIs" dxfId="686" priority="48" operator="equal">
      <formula>"Validé"</formula>
    </cfRule>
  </conditionalFormatting>
  <conditionalFormatting sqref="H152:H156">
    <cfRule type="cellIs" dxfId="685" priority="41" operator="equal">
      <formula>"Indéterminé"</formula>
    </cfRule>
    <cfRule type="cellIs" dxfId="684" priority="42" operator="equal">
      <formula>"NA"</formula>
    </cfRule>
    <cfRule type="cellIs" dxfId="683" priority="43" operator="equal">
      <formula>"Invalidé"</formula>
    </cfRule>
    <cfRule type="cellIs" dxfId="682" priority="44" operator="equal">
      <formula>"Validé"</formula>
    </cfRule>
  </conditionalFormatting>
  <conditionalFormatting sqref="H151">
    <cfRule type="cellIs" dxfId="681" priority="37" operator="equal">
      <formula>"Indéterminé"</formula>
    </cfRule>
    <cfRule type="cellIs" dxfId="680" priority="38" operator="equal">
      <formula>"NA"</formula>
    </cfRule>
    <cfRule type="cellIs" dxfId="679" priority="39" operator="equal">
      <formula>"Invalidé"</formula>
    </cfRule>
    <cfRule type="cellIs" dxfId="678" priority="40" operator="equal">
      <formula>"Validé"</formula>
    </cfRule>
  </conditionalFormatting>
  <conditionalFormatting sqref="H157:H164">
    <cfRule type="cellIs" dxfId="677" priority="33" operator="equal">
      <formula>"Indéterminé"</formula>
    </cfRule>
    <cfRule type="cellIs" dxfId="676" priority="34" operator="equal">
      <formula>"NA"</formula>
    </cfRule>
    <cfRule type="cellIs" dxfId="675" priority="35" operator="equal">
      <formula>"Invalidé"</formula>
    </cfRule>
    <cfRule type="cellIs" dxfId="674" priority="36" operator="equal">
      <formula>"Validé"</formula>
    </cfRule>
  </conditionalFormatting>
  <conditionalFormatting sqref="H168:H181">
    <cfRule type="cellIs" dxfId="673" priority="29" operator="equal">
      <formula>"Indéterminé"</formula>
    </cfRule>
    <cfRule type="cellIs" dxfId="672" priority="30" operator="equal">
      <formula>"NA"</formula>
    </cfRule>
    <cfRule type="cellIs" dxfId="671" priority="31" operator="equal">
      <formula>"Invalidé"</formula>
    </cfRule>
    <cfRule type="cellIs" dxfId="670" priority="32" operator="equal">
      <formula>"Validé"</formula>
    </cfRule>
  </conditionalFormatting>
  <conditionalFormatting sqref="H165:H167">
    <cfRule type="cellIs" dxfId="669" priority="25" operator="equal">
      <formula>"Indéterminé"</formula>
    </cfRule>
    <cfRule type="cellIs" dxfId="668" priority="26" operator="equal">
      <formula>"NA"</formula>
    </cfRule>
    <cfRule type="cellIs" dxfId="667" priority="27" operator="equal">
      <formula>"Invalidé"</formula>
    </cfRule>
    <cfRule type="cellIs" dxfId="666" priority="28" operator="equal">
      <formula>"Validé"</formula>
    </cfRule>
  </conditionalFormatting>
  <conditionalFormatting sqref="H182:H186">
    <cfRule type="cellIs" dxfId="665" priority="21" operator="equal">
      <formula>"Indéterminé"</formula>
    </cfRule>
    <cfRule type="cellIs" dxfId="664" priority="22" operator="equal">
      <formula>"NA"</formula>
    </cfRule>
    <cfRule type="cellIs" dxfId="663" priority="23" operator="equal">
      <formula>"Invalidé"</formula>
    </cfRule>
    <cfRule type="cellIs" dxfId="662" priority="24" operator="equal">
      <formula>"Validé"</formula>
    </cfRule>
  </conditionalFormatting>
  <conditionalFormatting sqref="H240:H260">
    <cfRule type="cellIs" dxfId="661" priority="9" operator="equal">
      <formula>"Indéterminé"</formula>
    </cfRule>
    <cfRule type="cellIs" dxfId="660" priority="10" operator="equal">
      <formula>"NA"</formula>
    </cfRule>
    <cfRule type="cellIs" dxfId="659" priority="11" operator="equal">
      <formula>"Invalidé"</formula>
    </cfRule>
    <cfRule type="cellIs" dxfId="658" priority="12" operator="equal">
      <formula>"Validé"</formula>
    </cfRule>
  </conditionalFormatting>
  <conditionalFormatting sqref="H221 H232:H239">
    <cfRule type="cellIs" dxfId="657" priority="17" operator="equal">
      <formula>"Indéterminé"</formula>
    </cfRule>
    <cfRule type="cellIs" dxfId="656" priority="18" operator="equal">
      <formula>"NA"</formula>
    </cfRule>
    <cfRule type="cellIs" dxfId="655" priority="19" operator="equal">
      <formula>"Invalidé"</formula>
    </cfRule>
    <cfRule type="cellIs" dxfId="654" priority="20" operator="equal">
      <formula>"Validé"</formula>
    </cfRule>
  </conditionalFormatting>
  <conditionalFormatting sqref="H222:H231">
    <cfRule type="cellIs" dxfId="653" priority="13" operator="equal">
      <formula>"Indéterminé"</formula>
    </cfRule>
    <cfRule type="cellIs" dxfId="652" priority="14" operator="equal">
      <formula>"NA"</formula>
    </cfRule>
    <cfRule type="cellIs" dxfId="651" priority="15" operator="equal">
      <formula>"Invalidé"</formula>
    </cfRule>
    <cfRule type="cellIs" dxfId="650" priority="16" operator="equal">
      <formula>"Validé"</formula>
    </cfRule>
  </conditionalFormatting>
  <conditionalFormatting sqref="H187:H197 H199:H220">
    <cfRule type="cellIs" dxfId="649" priority="5" operator="equal">
      <formula>"Indéterminé"</formula>
    </cfRule>
    <cfRule type="cellIs" dxfId="648" priority="6" operator="equal">
      <formula>"NA"</formula>
    </cfRule>
    <cfRule type="cellIs" dxfId="647" priority="7" operator="equal">
      <formula>"Invalidé"</formula>
    </cfRule>
    <cfRule type="cellIs" dxfId="646" priority="8" operator="equal">
      <formula>"Validé"</formula>
    </cfRule>
  </conditionalFormatting>
  <conditionalFormatting sqref="H198">
    <cfRule type="cellIs" dxfId="645" priority="1" operator="equal">
      <formula>"Indéterminé"</formula>
    </cfRule>
    <cfRule type="cellIs" dxfId="644" priority="2" operator="equal">
      <formula>"NA"</formula>
    </cfRule>
    <cfRule type="cellIs" dxfId="643" priority="3" operator="equal">
      <formula>"Invalidé"</formula>
    </cfRule>
    <cfRule type="cellIs" dxfId="642"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7" zoomScale="140" zoomScaleNormal="14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30" x14ac:dyDescent="0.25">
      <c r="A1" s="108" t="s">
        <v>1221</v>
      </c>
      <c r="B1" s="109"/>
      <c r="C1" s="335" t="s">
        <v>1241</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4"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4"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4"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4"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4"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4"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4"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4"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4"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4"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4"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4"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4"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4"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4"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4"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4"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4"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4"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4"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4"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4"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4"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4"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4"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12</v>
      </c>
      <c r="I64" s="300"/>
      <c r="J64" s="328"/>
      <c r="K64" s="202"/>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44032</v>
      </c>
      <c r="K70" s="201" t="s">
        <v>1643</v>
      </c>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44035</v>
      </c>
      <c r="K75" s="202" t="s">
        <v>1815</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4"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328">
        <v>44040</v>
      </c>
      <c r="K124" s="202" t="s">
        <v>1642</v>
      </c>
      <c r="L124" s="202" t="s">
        <v>1641</v>
      </c>
      <c r="M124" s="202"/>
      <c r="N124" s="202"/>
      <c r="O124" s="202" t="s">
        <v>1306</v>
      </c>
      <c r="P124" s="298" t="s">
        <v>639</v>
      </c>
      <c r="Q124" s="301" t="s">
        <v>644</v>
      </c>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t="s">
        <v>1470</v>
      </c>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32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327"/>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327"/>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c r="K148" s="201"/>
      <c r="L148" s="201"/>
      <c r="M148" s="201"/>
      <c r="N148" s="201"/>
      <c r="O148" s="201" t="s">
        <v>1306</v>
      </c>
      <c r="P148" s="293"/>
      <c r="Q148" s="296"/>
    </row>
    <row r="149" spans="2:17" ht="56.25" x14ac:dyDescent="0.25">
      <c r="B149" s="292" t="s">
        <v>358</v>
      </c>
      <c r="C149" s="160"/>
      <c r="D149" s="160" t="s">
        <v>360</v>
      </c>
      <c r="E149" s="159" t="s">
        <v>24</v>
      </c>
      <c r="F149" s="166" t="s">
        <v>975</v>
      </c>
      <c r="G149" s="293" t="s">
        <v>32</v>
      </c>
      <c r="H149" s="294" t="s">
        <v>11</v>
      </c>
      <c r="I149" s="297"/>
      <c r="J149" s="327">
        <v>44036</v>
      </c>
      <c r="K149" s="201" t="s">
        <v>1644</v>
      </c>
      <c r="L149" s="201"/>
      <c r="M149" s="201"/>
      <c r="N149" s="201"/>
      <c r="O149" s="201"/>
      <c r="P149" s="293" t="s">
        <v>638</v>
      </c>
      <c r="Q149" s="296" t="s">
        <v>643</v>
      </c>
    </row>
    <row r="150" spans="2:17" ht="67.5" x14ac:dyDescent="0.25">
      <c r="B150" s="292" t="s">
        <v>358</v>
      </c>
      <c r="C150" s="160"/>
      <c r="D150" s="160" t="s">
        <v>361</v>
      </c>
      <c r="E150" s="159" t="s">
        <v>24</v>
      </c>
      <c r="F150" s="166" t="s">
        <v>674</v>
      </c>
      <c r="G150" s="293" t="s">
        <v>32</v>
      </c>
      <c r="H150" s="294" t="s">
        <v>12</v>
      </c>
      <c r="I150" s="297"/>
      <c r="J150" s="293"/>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327"/>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327"/>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11</v>
      </c>
      <c r="I163" s="300"/>
      <c r="J163" s="328">
        <v>44042</v>
      </c>
      <c r="K163" s="202" t="s">
        <v>1645</v>
      </c>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12</v>
      </c>
      <c r="I168" s="300"/>
      <c r="J168" s="32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12</v>
      </c>
      <c r="I169" s="297"/>
      <c r="J169" s="306"/>
      <c r="K169" s="203"/>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32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327"/>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11</v>
      </c>
      <c r="I181" s="202"/>
      <c r="J181" s="328">
        <v>44042</v>
      </c>
      <c r="K181" s="202" t="s">
        <v>1646</v>
      </c>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32"/>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11</v>
      </c>
      <c r="I187" s="201"/>
      <c r="J187" s="332">
        <v>44036</v>
      </c>
      <c r="K187" s="201" t="s">
        <v>1647</v>
      </c>
      <c r="L187" s="201" t="s">
        <v>1648</v>
      </c>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32"/>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32"/>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9"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32"/>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12</v>
      </c>
      <c r="I198" s="204"/>
      <c r="J198" s="329"/>
      <c r="K198" s="204"/>
      <c r="L198" s="204"/>
      <c r="M198" s="204"/>
      <c r="N198" s="204"/>
      <c r="O198" s="204"/>
      <c r="P198" s="308" t="s">
        <v>639</v>
      </c>
      <c r="Q198" s="309" t="s">
        <v>644</v>
      </c>
    </row>
    <row r="199" spans="2:17" ht="144" customHeight="1" x14ac:dyDescent="0.25">
      <c r="B199" s="292" t="s">
        <v>4</v>
      </c>
      <c r="C199" s="153"/>
      <c r="D199" s="153" t="s">
        <v>692</v>
      </c>
      <c r="E199" s="158" t="s">
        <v>25</v>
      </c>
      <c r="F199" s="165" t="s">
        <v>1035</v>
      </c>
      <c r="G199" s="308" t="s">
        <v>32</v>
      </c>
      <c r="H199" s="299"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12</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32"/>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9"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12</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9" t="s">
        <v>13</v>
      </c>
      <c r="I209" s="204"/>
      <c r="J209" s="329"/>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29"/>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29"/>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29"/>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32"/>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620" priority="93" operator="equal">
      <formula>"Indéterminé"</formula>
    </cfRule>
    <cfRule type="cellIs" dxfId="619" priority="94" operator="equal">
      <formula>"NA"</formula>
    </cfRule>
    <cfRule type="cellIs" dxfId="618" priority="95" operator="equal">
      <formula>"Invalidé"</formula>
    </cfRule>
    <cfRule type="cellIs" dxfId="617" priority="96" operator="equal">
      <formula>"Validé"</formula>
    </cfRule>
  </conditionalFormatting>
  <conditionalFormatting sqref="H1:H3 H125:H126 H79:H117 H261:H1048576">
    <cfRule type="cellIs" dxfId="616" priority="97" operator="equal">
      <formula>"Indéterminé"</formula>
    </cfRule>
    <cfRule type="cellIs" dxfId="615" priority="98" operator="equal">
      <formula>"NA"</formula>
    </cfRule>
    <cfRule type="cellIs" dxfId="614" priority="99" operator="equal">
      <formula>"Invalidé"</formula>
    </cfRule>
    <cfRule type="cellIs" dxfId="613" priority="100" operator="equal">
      <formula>"Validé"</formula>
    </cfRule>
  </conditionalFormatting>
  <conditionalFormatting sqref="H124">
    <cfRule type="cellIs" dxfId="612" priority="85" operator="equal">
      <formula>"Indéterminé"</formula>
    </cfRule>
    <cfRule type="cellIs" dxfId="611" priority="86" operator="equal">
      <formula>"NA"</formula>
    </cfRule>
    <cfRule type="cellIs" dxfId="610" priority="87" operator="equal">
      <formula>"Invalidé"</formula>
    </cfRule>
    <cfRule type="cellIs" dxfId="609" priority="88" operator="equal">
      <formula>"Validé"</formula>
    </cfRule>
  </conditionalFormatting>
  <conditionalFormatting sqref="H4:H63">
    <cfRule type="cellIs" dxfId="608" priority="81" operator="equal">
      <formula>"Indéterminé"</formula>
    </cfRule>
    <cfRule type="cellIs" dxfId="607" priority="82" operator="equal">
      <formula>"NA"</formula>
    </cfRule>
    <cfRule type="cellIs" dxfId="606" priority="83" operator="equal">
      <formula>"Invalidé"</formula>
    </cfRule>
    <cfRule type="cellIs" dxfId="605" priority="84" operator="equal">
      <formula>"Validé"</formula>
    </cfRule>
  </conditionalFormatting>
  <conditionalFormatting sqref="H64:H74 H76:H78">
    <cfRule type="cellIs" dxfId="604" priority="73" operator="equal">
      <formula>"Indéterminé"</formula>
    </cfRule>
    <cfRule type="cellIs" dxfId="603" priority="74" operator="equal">
      <formula>"NA"</formula>
    </cfRule>
    <cfRule type="cellIs" dxfId="602" priority="75" operator="equal">
      <formula>"Invalidé"</formula>
    </cfRule>
    <cfRule type="cellIs" dxfId="601" priority="76" operator="equal">
      <formula>"Validé"</formula>
    </cfRule>
  </conditionalFormatting>
  <conditionalFormatting sqref="H118:H123">
    <cfRule type="cellIs" dxfId="600" priority="69" operator="equal">
      <formula>"Indéterminé"</formula>
    </cfRule>
    <cfRule type="cellIs" dxfId="599" priority="70" operator="equal">
      <formula>"NA"</formula>
    </cfRule>
    <cfRule type="cellIs" dxfId="598" priority="71" operator="equal">
      <formula>"Invalidé"</formula>
    </cfRule>
    <cfRule type="cellIs" dxfId="597" priority="72" operator="equal">
      <formula>"Validé"</formula>
    </cfRule>
  </conditionalFormatting>
  <conditionalFormatting sqref="H135:H147">
    <cfRule type="cellIs" dxfId="596" priority="65" operator="equal">
      <formula>"Indéterminé"</formula>
    </cfRule>
    <cfRule type="cellIs" dxfId="595" priority="66" operator="equal">
      <formula>"NA"</formula>
    </cfRule>
    <cfRule type="cellIs" dxfId="594" priority="67" operator="equal">
      <formula>"Invalidé"</formula>
    </cfRule>
    <cfRule type="cellIs" dxfId="593" priority="68" operator="equal">
      <formula>"Validé"</formula>
    </cfRule>
  </conditionalFormatting>
  <conditionalFormatting sqref="H148:H150">
    <cfRule type="cellIs" dxfId="592" priority="61" operator="equal">
      <formula>"Indéterminé"</formula>
    </cfRule>
    <cfRule type="cellIs" dxfId="591" priority="62" operator="equal">
      <formula>"NA"</formula>
    </cfRule>
    <cfRule type="cellIs" dxfId="590" priority="63" operator="equal">
      <formula>"Invalidé"</formula>
    </cfRule>
    <cfRule type="cellIs" dxfId="589" priority="64" operator="equal">
      <formula>"Validé"</formula>
    </cfRule>
  </conditionalFormatting>
  <conditionalFormatting sqref="H152:H156">
    <cfRule type="cellIs" dxfId="588" priority="57" operator="equal">
      <formula>"Indéterminé"</formula>
    </cfRule>
    <cfRule type="cellIs" dxfId="587" priority="58" operator="equal">
      <formula>"NA"</formula>
    </cfRule>
    <cfRule type="cellIs" dxfId="586" priority="59" operator="equal">
      <formula>"Invalidé"</formula>
    </cfRule>
    <cfRule type="cellIs" dxfId="585" priority="60" operator="equal">
      <formula>"Validé"</formula>
    </cfRule>
  </conditionalFormatting>
  <conditionalFormatting sqref="H151">
    <cfRule type="cellIs" dxfId="584" priority="53" operator="equal">
      <formula>"Indéterminé"</formula>
    </cfRule>
    <cfRule type="cellIs" dxfId="583" priority="54" operator="equal">
      <formula>"NA"</formula>
    </cfRule>
    <cfRule type="cellIs" dxfId="582" priority="55" operator="equal">
      <formula>"Invalidé"</formula>
    </cfRule>
    <cfRule type="cellIs" dxfId="581" priority="56" operator="equal">
      <formula>"Validé"</formula>
    </cfRule>
  </conditionalFormatting>
  <conditionalFormatting sqref="H157:H164">
    <cfRule type="cellIs" dxfId="580" priority="49" operator="equal">
      <formula>"Indéterminé"</formula>
    </cfRule>
    <cfRule type="cellIs" dxfId="579" priority="50" operator="equal">
      <formula>"NA"</formula>
    </cfRule>
    <cfRule type="cellIs" dxfId="578" priority="51" operator="equal">
      <formula>"Invalidé"</formula>
    </cfRule>
    <cfRule type="cellIs" dxfId="577" priority="52" operator="equal">
      <formula>"Validé"</formula>
    </cfRule>
  </conditionalFormatting>
  <conditionalFormatting sqref="H168:H181">
    <cfRule type="cellIs" dxfId="576" priority="45" operator="equal">
      <formula>"Indéterminé"</formula>
    </cfRule>
    <cfRule type="cellIs" dxfId="575" priority="46" operator="equal">
      <formula>"NA"</formula>
    </cfRule>
    <cfRule type="cellIs" dxfId="574" priority="47" operator="equal">
      <formula>"Invalidé"</formula>
    </cfRule>
    <cfRule type="cellIs" dxfId="573" priority="48" operator="equal">
      <formula>"Validé"</formula>
    </cfRule>
  </conditionalFormatting>
  <conditionalFormatting sqref="H165:H167">
    <cfRule type="cellIs" dxfId="572" priority="41" operator="equal">
      <formula>"Indéterminé"</formula>
    </cfRule>
    <cfRule type="cellIs" dxfId="571" priority="42" operator="equal">
      <formula>"NA"</formula>
    </cfRule>
    <cfRule type="cellIs" dxfId="570" priority="43" operator="equal">
      <formula>"Invalidé"</formula>
    </cfRule>
    <cfRule type="cellIs" dxfId="569" priority="44" operator="equal">
      <formula>"Validé"</formula>
    </cfRule>
  </conditionalFormatting>
  <conditionalFormatting sqref="H182:H186">
    <cfRule type="cellIs" dxfId="568" priority="37" operator="equal">
      <formula>"Indéterminé"</formula>
    </cfRule>
    <cfRule type="cellIs" dxfId="567" priority="38" operator="equal">
      <formula>"NA"</formula>
    </cfRule>
    <cfRule type="cellIs" dxfId="566" priority="39" operator="equal">
      <formula>"Invalidé"</formula>
    </cfRule>
    <cfRule type="cellIs" dxfId="565" priority="40" operator="equal">
      <formula>"Validé"</formula>
    </cfRule>
  </conditionalFormatting>
  <conditionalFormatting sqref="H240:H260">
    <cfRule type="cellIs" dxfId="564" priority="25" operator="equal">
      <formula>"Indéterminé"</formula>
    </cfRule>
    <cfRule type="cellIs" dxfId="563" priority="26" operator="equal">
      <formula>"NA"</formula>
    </cfRule>
    <cfRule type="cellIs" dxfId="562" priority="27" operator="equal">
      <formula>"Invalidé"</formula>
    </cfRule>
    <cfRule type="cellIs" dxfId="561" priority="28" operator="equal">
      <formula>"Validé"</formula>
    </cfRule>
  </conditionalFormatting>
  <conditionalFormatting sqref="H221 H232:H239">
    <cfRule type="cellIs" dxfId="560" priority="33" operator="equal">
      <formula>"Indéterminé"</formula>
    </cfRule>
    <cfRule type="cellIs" dxfId="559" priority="34" operator="equal">
      <formula>"NA"</formula>
    </cfRule>
    <cfRule type="cellIs" dxfId="558" priority="35" operator="equal">
      <formula>"Invalidé"</formula>
    </cfRule>
    <cfRule type="cellIs" dxfId="557" priority="36" operator="equal">
      <formula>"Validé"</formula>
    </cfRule>
  </conditionalFormatting>
  <conditionalFormatting sqref="H222:H231">
    <cfRule type="cellIs" dxfId="556" priority="29" operator="equal">
      <formula>"Indéterminé"</formula>
    </cfRule>
    <cfRule type="cellIs" dxfId="555" priority="30" operator="equal">
      <formula>"NA"</formula>
    </cfRule>
    <cfRule type="cellIs" dxfId="554" priority="31" operator="equal">
      <formula>"Invalidé"</formula>
    </cfRule>
    <cfRule type="cellIs" dxfId="553" priority="32" operator="equal">
      <formula>"Validé"</formula>
    </cfRule>
  </conditionalFormatting>
  <conditionalFormatting sqref="H75">
    <cfRule type="cellIs" dxfId="552" priority="21" operator="equal">
      <formula>"Indéterminé"</formula>
    </cfRule>
    <cfRule type="cellIs" dxfId="551" priority="22" operator="equal">
      <formula>"NA"</formula>
    </cfRule>
    <cfRule type="cellIs" dxfId="550" priority="23" operator="equal">
      <formula>"Invalidé"</formula>
    </cfRule>
    <cfRule type="cellIs" dxfId="549" priority="24" operator="equal">
      <formula>"Validé"</formula>
    </cfRule>
  </conditionalFormatting>
  <conditionalFormatting sqref="H127:H134">
    <cfRule type="cellIs" dxfId="548" priority="17" operator="equal">
      <formula>"Indéterminé"</formula>
    </cfRule>
    <cfRule type="cellIs" dxfId="547" priority="18" operator="equal">
      <formula>"NA"</formula>
    </cfRule>
    <cfRule type="cellIs" dxfId="546" priority="19" operator="equal">
      <formula>"Invalidé"</formula>
    </cfRule>
    <cfRule type="cellIs" dxfId="545" priority="20" operator="equal">
      <formula>"Validé"</formula>
    </cfRule>
  </conditionalFormatting>
  <conditionalFormatting sqref="H187:H197 H199:H220">
    <cfRule type="cellIs" dxfId="544" priority="5" operator="equal">
      <formula>"Indéterminé"</formula>
    </cfRule>
    <cfRule type="cellIs" dxfId="543" priority="6" operator="equal">
      <formula>"NA"</formula>
    </cfRule>
    <cfRule type="cellIs" dxfId="542" priority="7" operator="equal">
      <formula>"Invalidé"</formula>
    </cfRule>
    <cfRule type="cellIs" dxfId="541" priority="8" operator="equal">
      <formula>"Validé"</formula>
    </cfRule>
  </conditionalFormatting>
  <conditionalFormatting sqref="H198">
    <cfRule type="cellIs" dxfId="540" priority="1" operator="equal">
      <formula>"Indéterminé"</formula>
    </cfRule>
    <cfRule type="cellIs" dxfId="539" priority="2" operator="equal">
      <formula>"NA"</formula>
    </cfRule>
    <cfRule type="cellIs" dxfId="538" priority="3" operator="equal">
      <formula>"Invalidé"</formula>
    </cfRule>
    <cfRule type="cellIs" dxfId="537"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71" zoomScale="140" zoomScaleNormal="14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22.5" x14ac:dyDescent="0.25">
      <c r="A1" s="108" t="s">
        <v>1222</v>
      </c>
      <c r="B1" s="109"/>
      <c r="C1" s="110" t="s">
        <v>1242</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4"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4"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4"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4"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4"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4"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4"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4"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4"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4"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4"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4"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4"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4"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4"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4"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4"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4"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4"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4"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4"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4"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4"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4"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4"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13</v>
      </c>
      <c r="I64" s="300"/>
      <c r="J64" s="298"/>
      <c r="K64" s="202"/>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297"/>
      <c r="K70" s="201"/>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44032</v>
      </c>
      <c r="K75" s="202" t="s">
        <v>1342</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9"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328">
        <v>44032</v>
      </c>
      <c r="K118" s="202" t="s">
        <v>1343</v>
      </c>
      <c r="L118" s="202" t="s">
        <v>1344</v>
      </c>
      <c r="M118" s="202"/>
      <c r="N118" s="202"/>
      <c r="O118" s="202" t="s">
        <v>1306</v>
      </c>
      <c r="P118" s="298" t="s">
        <v>638</v>
      </c>
      <c r="Q118" s="301" t="s">
        <v>643</v>
      </c>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328">
        <v>44032</v>
      </c>
      <c r="K124" s="202" t="s">
        <v>1355</v>
      </c>
      <c r="L124" s="202" t="s">
        <v>1356</v>
      </c>
      <c r="M124" s="202"/>
      <c r="N124" s="202"/>
      <c r="O124" s="202" t="s">
        <v>1306</v>
      </c>
      <c r="P124" s="298" t="s">
        <v>639</v>
      </c>
      <c r="Q124" s="301" t="s">
        <v>643</v>
      </c>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4"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98"/>
      <c r="L142" s="334"/>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4"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293"/>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303.75" x14ac:dyDescent="0.25">
      <c r="B148" s="292" t="s">
        <v>358</v>
      </c>
      <c r="C148" s="160" t="s">
        <v>974</v>
      </c>
      <c r="D148" s="160" t="s">
        <v>359</v>
      </c>
      <c r="E148" s="159" t="s">
        <v>24</v>
      </c>
      <c r="F148" s="166" t="s">
        <v>673</v>
      </c>
      <c r="G148" s="293" t="s">
        <v>32</v>
      </c>
      <c r="H148" s="294" t="s">
        <v>11</v>
      </c>
      <c r="I148" s="297"/>
      <c r="J148" s="327">
        <v>44032</v>
      </c>
      <c r="K148" s="201" t="s">
        <v>1339</v>
      </c>
      <c r="L148" s="201" t="s">
        <v>1556</v>
      </c>
      <c r="M148" s="201"/>
      <c r="N148" s="201"/>
      <c r="O148" s="201" t="s">
        <v>1306</v>
      </c>
      <c r="P148" s="293" t="s">
        <v>638</v>
      </c>
      <c r="Q148" s="296" t="s">
        <v>644</v>
      </c>
    </row>
    <row r="149" spans="2:17" ht="56.25" x14ac:dyDescent="0.25">
      <c r="B149" s="292" t="s">
        <v>358</v>
      </c>
      <c r="C149" s="160"/>
      <c r="D149" s="160" t="s">
        <v>360</v>
      </c>
      <c r="E149" s="159" t="s">
        <v>24</v>
      </c>
      <c r="F149" s="166" t="s">
        <v>975</v>
      </c>
      <c r="G149" s="293" t="s">
        <v>32</v>
      </c>
      <c r="H149" s="294" t="s">
        <v>11</v>
      </c>
      <c r="I149" s="297"/>
      <c r="J149" s="327">
        <v>44032</v>
      </c>
      <c r="K149" s="201" t="s">
        <v>1340</v>
      </c>
      <c r="L149" s="201" t="s">
        <v>1311</v>
      </c>
      <c r="M149" s="201"/>
      <c r="N149" s="201"/>
      <c r="O149" s="201"/>
      <c r="P149" s="293" t="s">
        <v>638</v>
      </c>
      <c r="Q149" s="296" t="s">
        <v>644</v>
      </c>
    </row>
    <row r="150" spans="2:17" ht="67.5" x14ac:dyDescent="0.25">
      <c r="B150" s="292" t="s">
        <v>358</v>
      </c>
      <c r="C150" s="160"/>
      <c r="D150" s="160" t="s">
        <v>361</v>
      </c>
      <c r="E150" s="159" t="s">
        <v>24</v>
      </c>
      <c r="F150" s="166" t="s">
        <v>674</v>
      </c>
      <c r="G150" s="293" t="s">
        <v>32</v>
      </c>
      <c r="H150" s="294" t="s">
        <v>11</v>
      </c>
      <c r="I150" s="297"/>
      <c r="J150" s="327">
        <v>44032</v>
      </c>
      <c r="K150" s="201" t="s">
        <v>1341</v>
      </c>
      <c r="L150" s="201" t="s">
        <v>1312</v>
      </c>
      <c r="M150" s="201"/>
      <c r="N150" s="201"/>
      <c r="O150" s="201"/>
      <c r="P150" s="293" t="s">
        <v>638</v>
      </c>
      <c r="Q150" s="296" t="s">
        <v>644</v>
      </c>
    </row>
    <row r="151" spans="2:17" ht="151.5" customHeight="1" x14ac:dyDescent="0.25">
      <c r="B151" s="292" t="s">
        <v>358</v>
      </c>
      <c r="C151" s="153" t="s">
        <v>976</v>
      </c>
      <c r="D151" s="153" t="s">
        <v>362</v>
      </c>
      <c r="E151" s="158" t="s">
        <v>24</v>
      </c>
      <c r="F151" s="165" t="s">
        <v>977</v>
      </c>
      <c r="G151" s="298" t="s">
        <v>32</v>
      </c>
      <c r="H151" s="299" t="s">
        <v>11</v>
      </c>
      <c r="I151" s="300"/>
      <c r="J151" s="328"/>
      <c r="K151" s="202"/>
      <c r="L151" s="202"/>
      <c r="M151" s="202"/>
      <c r="N151" s="202"/>
      <c r="O151" s="202" t="s">
        <v>1306</v>
      </c>
      <c r="P151" s="298"/>
      <c r="Q151" s="301"/>
    </row>
    <row r="152" spans="2:17" ht="180.95" customHeight="1" x14ac:dyDescent="0.25">
      <c r="B152" s="292" t="s">
        <v>358</v>
      </c>
      <c r="C152" s="160" t="s">
        <v>978</v>
      </c>
      <c r="D152" s="160" t="s">
        <v>363</v>
      </c>
      <c r="E152" s="159" t="s">
        <v>24</v>
      </c>
      <c r="F152" s="166" t="s">
        <v>979</v>
      </c>
      <c r="G152" s="293" t="s">
        <v>32</v>
      </c>
      <c r="H152" s="294" t="s">
        <v>11</v>
      </c>
      <c r="I152" s="297"/>
      <c r="J152" s="327">
        <v>44032</v>
      </c>
      <c r="K152" s="201" t="s">
        <v>1345</v>
      </c>
      <c r="L152" s="201" t="s">
        <v>1346</v>
      </c>
      <c r="M152" s="201"/>
      <c r="N152" s="201"/>
      <c r="O152" s="201" t="s">
        <v>1306</v>
      </c>
      <c r="P152" s="293" t="s">
        <v>639</v>
      </c>
      <c r="Q152" s="296" t="s">
        <v>643</v>
      </c>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303.75" x14ac:dyDescent="0.25">
      <c r="B157" s="304" t="s">
        <v>367</v>
      </c>
      <c r="C157" s="160" t="s">
        <v>985</v>
      </c>
      <c r="D157" s="160" t="s">
        <v>368</v>
      </c>
      <c r="E157" s="159" t="s">
        <v>24</v>
      </c>
      <c r="F157" s="166" t="s">
        <v>986</v>
      </c>
      <c r="G157" s="293" t="s">
        <v>32</v>
      </c>
      <c r="H157" s="294" t="s">
        <v>11</v>
      </c>
      <c r="I157" s="297"/>
      <c r="J157" s="327">
        <v>44032</v>
      </c>
      <c r="K157" s="201" t="s">
        <v>1348</v>
      </c>
      <c r="L157" s="201" t="s">
        <v>1347</v>
      </c>
      <c r="M157" s="201"/>
      <c r="N157" s="201"/>
      <c r="O157" s="201"/>
      <c r="P157" s="293" t="s">
        <v>638</v>
      </c>
      <c r="Q157" s="296" t="s">
        <v>642</v>
      </c>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4"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4"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13</v>
      </c>
      <c r="I168" s="300"/>
      <c r="J168" s="29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11</v>
      </c>
      <c r="I207" s="203"/>
      <c r="J207" s="332">
        <v>44032</v>
      </c>
      <c r="K207" s="203" t="s">
        <v>1351</v>
      </c>
      <c r="L207" s="203" t="s">
        <v>1352</v>
      </c>
      <c r="M207" s="203"/>
      <c r="N207" s="203"/>
      <c r="O207" s="203"/>
      <c r="P207" s="306" t="s">
        <v>638</v>
      </c>
      <c r="Q207" s="307" t="s">
        <v>643</v>
      </c>
    </row>
    <row r="208" spans="2:17" ht="202.5" x14ac:dyDescent="0.25">
      <c r="B208" s="292" t="s">
        <v>4</v>
      </c>
      <c r="C208" s="160"/>
      <c r="D208" s="160" t="s">
        <v>409</v>
      </c>
      <c r="E208" s="159" t="s">
        <v>24</v>
      </c>
      <c r="F208" s="160" t="s">
        <v>1046</v>
      </c>
      <c r="G208" s="306" t="s">
        <v>32</v>
      </c>
      <c r="H208" s="294" t="s">
        <v>11</v>
      </c>
      <c r="I208" s="203"/>
      <c r="J208" s="332">
        <v>44032</v>
      </c>
      <c r="K208" s="203" t="s">
        <v>1354</v>
      </c>
      <c r="L208" s="203" t="s">
        <v>1353</v>
      </c>
      <c r="M208" s="203"/>
      <c r="N208" s="203"/>
      <c r="O208" s="203"/>
      <c r="P208" s="306" t="s">
        <v>638</v>
      </c>
      <c r="Q208" s="307" t="s">
        <v>643</v>
      </c>
    </row>
    <row r="209" spans="2:17" ht="101.25" x14ac:dyDescent="0.25">
      <c r="B209" s="292" t="s">
        <v>4</v>
      </c>
      <c r="C209" s="153" t="s">
        <v>1047</v>
      </c>
      <c r="D209" s="153" t="s">
        <v>410</v>
      </c>
      <c r="E209" s="158" t="s">
        <v>24</v>
      </c>
      <c r="F209" s="153" t="s">
        <v>1048</v>
      </c>
      <c r="G209" s="308" t="s">
        <v>32</v>
      </c>
      <c r="H209" s="299"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9"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9"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9"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4"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4"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4"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4"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4"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4"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32"/>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13</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phoneticPr fontId="12" type="noConversion"/>
  <conditionalFormatting sqref="Q1">
    <cfRule type="cellIs" dxfId="515" priority="17" operator="equal">
      <formula>"Indéterminé"</formula>
    </cfRule>
    <cfRule type="cellIs" dxfId="514" priority="18" operator="equal">
      <formula>"NA"</formula>
    </cfRule>
    <cfRule type="cellIs" dxfId="513" priority="19" operator="equal">
      <formula>"Invalidé"</formula>
    </cfRule>
    <cfRule type="cellIs" dxfId="512" priority="20" operator="equal">
      <formula>"Validé"</formula>
    </cfRule>
  </conditionalFormatting>
  <conditionalFormatting sqref="H1:H141 H232 H261:H1048576 H143:H221">
    <cfRule type="cellIs" dxfId="511" priority="21" operator="equal">
      <formula>"Indéterminé"</formula>
    </cfRule>
    <cfRule type="cellIs" dxfId="510" priority="22" operator="equal">
      <formula>"NA"</formula>
    </cfRule>
    <cfRule type="cellIs" dxfId="509" priority="23" operator="equal">
      <formula>"Invalidé"</formula>
    </cfRule>
    <cfRule type="cellIs" dxfId="508" priority="24" operator="equal">
      <formula>"Validé"</formula>
    </cfRule>
  </conditionalFormatting>
  <conditionalFormatting sqref="H142">
    <cfRule type="cellIs" dxfId="507" priority="13" operator="equal">
      <formula>"Indéterminé"</formula>
    </cfRule>
    <cfRule type="cellIs" dxfId="506" priority="14" operator="equal">
      <formula>"NA"</formula>
    </cfRule>
    <cfRule type="cellIs" dxfId="505" priority="15" operator="equal">
      <formula>"Invalidé"</formula>
    </cfRule>
    <cfRule type="cellIs" dxfId="504" priority="16" operator="equal">
      <formula>"Validé"</formula>
    </cfRule>
  </conditionalFormatting>
  <conditionalFormatting sqref="H222:H231">
    <cfRule type="cellIs" dxfId="503" priority="9" operator="equal">
      <formula>"Indéterminé"</formula>
    </cfRule>
    <cfRule type="cellIs" dxfId="502" priority="10" operator="equal">
      <formula>"NA"</formula>
    </cfRule>
    <cfRule type="cellIs" dxfId="501" priority="11" operator="equal">
      <formula>"Invalidé"</formula>
    </cfRule>
    <cfRule type="cellIs" dxfId="500" priority="12" operator="equal">
      <formula>"Validé"</formula>
    </cfRule>
  </conditionalFormatting>
  <conditionalFormatting sqref="H233:H239">
    <cfRule type="cellIs" dxfId="499" priority="5" operator="equal">
      <formula>"Indéterminé"</formula>
    </cfRule>
    <cfRule type="cellIs" dxfId="498" priority="6" operator="equal">
      <formula>"NA"</formula>
    </cfRule>
    <cfRule type="cellIs" dxfId="497" priority="7" operator="equal">
      <formula>"Invalidé"</formula>
    </cfRule>
    <cfRule type="cellIs" dxfId="496" priority="8" operator="equal">
      <formula>"Validé"</formula>
    </cfRule>
  </conditionalFormatting>
  <conditionalFormatting sqref="H240:H260">
    <cfRule type="cellIs" dxfId="495" priority="1" operator="equal">
      <formula>"Indéterminé"</formula>
    </cfRule>
    <cfRule type="cellIs" dxfId="494" priority="2" operator="equal">
      <formula>"NA"</formula>
    </cfRule>
    <cfRule type="cellIs" dxfId="493" priority="3" operator="equal">
      <formula>"Invalidé"</formula>
    </cfRule>
    <cfRule type="cellIs" dxfId="492"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sheetPr>
  <dimension ref="A1:GJ268"/>
  <sheetViews>
    <sheetView showRuler="0" zoomScale="50" zoomScaleNormal="50" zoomScaleSheetLayoutView="100" workbookViewId="0">
      <pane ySplit="10" topLeftCell="A15" activePane="bottomLeft" state="frozenSplit"/>
      <selection activeCell="E2" sqref="E2:K3"/>
      <selection pane="bottomLeft" activeCell="D1" sqref="D1"/>
    </sheetView>
  </sheetViews>
  <sheetFormatPr baseColWidth="10" defaultColWidth="11.42578125" defaultRowHeight="15" outlineLevelRow="1" x14ac:dyDescent="0.25"/>
  <cols>
    <col min="1" max="1" width="12.5703125" style="9" customWidth="1"/>
    <col min="2" max="2" width="21.42578125" style="9" customWidth="1"/>
    <col min="3" max="3" width="6.5703125" style="9" customWidth="1"/>
    <col min="4" max="4" width="8.42578125" style="9" customWidth="1"/>
    <col min="5" max="5" width="30.85546875" style="9" customWidth="1"/>
    <col min="6" max="6" width="64" style="11" customWidth="1"/>
    <col min="7" max="27" width="12.5703125" style="9" customWidth="1"/>
    <col min="28" max="50" width="11.42578125" style="9"/>
    <col min="51" max="16384" width="11.42578125" style="106"/>
  </cols>
  <sheetData>
    <row r="1" spans="1:192" ht="47.45" customHeight="1" x14ac:dyDescent="0.25">
      <c r="A1" s="33" t="str">
        <f>Projet!A1</f>
        <v>Audit par tests RGAA 4.0 2019</v>
      </c>
      <c r="B1" s="33"/>
      <c r="C1" s="33"/>
      <c r="D1" s="33"/>
      <c r="E1" s="33"/>
      <c r="F1" s="34"/>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row>
    <row r="2" spans="1:192" ht="35.25" customHeight="1" x14ac:dyDescent="0.25">
      <c r="A2" s="372" t="s">
        <v>461</v>
      </c>
      <c r="B2" s="373"/>
      <c r="C2" s="373"/>
      <c r="D2" s="374"/>
      <c r="E2" s="33"/>
      <c r="F2" s="34"/>
      <c r="G2" s="130" t="s">
        <v>1200</v>
      </c>
      <c r="H2" s="130"/>
      <c r="I2" s="130"/>
      <c r="J2" s="130"/>
      <c r="K2" s="130"/>
      <c r="L2" s="130"/>
      <c r="M2" s="130"/>
      <c r="N2" s="130"/>
      <c r="O2" s="130"/>
      <c r="P2" s="130"/>
      <c r="Q2" s="130"/>
      <c r="R2" s="130"/>
      <c r="S2" s="130"/>
      <c r="T2" s="130"/>
      <c r="U2" s="130"/>
      <c r="V2" s="130"/>
      <c r="W2" s="130"/>
      <c r="X2" s="130"/>
      <c r="Y2" s="130"/>
      <c r="Z2" s="130"/>
      <c r="AA2" s="130"/>
      <c r="AB2" s="7"/>
      <c r="AC2" s="7"/>
      <c r="AD2" s="7"/>
      <c r="AE2" s="7"/>
      <c r="AF2" s="7"/>
      <c r="AG2" s="7"/>
      <c r="AH2" s="7"/>
      <c r="AI2" s="7"/>
      <c r="AJ2" s="7"/>
      <c r="AK2" s="7"/>
      <c r="AL2" s="7"/>
      <c r="AM2" s="7"/>
      <c r="AN2" s="7"/>
      <c r="AO2" s="7"/>
      <c r="AP2" s="7"/>
      <c r="AQ2" s="7"/>
      <c r="AR2" s="7"/>
      <c r="AS2" s="7"/>
      <c r="AT2" s="7"/>
      <c r="AU2" s="7"/>
      <c r="AV2" s="7"/>
      <c r="AW2" s="7"/>
      <c r="AX2" s="7"/>
    </row>
    <row r="3" spans="1:192" ht="15" customHeight="1" x14ac:dyDescent="0.25">
      <c r="A3" s="49"/>
      <c r="B3" s="50"/>
      <c r="C3" s="50"/>
      <c r="D3" s="51"/>
      <c r="E3" s="33"/>
      <c r="F3" s="34"/>
      <c r="G3" s="52">
        <f>Value!AG362</f>
        <v>20.754716981132077</v>
      </c>
      <c r="H3" s="52">
        <f>Value!AH362</f>
        <v>27.358490566037737</v>
      </c>
      <c r="I3" s="52">
        <f>Value!AI362</f>
        <v>33.018867924528301</v>
      </c>
      <c r="J3" s="52">
        <f>Value!AJ362</f>
        <v>28.30188679245283</v>
      </c>
      <c r="K3" s="52">
        <f>Value!AK362</f>
        <v>20.754716981132077</v>
      </c>
      <c r="L3" s="52">
        <f>Value!AL362</f>
        <v>21.69811320754717</v>
      </c>
      <c r="M3" s="52">
        <f>Value!AM362</f>
        <v>23.584905660377359</v>
      </c>
      <c r="N3" s="52">
        <f>Value!AN362</f>
        <v>26.415094339622641</v>
      </c>
      <c r="O3" s="52">
        <f>Value!AO362</f>
        <v>24.528301886792452</v>
      </c>
      <c r="P3" s="52">
        <f>Value!AP362</f>
        <v>24.528301886792452</v>
      </c>
      <c r="Q3" s="52">
        <f>Value!AQ362</f>
        <v>31.132075471698112</v>
      </c>
      <c r="R3" s="52">
        <f>Value!AR362</f>
        <v>29.245283018867923</v>
      </c>
      <c r="S3" s="52">
        <f>Value!AS362</f>
        <v>26.415094339622641</v>
      </c>
      <c r="T3" s="52">
        <f>Value!AT362</f>
        <v>27.358490566037737</v>
      </c>
      <c r="U3" s="52">
        <f>Value!AU362</f>
        <v>24.528301886792452</v>
      </c>
      <c r="V3" s="52">
        <f>Value!AV362</f>
        <v>21.69811320754717</v>
      </c>
      <c r="W3" s="52">
        <f>Value!AW362</f>
        <v>23.584905660377359</v>
      </c>
      <c r="X3" s="52">
        <f>Value!AX362</f>
        <v>27.358490566037737</v>
      </c>
      <c r="Y3" s="52">
        <f>Value!AY362</f>
        <v>29.245283018867923</v>
      </c>
      <c r="Z3" s="52">
        <f>Value!AZ362</f>
        <v>26.415094339622641</v>
      </c>
      <c r="AA3" s="52">
        <f>Value!BA362</f>
        <v>23.584905660377359</v>
      </c>
      <c r="AB3" s="7"/>
      <c r="AC3" s="7"/>
      <c r="AD3" s="7"/>
      <c r="AE3" s="7"/>
      <c r="AF3" s="7"/>
      <c r="AG3" s="7"/>
      <c r="AH3" s="7"/>
      <c r="AI3" s="7"/>
      <c r="AJ3" s="7"/>
      <c r="AK3" s="7"/>
      <c r="AL3" s="7"/>
      <c r="AM3" s="7"/>
      <c r="AN3" s="7"/>
      <c r="AO3" s="7"/>
      <c r="AP3" s="7"/>
      <c r="AQ3" s="7"/>
      <c r="AR3" s="7"/>
      <c r="AS3" s="7"/>
      <c r="AT3" s="7"/>
      <c r="AU3" s="7"/>
      <c r="AV3" s="7"/>
      <c r="AW3" s="7"/>
      <c r="AX3" s="7"/>
    </row>
    <row r="4" spans="1:192" ht="15" customHeight="1" x14ac:dyDescent="0.25">
      <c r="A4" s="49"/>
      <c r="B4" s="129" t="s">
        <v>1201</v>
      </c>
      <c r="C4" s="50"/>
      <c r="D4" s="51"/>
      <c r="E4" s="33"/>
      <c r="F4" s="34"/>
      <c r="G4" s="52">
        <f>Value!AG363</f>
        <v>26.415094339622641</v>
      </c>
      <c r="H4" s="52">
        <f>Value!AH363</f>
        <v>25.471698113207548</v>
      </c>
      <c r="I4" s="52">
        <f>Value!AI363</f>
        <v>28.30188679245283</v>
      </c>
      <c r="J4" s="52">
        <f>Value!AJ363</f>
        <v>27.358490566037737</v>
      </c>
      <c r="K4" s="52">
        <f>Value!AK363</f>
        <v>26.415094339622641</v>
      </c>
      <c r="L4" s="52">
        <f>Value!AL363</f>
        <v>27.358490566037737</v>
      </c>
      <c r="M4" s="52">
        <f>Value!AM363</f>
        <v>23.584905660377359</v>
      </c>
      <c r="N4" s="52">
        <f>Value!AN363</f>
        <v>24.528301886792452</v>
      </c>
      <c r="O4" s="52">
        <f>Value!AO363</f>
        <v>21.69811320754717</v>
      </c>
      <c r="P4" s="52">
        <f>Value!AP363</f>
        <v>22.641509433962263</v>
      </c>
      <c r="Q4" s="52">
        <f>Value!AQ363</f>
        <v>32.075471698113205</v>
      </c>
      <c r="R4" s="52">
        <f>Value!AR363</f>
        <v>26.415094339622641</v>
      </c>
      <c r="S4" s="52">
        <f>Value!AS363</f>
        <v>22.641509433962263</v>
      </c>
      <c r="T4" s="52">
        <f>Value!AT363</f>
        <v>23.584905660377359</v>
      </c>
      <c r="U4" s="52">
        <f>Value!AU363</f>
        <v>23.584905660377359</v>
      </c>
      <c r="V4" s="52">
        <f>Value!AV363</f>
        <v>22.641509433962263</v>
      </c>
      <c r="W4" s="52">
        <f>Value!AW363</f>
        <v>20.754716981132077</v>
      </c>
      <c r="X4" s="52">
        <f>Value!AX363</f>
        <v>22.641509433962263</v>
      </c>
      <c r="Y4" s="52">
        <f>Value!AY363</f>
        <v>23.584905660377359</v>
      </c>
      <c r="Z4" s="52">
        <f>Value!AZ363</f>
        <v>22.641509433962263</v>
      </c>
      <c r="AA4" s="52">
        <f>Value!BA363</f>
        <v>20.754716981132077</v>
      </c>
      <c r="AB4" s="7"/>
      <c r="AC4" s="7"/>
      <c r="AD4" s="7"/>
      <c r="AE4" s="7"/>
      <c r="AF4" s="7"/>
      <c r="AG4" s="7"/>
      <c r="AH4" s="7"/>
      <c r="AI4" s="7"/>
      <c r="AJ4" s="7"/>
      <c r="AK4" s="7"/>
      <c r="AL4" s="7"/>
      <c r="AM4" s="7"/>
      <c r="AN4" s="7"/>
      <c r="AO4" s="7"/>
      <c r="AP4" s="7"/>
      <c r="AQ4" s="7"/>
      <c r="AR4" s="7"/>
      <c r="AS4" s="7"/>
      <c r="AT4" s="7"/>
      <c r="AU4" s="7"/>
      <c r="AV4" s="7"/>
      <c r="AW4" s="7"/>
      <c r="AX4" s="7"/>
    </row>
    <row r="5" spans="1:192" ht="15" customHeight="1" x14ac:dyDescent="0.25">
      <c r="A5" s="375">
        <f ca="1">Value!O141</f>
        <v>30.666666666666664</v>
      </c>
      <c r="B5" s="376"/>
      <c r="C5" s="376"/>
      <c r="D5" s="377"/>
      <c r="E5" s="33"/>
      <c r="F5" s="34"/>
      <c r="G5" s="52">
        <f>Value!AG364</f>
        <v>0</v>
      </c>
      <c r="H5" s="52">
        <f>Value!AH364</f>
        <v>0</v>
      </c>
      <c r="I5" s="52">
        <f>Value!AI364</f>
        <v>0</v>
      </c>
      <c r="J5" s="52">
        <f>Value!AJ364</f>
        <v>0</v>
      </c>
      <c r="K5" s="52">
        <f>Value!AK364</f>
        <v>0</v>
      </c>
      <c r="L5" s="52">
        <f>Value!AL364</f>
        <v>0</v>
      </c>
      <c r="M5" s="52">
        <f>Value!AM364</f>
        <v>0</v>
      </c>
      <c r="N5" s="52">
        <f>Value!AN364</f>
        <v>0</v>
      </c>
      <c r="O5" s="52">
        <f>Value!AO364</f>
        <v>0</v>
      </c>
      <c r="P5" s="52">
        <f>Value!AP364</f>
        <v>0</v>
      </c>
      <c r="Q5" s="52">
        <f>Value!AQ364</f>
        <v>0</v>
      </c>
      <c r="R5" s="52">
        <f>Value!AR364</f>
        <v>0</v>
      </c>
      <c r="S5" s="52">
        <f>Value!AS364</f>
        <v>0</v>
      </c>
      <c r="T5" s="52">
        <f>Value!AT364</f>
        <v>0</v>
      </c>
      <c r="U5" s="52">
        <f>Value!AU364</f>
        <v>0</v>
      </c>
      <c r="V5" s="52">
        <f>Value!AV364</f>
        <v>0</v>
      </c>
      <c r="W5" s="52">
        <f>Value!AW364</f>
        <v>0</v>
      </c>
      <c r="X5" s="52">
        <f>Value!AX364</f>
        <v>0</v>
      </c>
      <c r="Y5" s="52">
        <f>Value!AY364</f>
        <v>0</v>
      </c>
      <c r="Z5" s="52">
        <f>Value!AZ364</f>
        <v>0</v>
      </c>
      <c r="AA5" s="52">
        <f>Value!BA364</f>
        <v>0</v>
      </c>
      <c r="AB5" s="7"/>
      <c r="AC5" s="7"/>
      <c r="AD5" s="7"/>
      <c r="AE5" s="7"/>
      <c r="AF5" s="7"/>
      <c r="AG5" s="7"/>
      <c r="AH5" s="7"/>
      <c r="AI5" s="7"/>
      <c r="AJ5" s="7"/>
      <c r="AK5" s="7"/>
      <c r="AL5" s="7"/>
      <c r="AM5" s="7"/>
      <c r="AN5" s="7"/>
      <c r="AO5" s="7"/>
      <c r="AP5" s="7"/>
      <c r="AQ5" s="7"/>
      <c r="AR5" s="7"/>
      <c r="AS5" s="7"/>
      <c r="AT5" s="7"/>
      <c r="AU5" s="7"/>
      <c r="AV5" s="7"/>
      <c r="AW5" s="7"/>
      <c r="AX5" s="7"/>
    </row>
    <row r="6" spans="1:192" ht="31.5" customHeight="1" x14ac:dyDescent="0.25">
      <c r="A6" s="378"/>
      <c r="B6" s="379"/>
      <c r="C6" s="379"/>
      <c r="D6" s="380"/>
      <c r="E6" s="35"/>
      <c r="F6" s="35"/>
      <c r="G6" s="36">
        <f>IFERROR(Value!AG$359,"")</f>
        <v>44</v>
      </c>
      <c r="H6" s="36">
        <f>IFERROR(Value!AH$359,"")</f>
        <v>51.785714285714285</v>
      </c>
      <c r="I6" s="36">
        <f>IFERROR(Value!AI$359,"")</f>
        <v>53.846153846153847</v>
      </c>
      <c r="J6" s="36">
        <f>IFERROR(Value!AJ$359,"")</f>
        <v>50.847457627118644</v>
      </c>
      <c r="K6" s="36">
        <f>IFERROR(Value!AK$359,"")</f>
        <v>44</v>
      </c>
      <c r="L6" s="36">
        <f>IFERROR(Value!AL$359,"")</f>
        <v>44.230769230769234</v>
      </c>
      <c r="M6" s="36">
        <f>IFERROR(Value!AM$359,"")</f>
        <v>50</v>
      </c>
      <c r="N6" s="36">
        <f>IFERROR(Value!AN$359,"")</f>
        <v>51.851851851851855</v>
      </c>
      <c r="O6" s="36">
        <f>IFERROR(Value!AO$359,"")</f>
        <v>53.061224489795919</v>
      </c>
      <c r="P6" s="36">
        <f>IFERROR(Value!AP$359,"")</f>
        <v>52</v>
      </c>
      <c r="Q6" s="36">
        <f>IFERROR(Value!AQ$359,"")</f>
        <v>49.253731343283583</v>
      </c>
      <c r="R6" s="36">
        <f>IFERROR(Value!AR$359,"")</f>
        <v>52.542372881355931</v>
      </c>
      <c r="S6" s="36">
        <f>IFERROR(Value!AS$359,"")</f>
        <v>53.846153846153847</v>
      </c>
      <c r="T6" s="36">
        <f>IFERROR(Value!AT$359,"")</f>
        <v>53.703703703703702</v>
      </c>
      <c r="U6" s="36">
        <f>IFERROR(Value!AU$359,"")</f>
        <v>50.980392156862742</v>
      </c>
      <c r="V6" s="36">
        <f>IFERROR(Value!AV$359,"")</f>
        <v>48.936170212765958</v>
      </c>
      <c r="W6" s="36">
        <f>IFERROR(Value!AW$359,"")</f>
        <v>53.191489361702125</v>
      </c>
      <c r="X6" s="36">
        <f>IFERROR(Value!AX$359,"")</f>
        <v>54.716981132075475</v>
      </c>
      <c r="Y6" s="36">
        <f>IFERROR(Value!AY$359,"")</f>
        <v>55.357142857142854</v>
      </c>
      <c r="Z6" s="36">
        <f>IFERROR(Value!AZ$359,"")</f>
        <v>53.846153846153847</v>
      </c>
      <c r="AA6" s="36">
        <f>IFERROR(Value!BA$359,"")</f>
        <v>53.191489361702125</v>
      </c>
      <c r="AB6" s="7"/>
      <c r="AC6" s="7"/>
      <c r="AD6" s="7"/>
      <c r="AE6" s="7"/>
      <c r="AF6" s="7"/>
      <c r="AG6" s="7"/>
      <c r="AH6" s="7"/>
      <c r="AI6" s="7"/>
      <c r="AJ6" s="7"/>
      <c r="AK6" s="7"/>
      <c r="AL6" s="7"/>
      <c r="AM6" s="7"/>
      <c r="AN6" s="7"/>
      <c r="AO6" s="7"/>
      <c r="AP6" s="7"/>
      <c r="AQ6" s="7"/>
      <c r="AR6" s="7"/>
      <c r="AS6" s="7"/>
      <c r="AT6" s="7"/>
      <c r="AU6" s="7"/>
      <c r="AV6" s="7"/>
      <c r="AW6" s="7"/>
      <c r="AX6" s="7"/>
    </row>
    <row r="7" spans="1:192" ht="15" customHeight="1" x14ac:dyDescent="0.25">
      <c r="A7" s="378"/>
      <c r="B7" s="379"/>
      <c r="C7" s="379"/>
      <c r="D7" s="380"/>
      <c r="E7" s="35"/>
      <c r="F7" s="35"/>
      <c r="G7" s="37">
        <f>IFERROR(Value!AG$6,"")</f>
        <v>0</v>
      </c>
      <c r="H7" s="37">
        <f>IFERROR(Value!AH$6,"")</f>
        <v>0</v>
      </c>
      <c r="I7" s="37">
        <f>IFERROR(Value!AI$6,"")</f>
        <v>0</v>
      </c>
      <c r="J7" s="37">
        <f>IFERROR(Value!AJ$6,"")</f>
        <v>0</v>
      </c>
      <c r="K7" s="37">
        <f>IFERROR(Value!AK$6,"")</f>
        <v>0</v>
      </c>
      <c r="L7" s="37">
        <f>IFERROR(Value!AL$6,"")</f>
        <v>0</v>
      </c>
      <c r="M7" s="37">
        <f>IFERROR(Value!AM$6,"")</f>
        <v>0</v>
      </c>
      <c r="N7" s="37">
        <f>IFERROR(Value!AN$6,"")</f>
        <v>0</v>
      </c>
      <c r="O7" s="37">
        <f>IFERROR(Value!AO$6,"")</f>
        <v>0</v>
      </c>
      <c r="P7" s="37">
        <f>IFERROR(Value!AP$6,"")</f>
        <v>0</v>
      </c>
      <c r="Q7" s="37">
        <f>IFERROR(Value!AQ$6,"")</f>
        <v>0</v>
      </c>
      <c r="R7" s="37">
        <f>IFERROR(Value!AR$6,"")</f>
        <v>0</v>
      </c>
      <c r="S7" s="37">
        <f>IFERROR(Value!AS$6,"")</f>
        <v>0</v>
      </c>
      <c r="T7" s="37">
        <f>IFERROR(Value!AT$6,"")</f>
        <v>0</v>
      </c>
      <c r="U7" s="37">
        <f>IFERROR(Value!AU$6,"")</f>
        <v>0</v>
      </c>
      <c r="V7" s="37">
        <f>IFERROR(Value!AV$6,"")</f>
        <v>0</v>
      </c>
      <c r="W7" s="37">
        <f>IFERROR(Value!AW$6,"")</f>
        <v>0</v>
      </c>
      <c r="X7" s="37">
        <f>IFERROR(Value!AX$6,"")</f>
        <v>0</v>
      </c>
      <c r="Y7" s="37">
        <f>IFERROR(Value!AY$6,"")</f>
        <v>0</v>
      </c>
      <c r="Z7" s="37">
        <f>IFERROR(Value!AZ$6,"")</f>
        <v>0</v>
      </c>
      <c r="AA7" s="37">
        <f>IFERROR(Value!BA$6,"")</f>
        <v>0</v>
      </c>
      <c r="AB7" s="7"/>
      <c r="AC7" s="7"/>
      <c r="AD7" s="7"/>
      <c r="AE7" s="7"/>
      <c r="AF7" s="7"/>
      <c r="AG7" s="7"/>
      <c r="AH7" s="7"/>
      <c r="AI7" s="7"/>
      <c r="AJ7" s="7"/>
      <c r="AK7" s="7"/>
      <c r="AL7" s="7"/>
      <c r="AM7" s="7"/>
      <c r="AN7" s="7"/>
      <c r="AO7" s="7"/>
      <c r="AP7" s="7"/>
      <c r="AQ7" s="7"/>
      <c r="AR7" s="7"/>
      <c r="AS7" s="7"/>
      <c r="AT7" s="7"/>
      <c r="AU7" s="7"/>
      <c r="AV7" s="7"/>
      <c r="AW7" s="7"/>
      <c r="AX7" s="7"/>
    </row>
    <row r="8" spans="1:192" ht="17.100000000000001" customHeight="1" x14ac:dyDescent="0.25">
      <c r="A8" s="378"/>
      <c r="B8" s="379"/>
      <c r="C8" s="379"/>
      <c r="D8" s="380"/>
      <c r="E8" s="35"/>
      <c r="F8" s="35"/>
      <c r="G8" s="37"/>
      <c r="H8" s="37"/>
      <c r="I8" s="37"/>
      <c r="J8" s="37"/>
      <c r="K8" s="37"/>
      <c r="L8" s="37"/>
      <c r="M8" s="37"/>
      <c r="N8" s="37"/>
      <c r="O8" s="37"/>
      <c r="P8" s="37"/>
      <c r="Q8" s="37"/>
      <c r="R8" s="37"/>
      <c r="S8" s="37"/>
      <c r="T8" s="37"/>
      <c r="U8" s="37"/>
      <c r="V8" s="37"/>
      <c r="W8" s="37"/>
      <c r="X8" s="37"/>
      <c r="Y8" s="37"/>
      <c r="Z8" s="37"/>
      <c r="AA8" s="37"/>
      <c r="AB8" s="7"/>
      <c r="AC8" s="7"/>
      <c r="AD8" s="7"/>
      <c r="AE8" s="7"/>
      <c r="AF8" s="7"/>
      <c r="AG8" s="7"/>
      <c r="AH8" s="7"/>
      <c r="AI8" s="7"/>
      <c r="AJ8" s="7"/>
      <c r="AK8" s="7"/>
      <c r="AL8" s="7"/>
      <c r="AM8" s="7"/>
      <c r="AN8" s="7"/>
      <c r="AO8" s="7"/>
      <c r="AP8" s="7"/>
      <c r="AQ8" s="7"/>
      <c r="AR8" s="7"/>
      <c r="AS8" s="7"/>
      <c r="AT8" s="7"/>
      <c r="AU8" s="7"/>
      <c r="AV8" s="7"/>
      <c r="AW8" s="7"/>
      <c r="AX8" s="7"/>
    </row>
    <row r="9" spans="1:192" s="107" customFormat="1" ht="22.5" customHeight="1" x14ac:dyDescent="0.25">
      <c r="A9" s="381"/>
      <c r="B9" s="382"/>
      <c r="C9" s="382"/>
      <c r="D9" s="383"/>
      <c r="E9" s="35"/>
      <c r="F9" s="38"/>
      <c r="G9" s="120" t="s">
        <v>1204</v>
      </c>
      <c r="H9" s="120" t="s">
        <v>1205</v>
      </c>
      <c r="I9" s="120" t="s">
        <v>1206</v>
      </c>
      <c r="J9" s="120" t="s">
        <v>1207</v>
      </c>
      <c r="K9" s="120" t="s">
        <v>1208</v>
      </c>
      <c r="L9" s="120" t="s">
        <v>1209</v>
      </c>
      <c r="M9" s="120" t="s">
        <v>1210</v>
      </c>
      <c r="N9" s="120" t="s">
        <v>1211</v>
      </c>
      <c r="O9" s="120" t="s">
        <v>1212</v>
      </c>
      <c r="P9" s="120" t="s">
        <v>1213</v>
      </c>
      <c r="Q9" s="120" t="s">
        <v>1214</v>
      </c>
      <c r="R9" s="120" t="s">
        <v>1215</v>
      </c>
      <c r="S9" s="120" t="s">
        <v>1216</v>
      </c>
      <c r="T9" s="120" t="s">
        <v>1217</v>
      </c>
      <c r="U9" s="120" t="s">
        <v>1218</v>
      </c>
      <c r="V9" s="120" t="s">
        <v>1244</v>
      </c>
      <c r="W9" s="120" t="s">
        <v>1243</v>
      </c>
      <c r="X9" s="120" t="s">
        <v>1219</v>
      </c>
      <c r="Y9" s="120" t="s">
        <v>1220</v>
      </c>
      <c r="Z9" s="120" t="s">
        <v>1221</v>
      </c>
      <c r="AA9" s="120" t="s">
        <v>1222</v>
      </c>
      <c r="AB9" s="8"/>
      <c r="AC9" s="8"/>
      <c r="AD9" s="8"/>
      <c r="AE9" s="8"/>
      <c r="AF9" s="8"/>
      <c r="AG9" s="8"/>
      <c r="AH9" s="8"/>
      <c r="AI9" s="8"/>
      <c r="AJ9" s="8"/>
      <c r="AK9" s="8"/>
      <c r="AL9" s="8"/>
      <c r="AM9" s="8"/>
      <c r="AN9" s="8"/>
      <c r="AO9" s="8"/>
      <c r="AP9" s="8"/>
      <c r="AQ9" s="8"/>
      <c r="AR9" s="8"/>
      <c r="AS9" s="8"/>
      <c r="AT9" s="8"/>
      <c r="AU9" s="8"/>
      <c r="AV9" s="8"/>
      <c r="AW9" s="8"/>
      <c r="AX9" s="8"/>
    </row>
    <row r="10" spans="1:192" x14ac:dyDescent="0.25">
      <c r="A10" s="1" t="s">
        <v>0</v>
      </c>
      <c r="B10" s="1" t="s">
        <v>215</v>
      </c>
      <c r="C10" s="2" t="s">
        <v>1</v>
      </c>
      <c r="D10" s="3" t="s">
        <v>23</v>
      </c>
      <c r="E10" s="2" t="s">
        <v>2</v>
      </c>
      <c r="F10" s="3" t="s">
        <v>10</v>
      </c>
      <c r="G10" s="2" t="s">
        <v>46</v>
      </c>
      <c r="H10" s="2" t="s">
        <v>47</v>
      </c>
      <c r="I10" s="2" t="s">
        <v>48</v>
      </c>
      <c r="J10" s="2" t="s">
        <v>1245</v>
      </c>
      <c r="K10" s="2" t="s">
        <v>1246</v>
      </c>
      <c r="L10" s="2" t="s">
        <v>1247</v>
      </c>
      <c r="M10" s="2" t="s">
        <v>1248</v>
      </c>
      <c r="N10" s="2" t="s">
        <v>1249</v>
      </c>
      <c r="O10" s="2" t="s">
        <v>1250</v>
      </c>
      <c r="P10" s="2" t="s">
        <v>1251</v>
      </c>
      <c r="Q10" s="2" t="s">
        <v>1252</v>
      </c>
      <c r="R10" s="2" t="s">
        <v>1253</v>
      </c>
      <c r="S10" s="2" t="s">
        <v>1254</v>
      </c>
      <c r="T10" s="2" t="s">
        <v>1255</v>
      </c>
      <c r="U10" s="2" t="s">
        <v>1256</v>
      </c>
      <c r="V10" s="2" t="s">
        <v>1257</v>
      </c>
      <c r="W10" s="2" t="s">
        <v>1258</v>
      </c>
      <c r="X10" s="2" t="s">
        <v>1259</v>
      </c>
      <c r="Y10" s="2" t="s">
        <v>1260</v>
      </c>
      <c r="Z10" s="2" t="s">
        <v>1261</v>
      </c>
      <c r="AA10" s="2" t="s">
        <v>1262</v>
      </c>
      <c r="AB10" s="2" t="s">
        <v>49</v>
      </c>
      <c r="AC10" s="2" t="s">
        <v>50</v>
      </c>
      <c r="AD10" s="2" t="s">
        <v>51</v>
      </c>
      <c r="AE10" s="2" t="s">
        <v>52</v>
      </c>
      <c r="AF10" s="2" t="s">
        <v>53</v>
      </c>
      <c r="AG10" s="2" t="s">
        <v>54</v>
      </c>
      <c r="AH10" s="2" t="s">
        <v>55</v>
      </c>
      <c r="AI10" s="2" t="s">
        <v>56</v>
      </c>
      <c r="AJ10" s="2" t="s">
        <v>57</v>
      </c>
      <c r="AK10" s="2" t="s">
        <v>58</v>
      </c>
      <c r="AL10" s="2" t="s">
        <v>59</v>
      </c>
      <c r="AM10" s="2" t="s">
        <v>60</v>
      </c>
      <c r="AN10" s="2" t="s">
        <v>61</v>
      </c>
      <c r="AO10" s="2" t="s">
        <v>62</v>
      </c>
      <c r="AP10" s="2" t="s">
        <v>63</v>
      </c>
      <c r="AQ10" s="2" t="s">
        <v>64</v>
      </c>
      <c r="AR10" s="2" t="s">
        <v>65</v>
      </c>
      <c r="AS10" s="2" t="s">
        <v>66</v>
      </c>
      <c r="AT10" s="2" t="s">
        <v>67</v>
      </c>
      <c r="AU10" s="2" t="s">
        <v>68</v>
      </c>
      <c r="AV10" s="2" t="s">
        <v>69</v>
      </c>
      <c r="AW10" s="2" t="s">
        <v>70</v>
      </c>
      <c r="AX10" s="2" t="s">
        <v>71</v>
      </c>
      <c r="AY10" s="2" t="s">
        <v>72</v>
      </c>
      <c r="AZ10" s="2" t="s">
        <v>73</v>
      </c>
      <c r="BA10" s="2" t="s">
        <v>74</v>
      </c>
      <c r="BB10" s="2" t="s">
        <v>75</v>
      </c>
      <c r="BC10" s="2" t="s">
        <v>76</v>
      </c>
      <c r="BD10" s="2" t="s">
        <v>77</v>
      </c>
      <c r="BE10" s="2" t="s">
        <v>78</v>
      </c>
      <c r="BF10" s="2" t="s">
        <v>79</v>
      </c>
      <c r="BG10" s="2" t="s">
        <v>80</v>
      </c>
      <c r="BH10" s="2" t="s">
        <v>81</v>
      </c>
      <c r="BI10" s="2" t="s">
        <v>82</v>
      </c>
      <c r="BJ10" s="2" t="s">
        <v>83</v>
      </c>
      <c r="BK10" s="2" t="s">
        <v>84</v>
      </c>
      <c r="BL10" s="2" t="s">
        <v>85</v>
      </c>
      <c r="BM10" s="2" t="s">
        <v>86</v>
      </c>
      <c r="BN10" s="2" t="s">
        <v>87</v>
      </c>
      <c r="BO10" s="2" t="s">
        <v>88</v>
      </c>
      <c r="BP10" s="2" t="s">
        <v>89</v>
      </c>
      <c r="BQ10" s="2" t="s">
        <v>90</v>
      </c>
      <c r="BR10" s="2" t="s">
        <v>91</v>
      </c>
      <c r="BS10" s="2" t="s">
        <v>92</v>
      </c>
      <c r="BT10" s="2" t="s">
        <v>93</v>
      </c>
      <c r="BU10" s="2" t="s">
        <v>94</v>
      </c>
      <c r="BV10" s="2" t="s">
        <v>95</v>
      </c>
      <c r="BW10" s="2" t="s">
        <v>96</v>
      </c>
      <c r="BX10" s="2" t="s">
        <v>97</v>
      </c>
      <c r="BY10" s="2" t="s">
        <v>98</v>
      </c>
      <c r="BZ10" s="2" t="s">
        <v>99</v>
      </c>
      <c r="CA10" s="2" t="s">
        <v>100</v>
      </c>
      <c r="CB10" s="2" t="s">
        <v>101</v>
      </c>
      <c r="CC10" s="2" t="s">
        <v>102</v>
      </c>
      <c r="CD10" s="2" t="s">
        <v>103</v>
      </c>
      <c r="CE10" s="2" t="s">
        <v>104</v>
      </c>
      <c r="CF10" s="2" t="s">
        <v>105</v>
      </c>
      <c r="CG10" s="2" t="s">
        <v>106</v>
      </c>
      <c r="CH10" s="2" t="s">
        <v>107</v>
      </c>
      <c r="CI10" s="2" t="s">
        <v>108</v>
      </c>
      <c r="CJ10" s="2" t="s">
        <v>109</v>
      </c>
      <c r="CK10" s="2" t="s">
        <v>110</v>
      </c>
      <c r="CL10" s="2" t="s">
        <v>111</v>
      </c>
      <c r="CM10" s="2" t="s">
        <v>112</v>
      </c>
      <c r="CN10" s="2" t="s">
        <v>113</v>
      </c>
      <c r="CO10" s="2" t="s">
        <v>114</v>
      </c>
      <c r="CP10" s="2" t="s">
        <v>115</v>
      </c>
      <c r="CQ10" s="2" t="s">
        <v>116</v>
      </c>
      <c r="CR10" s="2" t="s">
        <v>117</v>
      </c>
      <c r="CS10" s="2" t="s">
        <v>118</v>
      </c>
      <c r="CT10" s="2" t="s">
        <v>119</v>
      </c>
      <c r="CU10" s="2" t="s">
        <v>120</v>
      </c>
      <c r="CV10" s="2" t="s">
        <v>121</v>
      </c>
      <c r="CW10" s="2" t="s">
        <v>122</v>
      </c>
      <c r="CX10" s="2" t="s">
        <v>123</v>
      </c>
      <c r="CY10" s="2" t="s">
        <v>124</v>
      </c>
      <c r="CZ10" s="2" t="s">
        <v>125</v>
      </c>
      <c r="DA10" s="2" t="s">
        <v>126</v>
      </c>
      <c r="DB10" s="2" t="s">
        <v>127</v>
      </c>
      <c r="DC10" s="2" t="s">
        <v>128</v>
      </c>
      <c r="DD10" s="2" t="s">
        <v>129</v>
      </c>
      <c r="DE10" s="2" t="s">
        <v>130</v>
      </c>
      <c r="DF10" s="2" t="s">
        <v>131</v>
      </c>
      <c r="DG10" s="2" t="s">
        <v>132</v>
      </c>
      <c r="DH10" s="2" t="s">
        <v>133</v>
      </c>
      <c r="DI10" s="2" t="s">
        <v>134</v>
      </c>
      <c r="DJ10" s="2" t="s">
        <v>135</v>
      </c>
      <c r="DK10" s="2" t="s">
        <v>136</v>
      </c>
      <c r="DL10" s="2" t="s">
        <v>137</v>
      </c>
      <c r="DM10" s="2" t="s">
        <v>138</v>
      </c>
      <c r="DN10" s="2" t="s">
        <v>139</v>
      </c>
      <c r="DO10" s="2" t="s">
        <v>140</v>
      </c>
      <c r="DP10" s="2" t="s">
        <v>141</v>
      </c>
      <c r="DQ10" s="2" t="s">
        <v>142</v>
      </c>
      <c r="DR10" s="2" t="s">
        <v>143</v>
      </c>
      <c r="DS10" s="2" t="s">
        <v>144</v>
      </c>
      <c r="DT10" s="2" t="s">
        <v>145</v>
      </c>
      <c r="DU10" s="2" t="s">
        <v>146</v>
      </c>
      <c r="DV10" s="2" t="s">
        <v>147</v>
      </c>
      <c r="DW10" s="2" t="s">
        <v>148</v>
      </c>
      <c r="DX10" s="2" t="s">
        <v>149</v>
      </c>
      <c r="DY10" s="2" t="s">
        <v>150</v>
      </c>
      <c r="DZ10" s="2" t="s">
        <v>151</v>
      </c>
      <c r="EA10" s="2" t="s">
        <v>152</v>
      </c>
      <c r="EB10" s="2" t="s">
        <v>153</v>
      </c>
      <c r="EC10" s="2" t="s">
        <v>154</v>
      </c>
      <c r="ED10" s="2" t="s">
        <v>155</v>
      </c>
      <c r="EE10" s="2" t="s">
        <v>156</v>
      </c>
      <c r="EF10" s="2" t="s">
        <v>157</v>
      </c>
      <c r="EG10" s="2" t="s">
        <v>158</v>
      </c>
      <c r="EH10" s="2" t="s">
        <v>159</v>
      </c>
      <c r="EI10" s="2" t="s">
        <v>160</v>
      </c>
      <c r="EJ10" s="2" t="s">
        <v>161</v>
      </c>
      <c r="EK10" s="2" t="s">
        <v>162</v>
      </c>
      <c r="EL10" s="2" t="s">
        <v>163</v>
      </c>
      <c r="EM10" s="2" t="s">
        <v>164</v>
      </c>
      <c r="EN10" s="2" t="s">
        <v>165</v>
      </c>
      <c r="EO10" s="2" t="s">
        <v>166</v>
      </c>
      <c r="EP10" s="2" t="s">
        <v>167</v>
      </c>
      <c r="EQ10" s="2" t="s">
        <v>168</v>
      </c>
      <c r="ER10" s="2" t="s">
        <v>169</v>
      </c>
      <c r="ES10" s="2" t="s">
        <v>170</v>
      </c>
      <c r="ET10" s="2" t="s">
        <v>171</v>
      </c>
      <c r="EU10" s="2" t="s">
        <v>172</v>
      </c>
      <c r="EV10" s="2" t="s">
        <v>173</v>
      </c>
      <c r="EW10" s="2" t="s">
        <v>174</v>
      </c>
      <c r="EX10" s="2" t="s">
        <v>175</v>
      </c>
      <c r="EY10" s="2" t="s">
        <v>176</v>
      </c>
      <c r="EZ10" s="2" t="s">
        <v>177</v>
      </c>
      <c r="FA10" s="2" t="s">
        <v>178</v>
      </c>
      <c r="FB10" s="2" t="s">
        <v>179</v>
      </c>
      <c r="FC10" s="2" t="s">
        <v>180</v>
      </c>
      <c r="FD10" s="2" t="s">
        <v>181</v>
      </c>
      <c r="FE10" s="2" t="s">
        <v>182</v>
      </c>
      <c r="FF10" s="2" t="s">
        <v>183</v>
      </c>
      <c r="FG10" s="2" t="s">
        <v>184</v>
      </c>
      <c r="FH10" s="2" t="s">
        <v>185</v>
      </c>
      <c r="FI10" s="2" t="s">
        <v>186</v>
      </c>
      <c r="FJ10" s="2" t="s">
        <v>187</v>
      </c>
      <c r="FK10" s="2" t="s">
        <v>188</v>
      </c>
      <c r="FL10" s="2" t="s">
        <v>189</v>
      </c>
      <c r="FM10" s="2" t="s">
        <v>190</v>
      </c>
      <c r="FN10" s="2" t="s">
        <v>191</v>
      </c>
      <c r="FO10" s="2" t="s">
        <v>192</v>
      </c>
      <c r="FP10" s="2" t="s">
        <v>193</v>
      </c>
      <c r="FQ10" s="2" t="s">
        <v>194</v>
      </c>
      <c r="FR10" s="2" t="s">
        <v>195</v>
      </c>
      <c r="FS10" s="2" t="s">
        <v>196</v>
      </c>
      <c r="FT10" s="2" t="s">
        <v>197</v>
      </c>
      <c r="FU10" s="2" t="s">
        <v>198</v>
      </c>
      <c r="FV10" s="2" t="s">
        <v>199</v>
      </c>
      <c r="FW10" s="2" t="s">
        <v>200</v>
      </c>
      <c r="FX10" s="2" t="s">
        <v>201</v>
      </c>
      <c r="FY10" s="2" t="s">
        <v>202</v>
      </c>
      <c r="FZ10" s="2" t="s">
        <v>203</v>
      </c>
      <c r="GA10" s="2" t="s">
        <v>204</v>
      </c>
      <c r="GB10" s="2" t="s">
        <v>205</v>
      </c>
      <c r="GC10" s="2" t="s">
        <v>206</v>
      </c>
      <c r="GD10" s="2" t="s">
        <v>207</v>
      </c>
      <c r="GE10" s="2" t="s">
        <v>208</v>
      </c>
      <c r="GF10" s="2" t="s">
        <v>209</v>
      </c>
      <c r="GG10" s="2" t="s">
        <v>210</v>
      </c>
      <c r="GH10" s="2" t="s">
        <v>211</v>
      </c>
      <c r="GI10" s="2" t="s">
        <v>212</v>
      </c>
      <c r="GJ10" s="2" t="s">
        <v>213</v>
      </c>
    </row>
    <row r="11" spans="1:192" ht="45" x14ac:dyDescent="0.25">
      <c r="A11" s="181" t="s">
        <v>5</v>
      </c>
      <c r="B11" s="145" t="s">
        <v>811</v>
      </c>
      <c r="C11" s="146" t="s">
        <v>216</v>
      </c>
      <c r="D11" s="147" t="s">
        <v>24</v>
      </c>
      <c r="E11" s="162" t="s">
        <v>812</v>
      </c>
      <c r="F11" s="59"/>
      <c r="G11" s="90" t="str">
        <f>Page1!$H4</f>
        <v>Validé</v>
      </c>
      <c r="H11" s="90" t="str">
        <f>Page2!$H4</f>
        <v>Validé</v>
      </c>
      <c r="I11" s="90" t="str">
        <f>Page3!$H4</f>
        <v>Validé</v>
      </c>
      <c r="J11" s="90" t="str">
        <f>Page4!$H4</f>
        <v>Validé</v>
      </c>
      <c r="K11" s="90" t="str">
        <f>Page5!$H4</f>
        <v>Validé</v>
      </c>
      <c r="L11" s="90" t="str">
        <f>Page6!$H4</f>
        <v>Validé</v>
      </c>
      <c r="M11" s="90" t="str">
        <f>Page7!$H4</f>
        <v>Validé</v>
      </c>
      <c r="N11" s="90" t="str">
        <f>Page8!$H4</f>
        <v>Validé</v>
      </c>
      <c r="O11" s="90" t="str">
        <f>Page9!$H4</f>
        <v>Validé</v>
      </c>
      <c r="P11" s="90" t="str">
        <f>Page10!$H4</f>
        <v>Validé</v>
      </c>
      <c r="Q11" s="90" t="str">
        <f>Page11!$H4</f>
        <v>Validé</v>
      </c>
      <c r="R11" s="90" t="str">
        <f>Page12!$H4</f>
        <v>Validé</v>
      </c>
      <c r="S11" s="90" t="str">
        <f>Page13!$H4</f>
        <v>Validé</v>
      </c>
      <c r="T11" s="90" t="str">
        <f>Page14!$H4</f>
        <v>Validé</v>
      </c>
      <c r="U11" s="90" t="str">
        <f>Page15!$H4</f>
        <v>Validé</v>
      </c>
      <c r="V11" s="90" t="str">
        <f>Page16!$H4</f>
        <v>Validé</v>
      </c>
      <c r="W11" s="90" t="str">
        <f>Page17!$H4</f>
        <v>Validé</v>
      </c>
      <c r="X11" s="90" t="str">
        <f>Page18!$H4</f>
        <v>Validé</v>
      </c>
      <c r="Y11" s="90" t="str">
        <f>Page19!$H4</f>
        <v>Validé</v>
      </c>
      <c r="Z11" s="90" t="str">
        <f>Page20!$H4</f>
        <v>Validé</v>
      </c>
      <c r="AA11" s="90" t="str">
        <f>Page21!$H4</f>
        <v>Validé</v>
      </c>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c r="FT11" s="119"/>
      <c r="FU11" s="119"/>
      <c r="FV11" s="119"/>
      <c r="FW11" s="119"/>
      <c r="FX11" s="119"/>
      <c r="FY11" s="119"/>
      <c r="FZ11" s="119"/>
      <c r="GA11" s="119"/>
      <c r="GB11" s="119"/>
      <c r="GC11" s="119"/>
      <c r="GD11" s="119"/>
      <c r="GE11" s="119"/>
      <c r="GF11" s="119"/>
      <c r="GG11" s="119"/>
      <c r="GH11" s="119"/>
      <c r="GI11" s="119"/>
      <c r="GJ11" s="119"/>
    </row>
    <row r="12" spans="1:192" ht="45" outlineLevel="1" x14ac:dyDescent="0.25">
      <c r="A12" s="181" t="s">
        <v>5</v>
      </c>
      <c r="B12" s="145"/>
      <c r="C12" s="146" t="s">
        <v>217</v>
      </c>
      <c r="D12" s="147" t="s">
        <v>24</v>
      </c>
      <c r="E12" s="162" t="s">
        <v>813</v>
      </c>
      <c r="F12" s="59"/>
      <c r="G12" s="90" t="str">
        <f>Page1!$H5</f>
        <v>NA</v>
      </c>
      <c r="H12" s="90" t="str">
        <f>Page2!$H5</f>
        <v>NA</v>
      </c>
      <c r="I12" s="90" t="str">
        <f>Page3!$H5</f>
        <v>NA</v>
      </c>
      <c r="J12" s="90" t="str">
        <f>Page4!$H5</f>
        <v>NA</v>
      </c>
      <c r="K12" s="90" t="str">
        <f>Page5!$H5</f>
        <v>NA</v>
      </c>
      <c r="L12" s="90" t="str">
        <f>Page6!$H5</f>
        <v>NA</v>
      </c>
      <c r="M12" s="90" t="str">
        <f>Page7!$H5</f>
        <v>Validé</v>
      </c>
      <c r="N12" s="90" t="str">
        <f>Page8!$H5</f>
        <v>NA</v>
      </c>
      <c r="O12" s="90" t="str">
        <f>Page9!$H5</f>
        <v>NA</v>
      </c>
      <c r="P12" s="90" t="str">
        <f>Page10!$H5</f>
        <v>NA</v>
      </c>
      <c r="Q12" s="90" t="str">
        <f>Page11!$H5</f>
        <v>NA</v>
      </c>
      <c r="R12" s="90" t="str">
        <f>Page12!$H5</f>
        <v>NA</v>
      </c>
      <c r="S12" s="90" t="str">
        <f>Page13!$H5</f>
        <v>NA</v>
      </c>
      <c r="T12" s="90" t="str">
        <f>Page14!$H5</f>
        <v>NA</v>
      </c>
      <c r="U12" s="90" t="str">
        <f>Page15!$H5</f>
        <v>NA</v>
      </c>
      <c r="V12" s="90" t="str">
        <f>Page16!$H5</f>
        <v>NA</v>
      </c>
      <c r="W12" s="90" t="str">
        <f>Page17!$H5</f>
        <v>NA</v>
      </c>
      <c r="X12" s="90" t="str">
        <f>Page18!$H5</f>
        <v>NA</v>
      </c>
      <c r="Y12" s="90" t="str">
        <f>Page19!$H5</f>
        <v>NA</v>
      </c>
      <c r="Z12" s="90" t="str">
        <f>Page20!$H5</f>
        <v>NA</v>
      </c>
      <c r="AA12" s="90" t="str">
        <f>Page21!$H5</f>
        <v>NA</v>
      </c>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row>
    <row r="13" spans="1:192" ht="33.75" x14ac:dyDescent="0.25">
      <c r="A13" s="181" t="s">
        <v>5</v>
      </c>
      <c r="B13" s="145"/>
      <c r="C13" s="146" t="s">
        <v>218</v>
      </c>
      <c r="D13" s="147" t="s">
        <v>24</v>
      </c>
      <c r="E13" s="162" t="s">
        <v>645</v>
      </c>
      <c r="F13" s="59"/>
      <c r="G13" s="90" t="str">
        <f>Page1!$H6</f>
        <v>NA</v>
      </c>
      <c r="H13" s="90" t="str">
        <f>Page2!$H6</f>
        <v>NA</v>
      </c>
      <c r="I13" s="90" t="str">
        <f>Page3!$H6</f>
        <v>NA</v>
      </c>
      <c r="J13" s="90" t="str">
        <f>Page4!$H6</f>
        <v>NA</v>
      </c>
      <c r="K13" s="90" t="str">
        <f>Page5!$H6</f>
        <v>NA</v>
      </c>
      <c r="L13" s="90" t="str">
        <f>Page6!$H6</f>
        <v>NA</v>
      </c>
      <c r="M13" s="90" t="str">
        <f>Page7!$H6</f>
        <v>NA</v>
      </c>
      <c r="N13" s="90" t="str">
        <f>Page8!$H6</f>
        <v>NA</v>
      </c>
      <c r="O13" s="90" t="str">
        <f>Page9!$H6</f>
        <v>NA</v>
      </c>
      <c r="P13" s="90" t="str">
        <f>Page10!$H6</f>
        <v>NA</v>
      </c>
      <c r="Q13" s="90" t="str">
        <f>Page11!$H6</f>
        <v>NA</v>
      </c>
      <c r="R13" s="90" t="str">
        <f>Page12!$H6</f>
        <v>NA</v>
      </c>
      <c r="S13" s="90" t="str">
        <f>Page13!$H6</f>
        <v>NA</v>
      </c>
      <c r="T13" s="90" t="str">
        <f>Page14!$H6</f>
        <v>NA</v>
      </c>
      <c r="U13" s="90" t="str">
        <f>Page15!$H6</f>
        <v>NA</v>
      </c>
      <c r="V13" s="90" t="str">
        <f>Page16!$H6</f>
        <v>NA</v>
      </c>
      <c r="W13" s="90" t="str">
        <f>Page17!$H6</f>
        <v>NA</v>
      </c>
      <c r="X13" s="90" t="str">
        <f>Page18!$H6</f>
        <v>NA</v>
      </c>
      <c r="Y13" s="90" t="str">
        <f>Page19!$H6</f>
        <v>NA</v>
      </c>
      <c r="Z13" s="90" t="str">
        <f>Page20!$H6</f>
        <v>NA</v>
      </c>
      <c r="AA13" s="90" t="str">
        <f>Page21!$H6</f>
        <v>NA</v>
      </c>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c r="FL13" s="119"/>
      <c r="FM13" s="119"/>
      <c r="FN13" s="119"/>
      <c r="FO13" s="119"/>
      <c r="FP13" s="119"/>
      <c r="FQ13" s="119"/>
      <c r="FR13" s="119"/>
      <c r="FS13" s="119"/>
      <c r="FT13" s="119"/>
      <c r="FU13" s="119"/>
      <c r="FV13" s="119"/>
      <c r="FW13" s="119"/>
      <c r="FX13" s="119"/>
      <c r="FY13" s="119"/>
      <c r="FZ13" s="119"/>
      <c r="GA13" s="119"/>
      <c r="GB13" s="119"/>
      <c r="GC13" s="119"/>
      <c r="GD13" s="119"/>
      <c r="GE13" s="119"/>
      <c r="GF13" s="119"/>
      <c r="GG13" s="119"/>
      <c r="GH13" s="119"/>
      <c r="GI13" s="119"/>
      <c r="GJ13" s="119"/>
    </row>
    <row r="14" spans="1:192" ht="33.75" outlineLevel="1" x14ac:dyDescent="0.25">
      <c r="A14" s="181" t="s">
        <v>5</v>
      </c>
      <c r="B14" s="145"/>
      <c r="C14" s="146" t="s">
        <v>219</v>
      </c>
      <c r="D14" s="147" t="s">
        <v>24</v>
      </c>
      <c r="E14" s="163" t="s">
        <v>814</v>
      </c>
      <c r="F14" s="59"/>
      <c r="G14" s="90" t="str">
        <f>Page1!$H7</f>
        <v>NA</v>
      </c>
      <c r="H14" s="90" t="str">
        <f>Page2!$H7</f>
        <v>NA</v>
      </c>
      <c r="I14" s="90" t="str">
        <f>Page3!$H7</f>
        <v>NA</v>
      </c>
      <c r="J14" s="90" t="str">
        <f>Page4!$H7</f>
        <v>NA</v>
      </c>
      <c r="K14" s="90" t="str">
        <f>Page5!$H7</f>
        <v>NA</v>
      </c>
      <c r="L14" s="90" t="str">
        <f>Page6!$H7</f>
        <v>NA</v>
      </c>
      <c r="M14" s="90" t="str">
        <f>Page7!$H7</f>
        <v>NA</v>
      </c>
      <c r="N14" s="90" t="str">
        <f>Page8!$H7</f>
        <v>NA</v>
      </c>
      <c r="O14" s="90" t="str">
        <f>Page9!$H7</f>
        <v>NA</v>
      </c>
      <c r="P14" s="90" t="str">
        <f>Page10!$H7</f>
        <v>NA</v>
      </c>
      <c r="Q14" s="90" t="str">
        <f>Page11!$H7</f>
        <v>NA</v>
      </c>
      <c r="R14" s="90" t="str">
        <f>Page12!$H7</f>
        <v>NA</v>
      </c>
      <c r="S14" s="90" t="str">
        <f>Page13!$H7</f>
        <v>NA</v>
      </c>
      <c r="T14" s="90" t="str">
        <f>Page14!$H7</f>
        <v>NA</v>
      </c>
      <c r="U14" s="90" t="str">
        <f>Page15!$H7</f>
        <v>NA</v>
      </c>
      <c r="V14" s="90" t="str">
        <f>Page16!$H7</f>
        <v>NA</v>
      </c>
      <c r="W14" s="90" t="str">
        <f>Page17!$H7</f>
        <v>NA</v>
      </c>
      <c r="X14" s="90" t="str">
        <f>Page18!$H7</f>
        <v>NA</v>
      </c>
      <c r="Y14" s="90" t="str">
        <f>Page19!$H7</f>
        <v>NA</v>
      </c>
      <c r="Z14" s="90" t="str">
        <f>Page20!$H7</f>
        <v>NA</v>
      </c>
      <c r="AA14" s="90" t="str">
        <f>Page21!$H7</f>
        <v>NA</v>
      </c>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row>
    <row r="15" spans="1:192" ht="78.75" outlineLevel="1" x14ac:dyDescent="0.25">
      <c r="A15" s="181" t="s">
        <v>5</v>
      </c>
      <c r="B15" s="145"/>
      <c r="C15" s="146" t="s">
        <v>646</v>
      </c>
      <c r="D15" s="147" t="s">
        <v>24</v>
      </c>
      <c r="E15" s="164" t="s">
        <v>815</v>
      </c>
      <c r="F15" s="59"/>
      <c r="G15" s="90" t="str">
        <f>Page1!$H8</f>
        <v>NA</v>
      </c>
      <c r="H15" s="90" t="str">
        <f>Page2!$H8</f>
        <v>NA</v>
      </c>
      <c r="I15" s="90" t="str">
        <f>Page3!$H8</f>
        <v>NA</v>
      </c>
      <c r="J15" s="90" t="str">
        <f>Page4!$H8</f>
        <v>NA</v>
      </c>
      <c r="K15" s="90" t="str">
        <f>Page5!$H8</f>
        <v>NA</v>
      </c>
      <c r="L15" s="90" t="str">
        <f>Page6!$H8</f>
        <v>NA</v>
      </c>
      <c r="M15" s="90" t="str">
        <f>Page7!$H8</f>
        <v>NA</v>
      </c>
      <c r="N15" s="90" t="str">
        <f>Page8!$H8</f>
        <v>NA</v>
      </c>
      <c r="O15" s="90" t="str">
        <f>Page9!$H8</f>
        <v>NA</v>
      </c>
      <c r="P15" s="90" t="str">
        <f>Page10!$H8</f>
        <v>NA</v>
      </c>
      <c r="Q15" s="90" t="str">
        <f>Page11!$H8</f>
        <v>NA</v>
      </c>
      <c r="R15" s="90" t="str">
        <f>Page12!$H8</f>
        <v>NA</v>
      </c>
      <c r="S15" s="90" t="str">
        <f>Page13!$H8</f>
        <v>NA</v>
      </c>
      <c r="T15" s="90" t="str">
        <f>Page14!$H8</f>
        <v>NA</v>
      </c>
      <c r="U15" s="90" t="str">
        <f>Page15!$H8</f>
        <v>NA</v>
      </c>
      <c r="V15" s="90" t="str">
        <f>Page16!$H8</f>
        <v>NA</v>
      </c>
      <c r="W15" s="90" t="str">
        <f>Page17!$H8</f>
        <v>NA</v>
      </c>
      <c r="X15" s="90" t="str">
        <f>Page18!$H8</f>
        <v>NA</v>
      </c>
      <c r="Y15" s="90" t="str">
        <f>Page19!$H8</f>
        <v>NA</v>
      </c>
      <c r="Z15" s="90" t="str">
        <f>Page20!$H8</f>
        <v>NA</v>
      </c>
      <c r="AA15" s="90" t="str">
        <f>Page21!$H8</f>
        <v>NA</v>
      </c>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119"/>
      <c r="FX15" s="119"/>
      <c r="FY15" s="119"/>
      <c r="FZ15" s="119"/>
      <c r="GA15" s="119"/>
      <c r="GB15" s="119"/>
      <c r="GC15" s="119"/>
      <c r="GD15" s="119"/>
      <c r="GE15" s="119"/>
      <c r="GF15" s="119"/>
      <c r="GG15" s="119"/>
      <c r="GH15" s="119"/>
      <c r="GI15" s="119"/>
      <c r="GJ15" s="119"/>
    </row>
    <row r="16" spans="1:192" ht="146.25" outlineLevel="1" x14ac:dyDescent="0.25">
      <c r="A16" s="181" t="s">
        <v>5</v>
      </c>
      <c r="B16" s="145"/>
      <c r="C16" s="146" t="s">
        <v>647</v>
      </c>
      <c r="D16" s="147" t="s">
        <v>24</v>
      </c>
      <c r="E16" s="164" t="s">
        <v>816</v>
      </c>
      <c r="F16" s="59"/>
      <c r="G16" s="90" t="str">
        <f>Page1!$H9</f>
        <v>NA</v>
      </c>
      <c r="H16" s="90" t="str">
        <f>Page2!$H9</f>
        <v>NA</v>
      </c>
      <c r="I16" s="90" t="str">
        <f>Page3!$H9</f>
        <v>NA</v>
      </c>
      <c r="J16" s="90" t="str">
        <f>Page4!$H9</f>
        <v>NA</v>
      </c>
      <c r="K16" s="90" t="str">
        <f>Page5!$H9</f>
        <v>NA</v>
      </c>
      <c r="L16" s="90" t="str">
        <f>Page6!$H9</f>
        <v>NA</v>
      </c>
      <c r="M16" s="90" t="str">
        <f>Page7!$H9</f>
        <v>NA</v>
      </c>
      <c r="N16" s="90" t="str">
        <f>Page8!$H9</f>
        <v>NA</v>
      </c>
      <c r="O16" s="90" t="str">
        <f>Page9!$H9</f>
        <v>NA</v>
      </c>
      <c r="P16" s="90" t="str">
        <f>Page10!$H9</f>
        <v>NA</v>
      </c>
      <c r="Q16" s="90" t="str">
        <f>Page11!$H9</f>
        <v>NA</v>
      </c>
      <c r="R16" s="90" t="str">
        <f>Page12!$H9</f>
        <v>NA</v>
      </c>
      <c r="S16" s="90" t="str">
        <f>Page13!$H9</f>
        <v>NA</v>
      </c>
      <c r="T16" s="90" t="str">
        <f>Page14!$H9</f>
        <v>NA</v>
      </c>
      <c r="U16" s="90" t="str">
        <f>Page15!$H9</f>
        <v>NA</v>
      </c>
      <c r="V16" s="90" t="str">
        <f>Page16!$H9</f>
        <v>NA</v>
      </c>
      <c r="W16" s="90" t="str">
        <f>Page17!$H9</f>
        <v>NA</v>
      </c>
      <c r="X16" s="90" t="str">
        <f>Page18!$H9</f>
        <v>NA</v>
      </c>
      <c r="Y16" s="90" t="str">
        <f>Page19!$H9</f>
        <v>NA</v>
      </c>
      <c r="Z16" s="90" t="str">
        <f>Page20!$H9</f>
        <v>NA</v>
      </c>
      <c r="AA16" s="90" t="str">
        <f>Page21!$H9</f>
        <v>NA</v>
      </c>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row>
    <row r="17" spans="1:192" ht="157.5" outlineLevel="1" x14ac:dyDescent="0.25">
      <c r="A17" s="181" t="s">
        <v>5</v>
      </c>
      <c r="B17" s="145"/>
      <c r="C17" s="146" t="s">
        <v>648</v>
      </c>
      <c r="D17" s="147" t="s">
        <v>24</v>
      </c>
      <c r="E17" s="164" t="s">
        <v>817</v>
      </c>
      <c r="F17" s="59"/>
      <c r="G17" s="90" t="str">
        <f>Page1!$H10</f>
        <v>NA</v>
      </c>
      <c r="H17" s="90" t="str">
        <f>Page2!$H10</f>
        <v>NA</v>
      </c>
      <c r="I17" s="90" t="str">
        <f>Page3!$H10</f>
        <v>NA</v>
      </c>
      <c r="J17" s="90" t="str">
        <f>Page4!$H10</f>
        <v>NA</v>
      </c>
      <c r="K17" s="90" t="str">
        <f>Page5!$H10</f>
        <v>NA</v>
      </c>
      <c r="L17" s="90" t="str">
        <f>Page6!$H10</f>
        <v>NA</v>
      </c>
      <c r="M17" s="90" t="str">
        <f>Page7!$H10</f>
        <v>NA</v>
      </c>
      <c r="N17" s="90" t="str">
        <f>Page8!$H10</f>
        <v>NA</v>
      </c>
      <c r="O17" s="90" t="str">
        <f>Page9!$H10</f>
        <v>NA</v>
      </c>
      <c r="P17" s="90" t="str">
        <f>Page10!$H10</f>
        <v>NA</v>
      </c>
      <c r="Q17" s="90" t="str">
        <f>Page11!$H10</f>
        <v>NA</v>
      </c>
      <c r="R17" s="90" t="str">
        <f>Page12!$H10</f>
        <v>NA</v>
      </c>
      <c r="S17" s="90" t="str">
        <f>Page13!$H10</f>
        <v>NA</v>
      </c>
      <c r="T17" s="90" t="str">
        <f>Page14!$H10</f>
        <v>NA</v>
      </c>
      <c r="U17" s="90" t="str">
        <f>Page15!$H10</f>
        <v>NA</v>
      </c>
      <c r="V17" s="90" t="str">
        <f>Page16!$H10</f>
        <v>NA</v>
      </c>
      <c r="W17" s="90" t="str">
        <f>Page17!$H10</f>
        <v>NA</v>
      </c>
      <c r="X17" s="90" t="str">
        <f>Page18!$H10</f>
        <v>NA</v>
      </c>
      <c r="Y17" s="90" t="str">
        <f>Page19!$H10</f>
        <v>NA</v>
      </c>
      <c r="Z17" s="90" t="str">
        <f>Page20!$H10</f>
        <v>NA</v>
      </c>
      <c r="AA17" s="90" t="str">
        <f>Page21!$H10</f>
        <v>NA</v>
      </c>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c r="FF17" s="119"/>
      <c r="FG17" s="119"/>
      <c r="FH17" s="119"/>
      <c r="FI17" s="119"/>
      <c r="FJ17" s="119"/>
      <c r="FK17" s="119"/>
      <c r="FL17" s="119"/>
      <c r="FM17" s="119"/>
      <c r="FN17" s="119"/>
      <c r="FO17" s="119"/>
      <c r="FP17" s="119"/>
      <c r="FQ17" s="119"/>
      <c r="FR17" s="119"/>
      <c r="FS17" s="119"/>
      <c r="FT17" s="119"/>
      <c r="FU17" s="119"/>
      <c r="FV17" s="119"/>
      <c r="FW17" s="119"/>
      <c r="FX17" s="119"/>
      <c r="FY17" s="119"/>
      <c r="FZ17" s="119"/>
      <c r="GA17" s="119"/>
      <c r="GB17" s="119"/>
      <c r="GC17" s="119"/>
      <c r="GD17" s="119"/>
      <c r="GE17" s="119"/>
      <c r="GF17" s="119"/>
      <c r="GG17" s="119"/>
      <c r="GH17" s="119"/>
      <c r="GI17" s="119"/>
      <c r="GJ17" s="119"/>
    </row>
    <row r="18" spans="1:192" ht="157.5" outlineLevel="1" x14ac:dyDescent="0.25">
      <c r="A18" s="181" t="s">
        <v>5</v>
      </c>
      <c r="B18" s="145"/>
      <c r="C18" s="146" t="s">
        <v>649</v>
      </c>
      <c r="D18" s="147" t="s">
        <v>24</v>
      </c>
      <c r="E18" s="164" t="s">
        <v>818</v>
      </c>
      <c r="F18" s="59"/>
      <c r="G18" s="90" t="str">
        <f>Page1!$H11</f>
        <v>NA</v>
      </c>
      <c r="H18" s="90" t="str">
        <f>Page2!$H11</f>
        <v>NA</v>
      </c>
      <c r="I18" s="90" t="str">
        <f>Page3!$H11</f>
        <v>NA</v>
      </c>
      <c r="J18" s="90" t="str">
        <f>Page4!$H11</f>
        <v>NA</v>
      </c>
      <c r="K18" s="90" t="str">
        <f>Page5!$H11</f>
        <v>NA</v>
      </c>
      <c r="L18" s="90" t="str">
        <f>Page6!$H11</f>
        <v>NA</v>
      </c>
      <c r="M18" s="90" t="str">
        <f>Page7!$H11</f>
        <v>NA</v>
      </c>
      <c r="N18" s="90" t="str">
        <f>Page8!$H11</f>
        <v>NA</v>
      </c>
      <c r="O18" s="90" t="str">
        <f>Page9!$H11</f>
        <v>NA</v>
      </c>
      <c r="P18" s="90" t="str">
        <f>Page10!$H11</f>
        <v>NA</v>
      </c>
      <c r="Q18" s="90" t="str">
        <f>Page11!$H11</f>
        <v>NA</v>
      </c>
      <c r="R18" s="90" t="str">
        <f>Page12!$H11</f>
        <v>NA</v>
      </c>
      <c r="S18" s="90" t="str">
        <f>Page13!$H11</f>
        <v>NA</v>
      </c>
      <c r="T18" s="90" t="str">
        <f>Page14!$H11</f>
        <v>NA</v>
      </c>
      <c r="U18" s="90" t="str">
        <f>Page15!$H11</f>
        <v>NA</v>
      </c>
      <c r="V18" s="90" t="str">
        <f>Page16!$H11</f>
        <v>NA</v>
      </c>
      <c r="W18" s="90" t="str">
        <f>Page17!$H11</f>
        <v>NA</v>
      </c>
      <c r="X18" s="90" t="str">
        <f>Page18!$H11</f>
        <v>NA</v>
      </c>
      <c r="Y18" s="90" t="str">
        <f>Page19!$H11</f>
        <v>NA</v>
      </c>
      <c r="Z18" s="90" t="str">
        <f>Page20!$H11</f>
        <v>NA</v>
      </c>
      <c r="AA18" s="90" t="str">
        <f>Page21!$H11</f>
        <v>NA</v>
      </c>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row>
    <row r="19" spans="1:192" ht="112.5" outlineLevel="1" x14ac:dyDescent="0.25">
      <c r="A19" s="181" t="s">
        <v>5</v>
      </c>
      <c r="B19" s="148" t="s">
        <v>819</v>
      </c>
      <c r="C19" s="149" t="s">
        <v>220</v>
      </c>
      <c r="D19" s="150" t="s">
        <v>24</v>
      </c>
      <c r="E19" s="165" t="s">
        <v>820</v>
      </c>
      <c r="F19" s="61"/>
      <c r="G19" s="90" t="str">
        <f>Page1!$H12</f>
        <v>Validé</v>
      </c>
      <c r="H19" s="90" t="str">
        <f>Page2!$H12</f>
        <v>Validé</v>
      </c>
      <c r="I19" s="90" t="str">
        <f>Page3!$H12</f>
        <v>Validé</v>
      </c>
      <c r="J19" s="90" t="str">
        <f>Page4!$H12</f>
        <v>Validé</v>
      </c>
      <c r="K19" s="90" t="str">
        <f>Page5!$H12</f>
        <v>Validé</v>
      </c>
      <c r="L19" s="90" t="str">
        <f>Page6!$H12</f>
        <v>Validé</v>
      </c>
      <c r="M19" s="90" t="str">
        <f>Page7!$H12</f>
        <v>Validé</v>
      </c>
      <c r="N19" s="90" t="str">
        <f>Page8!$H12</f>
        <v>Validé</v>
      </c>
      <c r="O19" s="90" t="str">
        <f>Page9!$H12</f>
        <v>Validé</v>
      </c>
      <c r="P19" s="90" t="str">
        <f>Page10!$H12</f>
        <v>Invalidé</v>
      </c>
      <c r="Q19" s="90" t="str">
        <f>Page11!$H12</f>
        <v>Invalidé</v>
      </c>
      <c r="R19" s="90" t="str">
        <f>Page12!$H12</f>
        <v>Validé</v>
      </c>
      <c r="S19" s="90" t="str">
        <f>Page13!$H12</f>
        <v>Invalidé</v>
      </c>
      <c r="T19" s="90" t="str">
        <f>Page14!$H12</f>
        <v>Invalidé</v>
      </c>
      <c r="U19" s="90" t="str">
        <f>Page15!$H12</f>
        <v>Invalidé</v>
      </c>
      <c r="V19" s="90" t="str">
        <f>Page16!$H12</f>
        <v>Validé</v>
      </c>
      <c r="W19" s="90" t="str">
        <f>Page17!$H12</f>
        <v>Validé</v>
      </c>
      <c r="X19" s="90" t="str">
        <f>Page18!$H12</f>
        <v>Invalidé</v>
      </c>
      <c r="Y19" s="90" t="str">
        <f>Page19!$H12</f>
        <v>Validé</v>
      </c>
      <c r="Z19" s="90" t="str">
        <f>Page20!$H12</f>
        <v>Validé</v>
      </c>
      <c r="AA19" s="90" t="str">
        <f>Page21!$H12</f>
        <v>Validé</v>
      </c>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row>
    <row r="20" spans="1:192" ht="123.75" outlineLevel="1" x14ac:dyDescent="0.25">
      <c r="A20" s="181" t="s">
        <v>5</v>
      </c>
      <c r="B20" s="148"/>
      <c r="C20" s="149" t="s">
        <v>221</v>
      </c>
      <c r="D20" s="150" t="s">
        <v>24</v>
      </c>
      <c r="E20" s="165" t="s">
        <v>821</v>
      </c>
      <c r="F20" s="61"/>
      <c r="G20" s="90" t="str">
        <f>Page1!$H13</f>
        <v>NA</v>
      </c>
      <c r="H20" s="90" t="str">
        <f>Page2!$H13</f>
        <v>NA</v>
      </c>
      <c r="I20" s="90" t="str">
        <f>Page3!$H13</f>
        <v>NA</v>
      </c>
      <c r="J20" s="90" t="str">
        <f>Page4!$H13</f>
        <v>NA</v>
      </c>
      <c r="K20" s="90" t="str">
        <f>Page5!$H13</f>
        <v>NA</v>
      </c>
      <c r="L20" s="90" t="str">
        <f>Page6!$H13</f>
        <v>NA</v>
      </c>
      <c r="M20" s="90" t="str">
        <f>Page7!$H13</f>
        <v>NA</v>
      </c>
      <c r="N20" s="90" t="str">
        <f>Page8!$H13</f>
        <v>NA</v>
      </c>
      <c r="O20" s="90" t="str">
        <f>Page9!$H13</f>
        <v>NA</v>
      </c>
      <c r="P20" s="90" t="str">
        <f>Page10!$H13</f>
        <v>NA</v>
      </c>
      <c r="Q20" s="90" t="str">
        <f>Page11!$H13</f>
        <v>NA</v>
      </c>
      <c r="R20" s="90" t="str">
        <f>Page12!$H13</f>
        <v>NA</v>
      </c>
      <c r="S20" s="90" t="str">
        <f>Page13!$H13</f>
        <v>NA</v>
      </c>
      <c r="T20" s="90" t="str">
        <f>Page14!$H13</f>
        <v>NA</v>
      </c>
      <c r="U20" s="90" t="str">
        <f>Page15!$H13</f>
        <v>NA</v>
      </c>
      <c r="V20" s="90" t="str">
        <f>Page16!$H13</f>
        <v>NA</v>
      </c>
      <c r="W20" s="90" t="str">
        <f>Page17!$H13</f>
        <v>NA</v>
      </c>
      <c r="X20" s="90" t="str">
        <f>Page18!$H13</f>
        <v>NA</v>
      </c>
      <c r="Y20" s="90" t="str">
        <f>Page19!$H13</f>
        <v>NA</v>
      </c>
      <c r="Z20" s="90" t="str">
        <f>Page20!$H13</f>
        <v>NA</v>
      </c>
      <c r="AA20" s="90" t="str">
        <f>Page21!$H13</f>
        <v>NA</v>
      </c>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row>
    <row r="21" spans="1:192" ht="123.75" outlineLevel="1" x14ac:dyDescent="0.25">
      <c r="A21" s="181" t="s">
        <v>5</v>
      </c>
      <c r="B21" s="148"/>
      <c r="C21" s="149" t="s">
        <v>222</v>
      </c>
      <c r="D21" s="150" t="s">
        <v>24</v>
      </c>
      <c r="E21" s="165" t="s">
        <v>822</v>
      </c>
      <c r="F21" s="61"/>
      <c r="G21" s="90" t="str">
        <f>Page1!$H14</f>
        <v>NA</v>
      </c>
      <c r="H21" s="90" t="str">
        <f>Page2!$H14</f>
        <v>NA</v>
      </c>
      <c r="I21" s="90" t="str">
        <f>Page3!$H14</f>
        <v>NA</v>
      </c>
      <c r="J21" s="90" t="str">
        <f>Page4!$H14</f>
        <v>NA</v>
      </c>
      <c r="K21" s="90" t="str">
        <f>Page5!$H14</f>
        <v>NA</v>
      </c>
      <c r="L21" s="90" t="str">
        <f>Page6!$H14</f>
        <v>NA</v>
      </c>
      <c r="M21" s="90" t="str">
        <f>Page7!$H14</f>
        <v>NA</v>
      </c>
      <c r="N21" s="90" t="str">
        <f>Page8!$H14</f>
        <v>NA</v>
      </c>
      <c r="O21" s="90" t="str">
        <f>Page9!$H14</f>
        <v>NA</v>
      </c>
      <c r="P21" s="90" t="str">
        <f>Page10!$H14</f>
        <v>NA</v>
      </c>
      <c r="Q21" s="90" t="str">
        <f>Page11!$H14</f>
        <v>NA</v>
      </c>
      <c r="R21" s="90" t="str">
        <f>Page12!$H14</f>
        <v>NA</v>
      </c>
      <c r="S21" s="90" t="str">
        <f>Page13!$H14</f>
        <v>NA</v>
      </c>
      <c r="T21" s="90" t="str">
        <f>Page14!$H14</f>
        <v>NA</v>
      </c>
      <c r="U21" s="90" t="str">
        <f>Page15!$H14</f>
        <v>NA</v>
      </c>
      <c r="V21" s="90" t="str">
        <f>Page16!$H14</f>
        <v>NA</v>
      </c>
      <c r="W21" s="90" t="str">
        <f>Page17!$H14</f>
        <v>NA</v>
      </c>
      <c r="X21" s="90" t="str">
        <f>Page18!$H14</f>
        <v>NA</v>
      </c>
      <c r="Y21" s="90" t="str">
        <f>Page19!$H14</f>
        <v>NA</v>
      </c>
      <c r="Z21" s="90" t="str">
        <f>Page20!$H14</f>
        <v>NA</v>
      </c>
      <c r="AA21" s="90" t="str">
        <f>Page21!$H14</f>
        <v>NA</v>
      </c>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row>
    <row r="22" spans="1:192" ht="123.75" outlineLevel="1" x14ac:dyDescent="0.25">
      <c r="A22" s="181" t="s">
        <v>5</v>
      </c>
      <c r="B22" s="148"/>
      <c r="C22" s="149" t="s">
        <v>223</v>
      </c>
      <c r="D22" s="150" t="s">
        <v>24</v>
      </c>
      <c r="E22" s="165" t="s">
        <v>823</v>
      </c>
      <c r="F22" s="61"/>
      <c r="G22" s="90" t="str">
        <f>Page1!$H15</f>
        <v>NA</v>
      </c>
      <c r="H22" s="90" t="str">
        <f>Page2!$H15</f>
        <v>NA</v>
      </c>
      <c r="I22" s="90" t="str">
        <f>Page3!$H15</f>
        <v>NA</v>
      </c>
      <c r="J22" s="90" t="str">
        <f>Page4!$H15</f>
        <v>NA</v>
      </c>
      <c r="K22" s="90" t="str">
        <f>Page5!$H15</f>
        <v>NA</v>
      </c>
      <c r="L22" s="90" t="str">
        <f>Page6!$H15</f>
        <v>NA</v>
      </c>
      <c r="M22" s="90" t="str">
        <f>Page7!$H15</f>
        <v>NA</v>
      </c>
      <c r="N22" s="90" t="str">
        <f>Page8!$H15</f>
        <v>NA</v>
      </c>
      <c r="O22" s="90" t="str">
        <f>Page9!$H15</f>
        <v>NA</v>
      </c>
      <c r="P22" s="90" t="str">
        <f>Page10!$H15</f>
        <v>NA</v>
      </c>
      <c r="Q22" s="90" t="str">
        <f>Page11!$H15</f>
        <v>NA</v>
      </c>
      <c r="R22" s="90" t="str">
        <f>Page12!$H15</f>
        <v>NA</v>
      </c>
      <c r="S22" s="90" t="str">
        <f>Page13!$H15</f>
        <v>NA</v>
      </c>
      <c r="T22" s="90" t="str">
        <f>Page14!$H15</f>
        <v>NA</v>
      </c>
      <c r="U22" s="90" t="str">
        <f>Page15!$H15</f>
        <v>NA</v>
      </c>
      <c r="V22" s="90" t="str">
        <f>Page16!$H15</f>
        <v>NA</v>
      </c>
      <c r="W22" s="90" t="str">
        <f>Page17!$H15</f>
        <v>NA</v>
      </c>
      <c r="X22" s="90" t="str">
        <f>Page18!$H15</f>
        <v>NA</v>
      </c>
      <c r="Y22" s="90" t="str">
        <f>Page19!$H15</f>
        <v>NA</v>
      </c>
      <c r="Z22" s="90" t="str">
        <f>Page20!$H15</f>
        <v>NA</v>
      </c>
      <c r="AA22" s="90" t="str">
        <f>Page21!$H15</f>
        <v>NA</v>
      </c>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row>
    <row r="23" spans="1:192" ht="123.75" outlineLevel="1" x14ac:dyDescent="0.25">
      <c r="A23" s="181" t="s">
        <v>5</v>
      </c>
      <c r="B23" s="148"/>
      <c r="C23" s="149" t="s">
        <v>224</v>
      </c>
      <c r="D23" s="150" t="s">
        <v>24</v>
      </c>
      <c r="E23" s="165" t="s">
        <v>824</v>
      </c>
      <c r="F23" s="61"/>
      <c r="G23" s="90" t="str">
        <f>Page1!$H16</f>
        <v>NA</v>
      </c>
      <c r="H23" s="90" t="str">
        <f>Page2!$H16</f>
        <v>NA</v>
      </c>
      <c r="I23" s="90" t="str">
        <f>Page3!$H16</f>
        <v>NA</v>
      </c>
      <c r="J23" s="90" t="str">
        <f>Page4!$H16</f>
        <v>NA</v>
      </c>
      <c r="K23" s="90" t="str">
        <f>Page5!$H16</f>
        <v>NA</v>
      </c>
      <c r="L23" s="90" t="str">
        <f>Page6!$H16</f>
        <v>NA</v>
      </c>
      <c r="M23" s="90" t="str">
        <f>Page7!$H16</f>
        <v>NA</v>
      </c>
      <c r="N23" s="90" t="str">
        <f>Page8!$H16</f>
        <v>NA</v>
      </c>
      <c r="O23" s="90" t="str">
        <f>Page9!$H16</f>
        <v>NA</v>
      </c>
      <c r="P23" s="90" t="str">
        <f>Page10!$H16</f>
        <v>NA</v>
      </c>
      <c r="Q23" s="90" t="str">
        <f>Page11!$H16</f>
        <v>NA</v>
      </c>
      <c r="R23" s="90" t="str">
        <f>Page12!$H16</f>
        <v>NA</v>
      </c>
      <c r="S23" s="90" t="str">
        <f>Page13!$H16</f>
        <v>NA</v>
      </c>
      <c r="T23" s="90" t="str">
        <f>Page14!$H16</f>
        <v>NA</v>
      </c>
      <c r="U23" s="90" t="str">
        <f>Page15!$H16</f>
        <v>NA</v>
      </c>
      <c r="V23" s="90" t="str">
        <f>Page16!$H16</f>
        <v>NA</v>
      </c>
      <c r="W23" s="90" t="str">
        <f>Page17!$H16</f>
        <v>NA</v>
      </c>
      <c r="X23" s="90" t="str">
        <f>Page18!$H16</f>
        <v>NA</v>
      </c>
      <c r="Y23" s="90" t="str">
        <f>Page19!$H16</f>
        <v>NA</v>
      </c>
      <c r="Z23" s="90" t="str">
        <f>Page20!$H16</f>
        <v>NA</v>
      </c>
      <c r="AA23" s="90" t="str">
        <f>Page21!$H16</f>
        <v>NA</v>
      </c>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c r="DD23" s="119"/>
      <c r="DE23" s="119"/>
      <c r="DF23" s="119"/>
      <c r="DG23" s="119"/>
      <c r="DH23" s="119"/>
      <c r="DI23" s="119"/>
      <c r="DJ23" s="119"/>
      <c r="DK23" s="119"/>
      <c r="DL23" s="119"/>
      <c r="DM23" s="119"/>
      <c r="DN23" s="119"/>
      <c r="DO23" s="119"/>
      <c r="DP23" s="119"/>
      <c r="DQ23" s="119"/>
      <c r="DR23" s="119"/>
      <c r="DS23" s="119"/>
      <c r="DT23" s="119"/>
      <c r="DU23" s="119"/>
      <c r="DV23" s="119"/>
      <c r="DW23" s="119"/>
      <c r="DX23" s="119"/>
      <c r="DY23" s="119"/>
      <c r="DZ23" s="119"/>
      <c r="EA23" s="119"/>
      <c r="EB23" s="119"/>
      <c r="EC23" s="119"/>
      <c r="ED23" s="119"/>
      <c r="EE23" s="119"/>
      <c r="EF23" s="119"/>
      <c r="EG23" s="119"/>
      <c r="EH23" s="119"/>
      <c r="EI23" s="119"/>
      <c r="EJ23" s="119"/>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row>
    <row r="24" spans="1:192" ht="101.25" outlineLevel="1" x14ac:dyDescent="0.25">
      <c r="A24" s="181" t="s">
        <v>5</v>
      </c>
      <c r="B24" s="148"/>
      <c r="C24" s="149" t="s">
        <v>464</v>
      </c>
      <c r="D24" s="150" t="s">
        <v>24</v>
      </c>
      <c r="E24" s="165" t="s">
        <v>825</v>
      </c>
      <c r="F24" s="61"/>
      <c r="G24" s="90" t="str">
        <f>Page1!$H17</f>
        <v>NA</v>
      </c>
      <c r="H24" s="90" t="str">
        <f>Page2!$H17</f>
        <v>NA</v>
      </c>
      <c r="I24" s="90" t="str">
        <f>Page3!$H17</f>
        <v>NA</v>
      </c>
      <c r="J24" s="90" t="str">
        <f>Page4!$H17</f>
        <v>NA</v>
      </c>
      <c r="K24" s="90" t="str">
        <f>Page5!$H17</f>
        <v>NA</v>
      </c>
      <c r="L24" s="90" t="str">
        <f>Page6!$H17</f>
        <v>NA</v>
      </c>
      <c r="M24" s="90" t="str">
        <f>Page7!$H17</f>
        <v>NA</v>
      </c>
      <c r="N24" s="90" t="str">
        <f>Page8!$H17</f>
        <v>NA</v>
      </c>
      <c r="O24" s="90" t="str">
        <f>Page9!$H17</f>
        <v>NA</v>
      </c>
      <c r="P24" s="90" t="str">
        <f>Page10!$H17</f>
        <v>NA</v>
      </c>
      <c r="Q24" s="90" t="str">
        <f>Page11!$H17</f>
        <v>NA</v>
      </c>
      <c r="R24" s="90" t="str">
        <f>Page12!$H17</f>
        <v>NA</v>
      </c>
      <c r="S24" s="90" t="str">
        <f>Page13!$H17</f>
        <v>NA</v>
      </c>
      <c r="T24" s="90" t="str">
        <f>Page14!$H17</f>
        <v>NA</v>
      </c>
      <c r="U24" s="90" t="str">
        <f>Page15!$H17</f>
        <v>NA</v>
      </c>
      <c r="V24" s="90" t="str">
        <f>Page16!$H17</f>
        <v>NA</v>
      </c>
      <c r="W24" s="90" t="str">
        <f>Page17!$H17</f>
        <v>NA</v>
      </c>
      <c r="X24" s="90" t="str">
        <f>Page18!$H17</f>
        <v>NA</v>
      </c>
      <c r="Y24" s="90" t="str">
        <f>Page19!$H17</f>
        <v>NA</v>
      </c>
      <c r="Z24" s="90" t="str">
        <f>Page20!$H17</f>
        <v>NA</v>
      </c>
      <c r="AA24" s="90" t="str">
        <f>Page21!$H17</f>
        <v>NA</v>
      </c>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19"/>
      <c r="DP24" s="119"/>
      <c r="DQ24" s="119"/>
      <c r="DR24" s="119"/>
      <c r="DS24" s="119"/>
      <c r="DT24" s="119"/>
      <c r="DU24" s="119"/>
      <c r="DV24" s="119"/>
      <c r="DW24" s="119"/>
      <c r="DX24" s="119"/>
      <c r="DY24" s="119"/>
      <c r="DZ24" s="119"/>
      <c r="EA24" s="119"/>
      <c r="EB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row>
    <row r="25" spans="1:192" ht="168.75" outlineLevel="1" x14ac:dyDescent="0.25">
      <c r="A25" s="181" t="s">
        <v>5</v>
      </c>
      <c r="B25" s="145" t="s">
        <v>826</v>
      </c>
      <c r="C25" s="146" t="s">
        <v>227</v>
      </c>
      <c r="D25" s="147" t="s">
        <v>24</v>
      </c>
      <c r="E25" s="160" t="s">
        <v>827</v>
      </c>
      <c r="F25" s="59"/>
      <c r="G25" s="90" t="str">
        <f>Page1!$H18</f>
        <v>Invalidé</v>
      </c>
      <c r="H25" s="90" t="str">
        <f>Page2!$H18</f>
        <v>Invalidé</v>
      </c>
      <c r="I25" s="90" t="str">
        <f>Page3!$H18</f>
        <v>Invalidé</v>
      </c>
      <c r="J25" s="90" t="str">
        <f>Page4!$H18</f>
        <v>Invalidé</v>
      </c>
      <c r="K25" s="90" t="str">
        <f>Page5!$H18</f>
        <v>Invalidé</v>
      </c>
      <c r="L25" s="90" t="str">
        <f>Page6!$H18</f>
        <v>Invalidé</v>
      </c>
      <c r="M25" s="90" t="str">
        <f>Page7!$H18</f>
        <v>Invalidé</v>
      </c>
      <c r="N25" s="90" t="str">
        <f>Page8!$H18</f>
        <v>Invalidé</v>
      </c>
      <c r="O25" s="90" t="str">
        <f>Page9!$H18</f>
        <v>Invalidé</v>
      </c>
      <c r="P25" s="90" t="str">
        <f>Page10!$H18</f>
        <v>Invalidé</v>
      </c>
      <c r="Q25" s="90" t="str">
        <f>Page11!$H18</f>
        <v>Invalidé</v>
      </c>
      <c r="R25" s="90" t="str">
        <f>Page12!$H18</f>
        <v>Invalidé</v>
      </c>
      <c r="S25" s="90" t="str">
        <f>Page13!$H18</f>
        <v>Invalidé</v>
      </c>
      <c r="T25" s="90" t="str">
        <f>Page14!$H18</f>
        <v>Invalidé</v>
      </c>
      <c r="U25" s="90" t="str">
        <f>Page15!$H18</f>
        <v>Invalidé</v>
      </c>
      <c r="V25" s="90" t="str">
        <f>Page16!$H18</f>
        <v>Invalidé</v>
      </c>
      <c r="W25" s="90" t="str">
        <f>Page17!$H18</f>
        <v>Invalidé</v>
      </c>
      <c r="X25" s="90" t="str">
        <f>Page18!$H18</f>
        <v>Invalidé</v>
      </c>
      <c r="Y25" s="90" t="str">
        <f>Page19!$H18</f>
        <v>Invalidé</v>
      </c>
      <c r="Z25" s="90" t="str">
        <f>Page20!$H18</f>
        <v>Invalidé</v>
      </c>
      <c r="AA25" s="90" t="str">
        <f>Page21!$H18</f>
        <v>Invalidé</v>
      </c>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c r="CZ25" s="119"/>
      <c r="DA25" s="119"/>
      <c r="DB25" s="119"/>
      <c r="DC25" s="119"/>
      <c r="DD25" s="119"/>
      <c r="DE25" s="119"/>
      <c r="DF25" s="119"/>
      <c r="DG25" s="119"/>
      <c r="DH25" s="119"/>
      <c r="DI25" s="119"/>
      <c r="DJ25" s="119"/>
      <c r="DK25" s="119"/>
      <c r="DL25" s="119"/>
      <c r="DM25" s="119"/>
      <c r="DN25" s="119"/>
      <c r="DO25" s="119"/>
      <c r="DP25" s="119"/>
      <c r="DQ25" s="119"/>
      <c r="DR25" s="119"/>
      <c r="DS25" s="119"/>
      <c r="DT25" s="119"/>
      <c r="DU25" s="119"/>
      <c r="DV25" s="119"/>
      <c r="DW25" s="119"/>
      <c r="DX25" s="119"/>
      <c r="DY25" s="119"/>
      <c r="DZ25" s="119"/>
      <c r="EA25" s="119"/>
      <c r="EB25" s="119"/>
      <c r="EC25" s="119"/>
      <c r="ED25" s="119"/>
      <c r="EE25" s="119"/>
      <c r="EF25" s="119"/>
      <c r="EG25" s="119"/>
      <c r="EH25" s="119"/>
      <c r="EI25" s="119"/>
      <c r="EJ25" s="119"/>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row>
    <row r="26" spans="1:192" ht="157.5" outlineLevel="1" x14ac:dyDescent="0.25">
      <c r="A26" s="181" t="s">
        <v>5</v>
      </c>
      <c r="B26" s="145"/>
      <c r="C26" s="146" t="s">
        <v>228</v>
      </c>
      <c r="D26" s="147" t="s">
        <v>24</v>
      </c>
      <c r="E26" s="166" t="s">
        <v>828</v>
      </c>
      <c r="F26" s="59"/>
      <c r="G26" s="90" t="str">
        <f>Page1!$H19</f>
        <v>NA</v>
      </c>
      <c r="H26" s="90" t="str">
        <f>Page2!$H19</f>
        <v>NA</v>
      </c>
      <c r="I26" s="90" t="str">
        <f>Page3!$H19</f>
        <v>NA</v>
      </c>
      <c r="J26" s="90" t="str">
        <f>Page4!$H19</f>
        <v>NA</v>
      </c>
      <c r="K26" s="90" t="str">
        <f>Page5!$H19</f>
        <v>NA</v>
      </c>
      <c r="L26" s="90" t="str">
        <f>Page6!$H19</f>
        <v>NA</v>
      </c>
      <c r="M26" s="90" t="str">
        <f>Page7!$H19</f>
        <v>NA</v>
      </c>
      <c r="N26" s="90" t="str">
        <f>Page8!$H19</f>
        <v>NA</v>
      </c>
      <c r="O26" s="90" t="str">
        <f>Page9!$H19</f>
        <v>NA</v>
      </c>
      <c r="P26" s="90" t="str">
        <f>Page10!$H19</f>
        <v>NA</v>
      </c>
      <c r="Q26" s="90" t="str">
        <f>Page11!$H19</f>
        <v>NA</v>
      </c>
      <c r="R26" s="90" t="str">
        <f>Page12!$H19</f>
        <v>NA</v>
      </c>
      <c r="S26" s="90" t="str">
        <f>Page13!$H19</f>
        <v>NA</v>
      </c>
      <c r="T26" s="90" t="str">
        <f>Page14!$H19</f>
        <v>NA</v>
      </c>
      <c r="U26" s="90" t="str">
        <f>Page15!$H19</f>
        <v>NA</v>
      </c>
      <c r="V26" s="90" t="str">
        <f>Page16!$H19</f>
        <v>NA</v>
      </c>
      <c r="W26" s="90" t="str">
        <f>Page17!$H19</f>
        <v>NA</v>
      </c>
      <c r="X26" s="90" t="str">
        <f>Page18!$H19</f>
        <v>NA</v>
      </c>
      <c r="Y26" s="90" t="str">
        <f>Page19!$H19</f>
        <v>NA</v>
      </c>
      <c r="Z26" s="90" t="str">
        <f>Page20!$H19</f>
        <v>NA</v>
      </c>
      <c r="AA26" s="90" t="str">
        <f>Page21!$H19</f>
        <v>NA</v>
      </c>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row>
    <row r="27" spans="1:192" ht="157.5" outlineLevel="1" x14ac:dyDescent="0.25">
      <c r="A27" s="181" t="s">
        <v>5</v>
      </c>
      <c r="B27" s="145"/>
      <c r="C27" s="146" t="s">
        <v>229</v>
      </c>
      <c r="D27" s="147" t="s">
        <v>24</v>
      </c>
      <c r="E27" s="160" t="s">
        <v>829</v>
      </c>
      <c r="F27" s="59"/>
      <c r="G27" s="90" t="str">
        <f>Page1!$H20</f>
        <v>NA</v>
      </c>
      <c r="H27" s="90" t="str">
        <f>Page2!$H20</f>
        <v>NA</v>
      </c>
      <c r="I27" s="90" t="str">
        <f>Page3!$H20</f>
        <v>NA</v>
      </c>
      <c r="J27" s="90" t="str">
        <f>Page4!$H20</f>
        <v>NA</v>
      </c>
      <c r="K27" s="90" t="str">
        <f>Page5!$H20</f>
        <v>NA</v>
      </c>
      <c r="L27" s="90" t="str">
        <f>Page6!$H20</f>
        <v>NA</v>
      </c>
      <c r="M27" s="90" t="str">
        <f>Page7!$H20</f>
        <v>NA</v>
      </c>
      <c r="N27" s="90" t="str">
        <f>Page8!$H20</f>
        <v>NA</v>
      </c>
      <c r="O27" s="90" t="str">
        <f>Page9!$H20</f>
        <v>NA</v>
      </c>
      <c r="P27" s="90" t="str">
        <f>Page10!$H20</f>
        <v>NA</v>
      </c>
      <c r="Q27" s="90" t="str">
        <f>Page11!$H20</f>
        <v>NA</v>
      </c>
      <c r="R27" s="90" t="str">
        <f>Page12!$H20</f>
        <v>NA</v>
      </c>
      <c r="S27" s="90" t="str">
        <f>Page13!$H20</f>
        <v>NA</v>
      </c>
      <c r="T27" s="90" t="str">
        <f>Page14!$H20</f>
        <v>NA</v>
      </c>
      <c r="U27" s="90" t="str">
        <f>Page15!$H20</f>
        <v>NA</v>
      </c>
      <c r="V27" s="90" t="str">
        <f>Page16!$H20</f>
        <v>NA</v>
      </c>
      <c r="W27" s="90" t="str">
        <f>Page17!$H20</f>
        <v>NA</v>
      </c>
      <c r="X27" s="90" t="str">
        <f>Page18!$H20</f>
        <v>NA</v>
      </c>
      <c r="Y27" s="90" t="str">
        <f>Page19!$H20</f>
        <v>NA</v>
      </c>
      <c r="Z27" s="90" t="str">
        <f>Page20!$H20</f>
        <v>NA</v>
      </c>
      <c r="AA27" s="90" t="str">
        <f>Page21!$H20</f>
        <v>NA</v>
      </c>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c r="DA27" s="119"/>
      <c r="DB27" s="119"/>
      <c r="DC27" s="119"/>
      <c r="DD27" s="119"/>
      <c r="DE27" s="119"/>
      <c r="DF27" s="119"/>
      <c r="DG27" s="119"/>
      <c r="DH27" s="119"/>
      <c r="DI27" s="119"/>
      <c r="DJ27" s="119"/>
      <c r="DK27" s="119"/>
      <c r="DL27" s="119"/>
      <c r="DM27" s="119"/>
      <c r="DN27" s="119"/>
      <c r="DO27" s="119"/>
      <c r="DP27" s="119"/>
      <c r="DQ27" s="119"/>
      <c r="DR27" s="119"/>
      <c r="DS27" s="119"/>
      <c r="DT27" s="119"/>
      <c r="DU27" s="119"/>
      <c r="DV27" s="119"/>
      <c r="DW27" s="119"/>
      <c r="DX27" s="119"/>
      <c r="DY27" s="119"/>
      <c r="DZ27" s="119"/>
      <c r="EA27" s="119"/>
      <c r="EB27" s="119"/>
      <c r="EC27" s="119"/>
      <c r="ED27" s="119"/>
      <c r="EE27" s="119"/>
      <c r="EF27" s="119"/>
      <c r="EG27" s="119"/>
      <c r="EH27" s="119"/>
      <c r="EI27" s="119"/>
      <c r="EJ27" s="119"/>
      <c r="EK27" s="119"/>
      <c r="EL27" s="119"/>
      <c r="EM27" s="119"/>
      <c r="EN27" s="119"/>
      <c r="EO27" s="119"/>
      <c r="EP27" s="119"/>
      <c r="EQ27" s="119"/>
      <c r="ER27" s="119"/>
      <c r="ES27" s="119"/>
      <c r="ET27" s="119"/>
      <c r="EU27" s="119"/>
      <c r="EV27" s="119"/>
      <c r="EW27" s="119"/>
      <c r="EX27" s="119"/>
      <c r="EY27" s="119"/>
      <c r="EZ27" s="119"/>
      <c r="FA27" s="119"/>
      <c r="FB27" s="119"/>
      <c r="FC27" s="119"/>
      <c r="FD27" s="119"/>
      <c r="FE27" s="119"/>
      <c r="FF27" s="119"/>
      <c r="FG27" s="119"/>
      <c r="FH27" s="119"/>
      <c r="FI27" s="119"/>
      <c r="FJ27" s="119"/>
      <c r="FK27" s="119"/>
      <c r="FL27" s="119"/>
      <c r="FM27" s="119"/>
      <c r="FN27" s="119"/>
      <c r="FO27" s="119"/>
      <c r="FP27" s="119"/>
      <c r="FQ27" s="119"/>
      <c r="FR27" s="119"/>
      <c r="FS27" s="119"/>
      <c r="FT27" s="119"/>
      <c r="FU27" s="119"/>
      <c r="FV27" s="119"/>
      <c r="FW27" s="119"/>
      <c r="FX27" s="119"/>
      <c r="FY27" s="119"/>
      <c r="FZ27" s="119"/>
      <c r="GA27" s="119"/>
      <c r="GB27" s="119"/>
      <c r="GC27" s="119"/>
      <c r="GD27" s="119"/>
      <c r="GE27" s="119"/>
      <c r="GF27" s="119"/>
      <c r="GG27" s="119"/>
      <c r="GH27" s="119"/>
      <c r="GI27" s="119"/>
      <c r="GJ27" s="119"/>
    </row>
    <row r="28" spans="1:192" ht="180" outlineLevel="1" x14ac:dyDescent="0.25">
      <c r="A28" s="181" t="s">
        <v>5</v>
      </c>
      <c r="B28" s="145"/>
      <c r="C28" s="146" t="s">
        <v>230</v>
      </c>
      <c r="D28" s="147" t="s">
        <v>24</v>
      </c>
      <c r="E28" s="160" t="s">
        <v>830</v>
      </c>
      <c r="F28" s="59"/>
      <c r="G28" s="90" t="str">
        <f>Page1!$H21</f>
        <v>NA</v>
      </c>
      <c r="H28" s="90" t="str">
        <f>Page2!$H21</f>
        <v>NA</v>
      </c>
      <c r="I28" s="90" t="str">
        <f>Page3!$H21</f>
        <v>NA</v>
      </c>
      <c r="J28" s="90" t="str">
        <f>Page4!$H21</f>
        <v>NA</v>
      </c>
      <c r="K28" s="90" t="str">
        <f>Page5!$H21</f>
        <v>NA</v>
      </c>
      <c r="L28" s="90" t="str">
        <f>Page6!$H21</f>
        <v>NA</v>
      </c>
      <c r="M28" s="90" t="str">
        <f>Page7!$H21</f>
        <v>NA</v>
      </c>
      <c r="N28" s="90" t="str">
        <f>Page8!$H21</f>
        <v>NA</v>
      </c>
      <c r="O28" s="90" t="str">
        <f>Page9!$H21</f>
        <v>NA</v>
      </c>
      <c r="P28" s="90" t="str">
        <f>Page10!$H21</f>
        <v>NA</v>
      </c>
      <c r="Q28" s="90" t="str">
        <f>Page11!$H21</f>
        <v>NA</v>
      </c>
      <c r="R28" s="90" t="str">
        <f>Page12!$H21</f>
        <v>NA</v>
      </c>
      <c r="S28" s="90" t="str">
        <f>Page13!$H21</f>
        <v>NA</v>
      </c>
      <c r="T28" s="90" t="str">
        <f>Page14!$H21</f>
        <v>NA</v>
      </c>
      <c r="U28" s="90" t="str">
        <f>Page15!$H21</f>
        <v>NA</v>
      </c>
      <c r="V28" s="90" t="str">
        <f>Page16!$H21</f>
        <v>NA</v>
      </c>
      <c r="W28" s="90" t="str">
        <f>Page17!$H21</f>
        <v>NA</v>
      </c>
      <c r="X28" s="90" t="str">
        <f>Page18!$H21</f>
        <v>NA</v>
      </c>
      <c r="Y28" s="90" t="str">
        <f>Page19!$H21</f>
        <v>NA</v>
      </c>
      <c r="Z28" s="90" t="str">
        <f>Page20!$H21</f>
        <v>NA</v>
      </c>
      <c r="AA28" s="90" t="str">
        <f>Page21!$H21</f>
        <v>NA</v>
      </c>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row>
    <row r="29" spans="1:192" ht="180" x14ac:dyDescent="0.25">
      <c r="A29" s="181" t="s">
        <v>5</v>
      </c>
      <c r="B29" s="145"/>
      <c r="C29" s="146" t="s">
        <v>225</v>
      </c>
      <c r="D29" s="147" t="s">
        <v>24</v>
      </c>
      <c r="E29" s="166" t="s">
        <v>831</v>
      </c>
      <c r="F29" s="59"/>
      <c r="G29" s="90" t="str">
        <f>Page1!$H22</f>
        <v>NA</v>
      </c>
      <c r="H29" s="90" t="str">
        <f>Page2!$H22</f>
        <v>NA</v>
      </c>
      <c r="I29" s="90" t="str">
        <f>Page3!$H22</f>
        <v>NA</v>
      </c>
      <c r="J29" s="90" t="str">
        <f>Page4!$H22</f>
        <v>NA</v>
      </c>
      <c r="K29" s="90" t="str">
        <f>Page5!$H22</f>
        <v>NA</v>
      </c>
      <c r="L29" s="90" t="str">
        <f>Page6!$H22</f>
        <v>NA</v>
      </c>
      <c r="M29" s="90" t="str">
        <f>Page7!$H22</f>
        <v>NA</v>
      </c>
      <c r="N29" s="90" t="str">
        <f>Page8!$H22</f>
        <v>NA</v>
      </c>
      <c r="O29" s="90" t="str">
        <f>Page9!$H22</f>
        <v>NA</v>
      </c>
      <c r="P29" s="90" t="str">
        <f>Page10!$H22</f>
        <v>NA</v>
      </c>
      <c r="Q29" s="90" t="str">
        <f>Page11!$H22</f>
        <v>NA</v>
      </c>
      <c r="R29" s="90" t="str">
        <f>Page12!$H22</f>
        <v>NA</v>
      </c>
      <c r="S29" s="90" t="str">
        <f>Page13!$H22</f>
        <v>NA</v>
      </c>
      <c r="T29" s="90" t="str">
        <f>Page14!$H22</f>
        <v>NA</v>
      </c>
      <c r="U29" s="90" t="str">
        <f>Page15!$H22</f>
        <v>NA</v>
      </c>
      <c r="V29" s="90" t="str">
        <f>Page16!$H22</f>
        <v>NA</v>
      </c>
      <c r="W29" s="90" t="str">
        <f>Page17!$H22</f>
        <v>NA</v>
      </c>
      <c r="X29" s="90" t="str">
        <f>Page18!$H22</f>
        <v>NA</v>
      </c>
      <c r="Y29" s="90" t="str">
        <f>Page19!$H22</f>
        <v>NA</v>
      </c>
      <c r="Z29" s="90" t="str">
        <f>Page20!$H22</f>
        <v>NA</v>
      </c>
      <c r="AA29" s="90" t="str">
        <f>Page21!$H22</f>
        <v>NA</v>
      </c>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row>
    <row r="30" spans="1:192" ht="135" outlineLevel="1" x14ac:dyDescent="0.25">
      <c r="A30" s="181" t="s">
        <v>5</v>
      </c>
      <c r="B30" s="145"/>
      <c r="C30" s="146" t="s">
        <v>231</v>
      </c>
      <c r="D30" s="147" t="s">
        <v>24</v>
      </c>
      <c r="E30" s="160" t="s">
        <v>832</v>
      </c>
      <c r="F30" s="59"/>
      <c r="G30" s="90" t="str">
        <f>Page1!$H23</f>
        <v>NA</v>
      </c>
      <c r="H30" s="90" t="str">
        <f>Page2!$H23</f>
        <v>NA</v>
      </c>
      <c r="I30" s="90" t="str">
        <f>Page3!$H23</f>
        <v>NA</v>
      </c>
      <c r="J30" s="90" t="str">
        <f>Page4!$H23</f>
        <v>NA</v>
      </c>
      <c r="K30" s="90" t="str">
        <f>Page5!$H23</f>
        <v>NA</v>
      </c>
      <c r="L30" s="90" t="str">
        <f>Page6!$H23</f>
        <v>NA</v>
      </c>
      <c r="M30" s="90" t="str">
        <f>Page7!$H23</f>
        <v>NA</v>
      </c>
      <c r="N30" s="90" t="str">
        <f>Page8!$H23</f>
        <v>NA</v>
      </c>
      <c r="O30" s="90" t="str">
        <f>Page9!$H23</f>
        <v>NA</v>
      </c>
      <c r="P30" s="90" t="str">
        <f>Page10!$H23</f>
        <v>NA</v>
      </c>
      <c r="Q30" s="90" t="str">
        <f>Page11!$H23</f>
        <v>NA</v>
      </c>
      <c r="R30" s="90" t="str">
        <f>Page12!$H23</f>
        <v>NA</v>
      </c>
      <c r="S30" s="90" t="str">
        <f>Page13!$H23</f>
        <v>NA</v>
      </c>
      <c r="T30" s="90" t="str">
        <f>Page14!$H23</f>
        <v>NA</v>
      </c>
      <c r="U30" s="90" t="str">
        <f>Page15!$H23</f>
        <v>NA</v>
      </c>
      <c r="V30" s="90" t="str">
        <f>Page16!$H23</f>
        <v>NA</v>
      </c>
      <c r="W30" s="90" t="str">
        <f>Page17!$H23</f>
        <v>NA</v>
      </c>
      <c r="X30" s="90" t="str">
        <f>Page18!$H23</f>
        <v>NA</v>
      </c>
      <c r="Y30" s="90" t="str">
        <f>Page19!$H23</f>
        <v>NA</v>
      </c>
      <c r="Z30" s="90" t="str">
        <f>Page20!$H23</f>
        <v>NA</v>
      </c>
      <c r="AA30" s="90" t="str">
        <f>Page21!$H23</f>
        <v>NA</v>
      </c>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row>
    <row r="31" spans="1:192" ht="168.75" outlineLevel="1" x14ac:dyDescent="0.25">
      <c r="A31" s="181" t="s">
        <v>5</v>
      </c>
      <c r="B31" s="145"/>
      <c r="C31" s="146" t="s">
        <v>232</v>
      </c>
      <c r="D31" s="147" t="s">
        <v>24</v>
      </c>
      <c r="E31" s="166" t="s">
        <v>833</v>
      </c>
      <c r="F31" s="59"/>
      <c r="G31" s="90" t="str">
        <f>Page1!$H24</f>
        <v>NA</v>
      </c>
      <c r="H31" s="90" t="str">
        <f>Page2!$H24</f>
        <v>NA</v>
      </c>
      <c r="I31" s="90" t="str">
        <f>Page3!$H24</f>
        <v>NA</v>
      </c>
      <c r="J31" s="90" t="str">
        <f>Page4!$H24</f>
        <v>NA</v>
      </c>
      <c r="K31" s="90" t="str">
        <f>Page5!$H24</f>
        <v>NA</v>
      </c>
      <c r="L31" s="90" t="str">
        <f>Page6!$H24</f>
        <v>NA</v>
      </c>
      <c r="M31" s="90" t="str">
        <f>Page7!$H24</f>
        <v>NA</v>
      </c>
      <c r="N31" s="90" t="str">
        <f>Page8!$H24</f>
        <v>NA</v>
      </c>
      <c r="O31" s="90" t="str">
        <f>Page9!$H24</f>
        <v>NA</v>
      </c>
      <c r="P31" s="90" t="str">
        <f>Page10!$H24</f>
        <v>NA</v>
      </c>
      <c r="Q31" s="90" t="str">
        <f>Page11!$H24</f>
        <v>NA</v>
      </c>
      <c r="R31" s="90" t="str">
        <f>Page12!$H24</f>
        <v>NA</v>
      </c>
      <c r="S31" s="90" t="str">
        <f>Page13!$H24</f>
        <v>NA</v>
      </c>
      <c r="T31" s="90" t="str">
        <f>Page14!$H24</f>
        <v>NA</v>
      </c>
      <c r="U31" s="90" t="str">
        <f>Page15!$H24</f>
        <v>NA</v>
      </c>
      <c r="V31" s="90" t="str">
        <f>Page16!$H24</f>
        <v>NA</v>
      </c>
      <c r="W31" s="90" t="str">
        <f>Page17!$H24</f>
        <v>NA</v>
      </c>
      <c r="X31" s="90" t="str">
        <f>Page18!$H24</f>
        <v>NA</v>
      </c>
      <c r="Y31" s="90" t="str">
        <f>Page19!$H24</f>
        <v>NA</v>
      </c>
      <c r="Z31" s="90" t="str">
        <f>Page20!$H24</f>
        <v>NA</v>
      </c>
      <c r="AA31" s="90" t="str">
        <f>Page21!$H24</f>
        <v>NA</v>
      </c>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row>
    <row r="32" spans="1:192" ht="67.5" outlineLevel="1" x14ac:dyDescent="0.25">
      <c r="A32" s="181" t="s">
        <v>5</v>
      </c>
      <c r="B32" s="145"/>
      <c r="C32" s="146" t="s">
        <v>233</v>
      </c>
      <c r="D32" s="147" t="s">
        <v>24</v>
      </c>
      <c r="E32" s="166" t="s">
        <v>834</v>
      </c>
      <c r="F32" s="59"/>
      <c r="G32" s="90" t="str">
        <f>Page1!$H25</f>
        <v>NA</v>
      </c>
      <c r="H32" s="90" t="str">
        <f>Page2!$H25</f>
        <v>NA</v>
      </c>
      <c r="I32" s="90" t="str">
        <f>Page3!$H25</f>
        <v>NA</v>
      </c>
      <c r="J32" s="90" t="str">
        <f>Page4!$H25</f>
        <v>NA</v>
      </c>
      <c r="K32" s="90" t="str">
        <f>Page5!$H25</f>
        <v>NA</v>
      </c>
      <c r="L32" s="90" t="str">
        <f>Page6!$H25</f>
        <v>NA</v>
      </c>
      <c r="M32" s="90" t="str">
        <f>Page7!$H25</f>
        <v>NA</v>
      </c>
      <c r="N32" s="90" t="str">
        <f>Page8!$H25</f>
        <v>NA</v>
      </c>
      <c r="O32" s="90" t="str">
        <f>Page9!$H25</f>
        <v>NA</v>
      </c>
      <c r="P32" s="90" t="str">
        <f>Page10!$H25</f>
        <v>NA</v>
      </c>
      <c r="Q32" s="90" t="str">
        <f>Page11!$H25</f>
        <v>NA</v>
      </c>
      <c r="R32" s="90" t="str">
        <f>Page12!$H25</f>
        <v>NA</v>
      </c>
      <c r="S32" s="90" t="str">
        <f>Page13!$H25</f>
        <v>NA</v>
      </c>
      <c r="T32" s="90" t="str">
        <f>Page14!$H25</f>
        <v>NA</v>
      </c>
      <c r="U32" s="90" t="str">
        <f>Page15!$H25</f>
        <v>NA</v>
      </c>
      <c r="V32" s="90" t="str">
        <f>Page16!$H25</f>
        <v>NA</v>
      </c>
      <c r="W32" s="90" t="str">
        <f>Page17!$H25</f>
        <v>NA</v>
      </c>
      <c r="X32" s="90" t="str">
        <f>Page18!$H25</f>
        <v>NA</v>
      </c>
      <c r="Y32" s="90" t="str">
        <f>Page19!$H25</f>
        <v>NA</v>
      </c>
      <c r="Z32" s="90" t="str">
        <f>Page20!$H25</f>
        <v>NA</v>
      </c>
      <c r="AA32" s="90" t="str">
        <f>Page21!$H25</f>
        <v>NA</v>
      </c>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row>
    <row r="33" spans="1:192" ht="56.25" outlineLevel="1" x14ac:dyDescent="0.25">
      <c r="A33" s="181" t="s">
        <v>5</v>
      </c>
      <c r="B33" s="145"/>
      <c r="C33" s="146" t="s">
        <v>234</v>
      </c>
      <c r="D33" s="147" t="s">
        <v>24</v>
      </c>
      <c r="E33" s="166" t="s">
        <v>226</v>
      </c>
      <c r="F33" s="59"/>
      <c r="G33" s="90" t="str">
        <f>Page1!$H26</f>
        <v>Validé</v>
      </c>
      <c r="H33" s="90" t="str">
        <f>Page2!$H26</f>
        <v>Validé</v>
      </c>
      <c r="I33" s="90" t="str">
        <f>Page3!$H26</f>
        <v>Validé</v>
      </c>
      <c r="J33" s="90" t="str">
        <f>Page4!$H26</f>
        <v>Validé</v>
      </c>
      <c r="K33" s="90" t="str">
        <f>Page5!$H26</f>
        <v>Validé</v>
      </c>
      <c r="L33" s="90" t="str">
        <f>Page6!$H26</f>
        <v>Validé</v>
      </c>
      <c r="M33" s="90" t="str">
        <f>Page7!$H26</f>
        <v>Validé</v>
      </c>
      <c r="N33" s="90" t="str">
        <f>Page8!$H26</f>
        <v>Validé</v>
      </c>
      <c r="O33" s="90" t="str">
        <f>Page9!$H26</f>
        <v>Validé</v>
      </c>
      <c r="P33" s="90" t="str">
        <f>Page10!$H26</f>
        <v>Validé</v>
      </c>
      <c r="Q33" s="90" t="str">
        <f>Page11!$H26</f>
        <v>Validé</v>
      </c>
      <c r="R33" s="90" t="str">
        <f>Page12!$H26</f>
        <v>Validé</v>
      </c>
      <c r="S33" s="90" t="str">
        <f>Page13!$H26</f>
        <v>Validé</v>
      </c>
      <c r="T33" s="90" t="str">
        <f>Page14!$H26</f>
        <v>Validé</v>
      </c>
      <c r="U33" s="90" t="str">
        <f>Page15!$H26</f>
        <v>Validé</v>
      </c>
      <c r="V33" s="90" t="str">
        <f>Page16!$H26</f>
        <v>Validé</v>
      </c>
      <c r="W33" s="90" t="str">
        <f>Page17!$H26</f>
        <v>Validé</v>
      </c>
      <c r="X33" s="90" t="str">
        <f>Page18!$H26</f>
        <v>Validé</v>
      </c>
      <c r="Y33" s="90" t="str">
        <f>Page19!$H26</f>
        <v>Validé</v>
      </c>
      <c r="Z33" s="90" t="str">
        <f>Page20!$H26</f>
        <v>Validé</v>
      </c>
      <c r="AA33" s="90" t="str">
        <f>Page21!$H26</f>
        <v>Validé</v>
      </c>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9"/>
      <c r="FN33" s="119"/>
      <c r="FO33" s="119"/>
      <c r="FP33" s="119"/>
      <c r="FQ33" s="119"/>
      <c r="FR33" s="119"/>
      <c r="FS33" s="119"/>
      <c r="FT33" s="119"/>
      <c r="FU33" s="119"/>
      <c r="FV33" s="119"/>
      <c r="FW33" s="119"/>
      <c r="FX33" s="119"/>
      <c r="FY33" s="119"/>
      <c r="FZ33" s="119"/>
      <c r="GA33" s="119"/>
      <c r="GB33" s="119"/>
      <c r="GC33" s="119"/>
      <c r="GD33" s="119"/>
      <c r="GE33" s="119"/>
      <c r="GF33" s="119"/>
      <c r="GG33" s="119"/>
      <c r="GH33" s="119"/>
      <c r="GI33" s="119"/>
      <c r="GJ33" s="119"/>
    </row>
    <row r="34" spans="1:192" ht="157.5" outlineLevel="1" x14ac:dyDescent="0.25">
      <c r="A34" s="181" t="s">
        <v>5</v>
      </c>
      <c r="B34" s="148" t="s">
        <v>214</v>
      </c>
      <c r="C34" s="149" t="s">
        <v>235</v>
      </c>
      <c r="D34" s="150" t="s">
        <v>24</v>
      </c>
      <c r="E34" s="153" t="s">
        <v>835</v>
      </c>
      <c r="F34" s="61"/>
      <c r="G34" s="90" t="str">
        <f>Page1!$H27</f>
        <v>NA</v>
      </c>
      <c r="H34" s="90" t="str">
        <f>Page2!$H27</f>
        <v>NA</v>
      </c>
      <c r="I34" s="90" t="str">
        <f>Page3!$H27</f>
        <v>NA</v>
      </c>
      <c r="J34" s="90" t="str">
        <f>Page4!$H27</f>
        <v>NA</v>
      </c>
      <c r="K34" s="90" t="str">
        <f>Page5!$H27</f>
        <v>NA</v>
      </c>
      <c r="L34" s="90" t="str">
        <f>Page6!$H27</f>
        <v>NA</v>
      </c>
      <c r="M34" s="90" t="str">
        <f>Page7!$H27</f>
        <v>NA</v>
      </c>
      <c r="N34" s="90" t="str">
        <f>Page8!$H27</f>
        <v>NA</v>
      </c>
      <c r="O34" s="90" t="str">
        <f>Page9!$H27</f>
        <v>NA</v>
      </c>
      <c r="P34" s="90" t="str">
        <f>Page10!$H27</f>
        <v>NA</v>
      </c>
      <c r="Q34" s="90" t="str">
        <f>Page11!$H27</f>
        <v>NA</v>
      </c>
      <c r="R34" s="90" t="str">
        <f>Page12!$H27</f>
        <v>NA</v>
      </c>
      <c r="S34" s="90" t="str">
        <f>Page13!$H27</f>
        <v>NA</v>
      </c>
      <c r="T34" s="90" t="str">
        <f>Page14!$H27</f>
        <v>NA</v>
      </c>
      <c r="U34" s="90" t="str">
        <f>Page15!$H27</f>
        <v>NA</v>
      </c>
      <c r="V34" s="90" t="str">
        <f>Page16!$H27</f>
        <v>NA</v>
      </c>
      <c r="W34" s="90" t="str">
        <f>Page17!$H27</f>
        <v>NA</v>
      </c>
      <c r="X34" s="90" t="str">
        <f>Page18!$H27</f>
        <v>NA</v>
      </c>
      <c r="Y34" s="90" t="str">
        <f>Page19!$H27</f>
        <v>NA</v>
      </c>
      <c r="Z34" s="90" t="str">
        <f>Page20!$H27</f>
        <v>NA</v>
      </c>
      <c r="AA34" s="90" t="str">
        <f>Page21!$H27</f>
        <v>NA</v>
      </c>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row>
    <row r="35" spans="1:192" ht="157.5" outlineLevel="1" x14ac:dyDescent="0.25">
      <c r="A35" s="181" t="s">
        <v>5</v>
      </c>
      <c r="B35" s="148"/>
      <c r="C35" s="149" t="s">
        <v>236</v>
      </c>
      <c r="D35" s="150" t="s">
        <v>24</v>
      </c>
      <c r="E35" s="153" t="s">
        <v>836</v>
      </c>
      <c r="F35" s="61"/>
      <c r="G35" s="90" t="str">
        <f>Page1!$H28</f>
        <v>NA</v>
      </c>
      <c r="H35" s="90" t="str">
        <f>Page2!$H28</f>
        <v>NA</v>
      </c>
      <c r="I35" s="90" t="str">
        <f>Page3!$H28</f>
        <v>NA</v>
      </c>
      <c r="J35" s="90" t="str">
        <f>Page4!$H28</f>
        <v>NA</v>
      </c>
      <c r="K35" s="90" t="str">
        <f>Page5!$H28</f>
        <v>NA</v>
      </c>
      <c r="L35" s="90" t="str">
        <f>Page6!$H28</f>
        <v>NA</v>
      </c>
      <c r="M35" s="90" t="str">
        <f>Page7!$H28</f>
        <v>NA</v>
      </c>
      <c r="N35" s="90" t="str">
        <f>Page8!$H28</f>
        <v>NA</v>
      </c>
      <c r="O35" s="90" t="str">
        <f>Page9!$H28</f>
        <v>NA</v>
      </c>
      <c r="P35" s="90" t="str">
        <f>Page10!$H28</f>
        <v>NA</v>
      </c>
      <c r="Q35" s="90" t="str">
        <f>Page11!$H28</f>
        <v>NA</v>
      </c>
      <c r="R35" s="90" t="str">
        <f>Page12!$H28</f>
        <v>NA</v>
      </c>
      <c r="S35" s="90" t="str">
        <f>Page13!$H28</f>
        <v>NA</v>
      </c>
      <c r="T35" s="90" t="str">
        <f>Page14!$H28</f>
        <v>NA</v>
      </c>
      <c r="U35" s="90" t="str">
        <f>Page15!$H28</f>
        <v>NA</v>
      </c>
      <c r="V35" s="90" t="str">
        <f>Page16!$H28</f>
        <v>NA</v>
      </c>
      <c r="W35" s="90" t="str">
        <f>Page17!$H28</f>
        <v>NA</v>
      </c>
      <c r="X35" s="90" t="str">
        <f>Page18!$H28</f>
        <v>NA</v>
      </c>
      <c r="Y35" s="90" t="str">
        <f>Page19!$H28</f>
        <v>NA</v>
      </c>
      <c r="Z35" s="90" t="str">
        <f>Page20!$H28</f>
        <v>NA</v>
      </c>
      <c r="AA35" s="90" t="str">
        <f>Page21!$H28</f>
        <v>NA</v>
      </c>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row>
    <row r="36" spans="1:192" ht="168.75" outlineLevel="1" x14ac:dyDescent="0.25">
      <c r="A36" s="181" t="s">
        <v>5</v>
      </c>
      <c r="B36" s="148"/>
      <c r="C36" s="149" t="s">
        <v>237</v>
      </c>
      <c r="D36" s="150" t="s">
        <v>24</v>
      </c>
      <c r="E36" s="153" t="s">
        <v>837</v>
      </c>
      <c r="F36" s="61"/>
      <c r="G36" s="90" t="str">
        <f>Page1!$H29</f>
        <v>NA</v>
      </c>
      <c r="H36" s="90" t="str">
        <f>Page2!$H29</f>
        <v>NA</v>
      </c>
      <c r="I36" s="90" t="str">
        <f>Page3!$H29</f>
        <v>NA</v>
      </c>
      <c r="J36" s="90" t="str">
        <f>Page4!$H29</f>
        <v>NA</v>
      </c>
      <c r="K36" s="90" t="str">
        <f>Page5!$H29</f>
        <v>NA</v>
      </c>
      <c r="L36" s="90" t="str">
        <f>Page6!$H29</f>
        <v>NA</v>
      </c>
      <c r="M36" s="90" t="str">
        <f>Page7!$H29</f>
        <v>NA</v>
      </c>
      <c r="N36" s="90" t="str">
        <f>Page8!$H29</f>
        <v>NA</v>
      </c>
      <c r="O36" s="90" t="str">
        <f>Page9!$H29</f>
        <v>NA</v>
      </c>
      <c r="P36" s="90" t="str">
        <f>Page10!$H29</f>
        <v>NA</v>
      </c>
      <c r="Q36" s="90" t="str">
        <f>Page11!$H29</f>
        <v>NA</v>
      </c>
      <c r="R36" s="90" t="str">
        <f>Page12!$H29</f>
        <v>NA</v>
      </c>
      <c r="S36" s="90" t="str">
        <f>Page13!$H29</f>
        <v>NA</v>
      </c>
      <c r="T36" s="90" t="str">
        <f>Page14!$H29</f>
        <v>NA</v>
      </c>
      <c r="U36" s="90" t="str">
        <f>Page15!$H29</f>
        <v>NA</v>
      </c>
      <c r="V36" s="90" t="str">
        <f>Page16!$H29</f>
        <v>NA</v>
      </c>
      <c r="W36" s="90" t="str">
        <f>Page17!$H29</f>
        <v>NA</v>
      </c>
      <c r="X36" s="90" t="str">
        <f>Page18!$H29</f>
        <v>NA</v>
      </c>
      <c r="Y36" s="90" t="str">
        <f>Page19!$H29</f>
        <v>NA</v>
      </c>
      <c r="Z36" s="90" t="str">
        <f>Page20!$H29</f>
        <v>NA</v>
      </c>
      <c r="AA36" s="90" t="str">
        <f>Page21!$H29</f>
        <v>NA</v>
      </c>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row>
    <row r="37" spans="1:192" ht="180" outlineLevel="1" x14ac:dyDescent="0.25">
      <c r="A37" s="181" t="s">
        <v>5</v>
      </c>
      <c r="B37" s="148"/>
      <c r="C37" s="149" t="s">
        <v>238</v>
      </c>
      <c r="D37" s="150" t="s">
        <v>24</v>
      </c>
      <c r="E37" s="153" t="s">
        <v>838</v>
      </c>
      <c r="F37" s="61"/>
      <c r="G37" s="90" t="str">
        <f>Page1!$H30</f>
        <v>NA</v>
      </c>
      <c r="H37" s="90" t="str">
        <f>Page2!$H30</f>
        <v>NA</v>
      </c>
      <c r="I37" s="90" t="str">
        <f>Page3!$H30</f>
        <v>NA</v>
      </c>
      <c r="J37" s="90" t="str">
        <f>Page4!$H30</f>
        <v>NA</v>
      </c>
      <c r="K37" s="90" t="str">
        <f>Page5!$H30</f>
        <v>NA</v>
      </c>
      <c r="L37" s="90" t="str">
        <f>Page6!$H30</f>
        <v>NA</v>
      </c>
      <c r="M37" s="90" t="str">
        <f>Page7!$H30</f>
        <v>NA</v>
      </c>
      <c r="N37" s="90" t="str">
        <f>Page8!$H30</f>
        <v>NA</v>
      </c>
      <c r="O37" s="90" t="str">
        <f>Page9!$H30</f>
        <v>NA</v>
      </c>
      <c r="P37" s="90" t="str">
        <f>Page10!$H30</f>
        <v>NA</v>
      </c>
      <c r="Q37" s="90" t="str">
        <f>Page11!$H30</f>
        <v>NA</v>
      </c>
      <c r="R37" s="90" t="str">
        <f>Page12!$H30</f>
        <v>NA</v>
      </c>
      <c r="S37" s="90" t="str">
        <f>Page13!$H30</f>
        <v>NA</v>
      </c>
      <c r="T37" s="90" t="str">
        <f>Page14!$H30</f>
        <v>NA</v>
      </c>
      <c r="U37" s="90" t="str">
        <f>Page15!$H30</f>
        <v>NA</v>
      </c>
      <c r="V37" s="90" t="str">
        <f>Page16!$H30</f>
        <v>NA</v>
      </c>
      <c r="W37" s="90" t="str">
        <f>Page17!$H30</f>
        <v>NA</v>
      </c>
      <c r="X37" s="90" t="str">
        <f>Page18!$H30</f>
        <v>NA</v>
      </c>
      <c r="Y37" s="90" t="str">
        <f>Page19!$H30</f>
        <v>NA</v>
      </c>
      <c r="Z37" s="90" t="str">
        <f>Page20!$H30</f>
        <v>NA</v>
      </c>
      <c r="AA37" s="90" t="str">
        <f>Page21!$H30</f>
        <v>NA</v>
      </c>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c r="EJ37" s="119"/>
      <c r="EK37" s="119"/>
      <c r="EL37" s="119"/>
      <c r="EM37" s="119"/>
      <c r="EN37" s="119"/>
      <c r="EO37" s="119"/>
      <c r="EP37" s="119"/>
      <c r="EQ37" s="119"/>
      <c r="ER37" s="119"/>
      <c r="ES37" s="119"/>
      <c r="ET37" s="119"/>
      <c r="EU37" s="119"/>
      <c r="EV37" s="119"/>
      <c r="EW37" s="119"/>
      <c r="EX37" s="119"/>
      <c r="EY37" s="119"/>
      <c r="EZ37" s="119"/>
      <c r="FA37" s="119"/>
      <c r="FB37" s="119"/>
      <c r="FC37" s="119"/>
      <c r="FD37" s="119"/>
      <c r="FE37" s="119"/>
      <c r="FF37" s="119"/>
      <c r="FG37" s="119"/>
      <c r="FH37" s="119"/>
      <c r="FI37" s="119"/>
      <c r="FJ37" s="119"/>
      <c r="FK37" s="119"/>
      <c r="FL37" s="119"/>
      <c r="FM37" s="119"/>
      <c r="FN37" s="119"/>
      <c r="FO37" s="119"/>
      <c r="FP37" s="119"/>
      <c r="FQ37" s="119"/>
      <c r="FR37" s="119"/>
      <c r="FS37" s="119"/>
      <c r="FT37" s="119"/>
      <c r="FU37" s="119"/>
      <c r="FV37" s="119"/>
      <c r="FW37" s="119"/>
      <c r="FX37" s="119"/>
      <c r="FY37" s="119"/>
      <c r="FZ37" s="119"/>
      <c r="GA37" s="119"/>
      <c r="GB37" s="119"/>
      <c r="GC37" s="119"/>
      <c r="GD37" s="119"/>
      <c r="GE37" s="119"/>
      <c r="GF37" s="119"/>
      <c r="GG37" s="119"/>
      <c r="GH37" s="119"/>
      <c r="GI37" s="119"/>
      <c r="GJ37" s="119"/>
    </row>
    <row r="38" spans="1:192" ht="180" outlineLevel="1" x14ac:dyDescent="0.25">
      <c r="A38" s="181" t="s">
        <v>5</v>
      </c>
      <c r="B38" s="148"/>
      <c r="C38" s="149" t="s">
        <v>239</v>
      </c>
      <c r="D38" s="150" t="s">
        <v>24</v>
      </c>
      <c r="E38" s="153" t="s">
        <v>839</v>
      </c>
      <c r="F38" s="61"/>
      <c r="G38" s="90" t="str">
        <f>Page1!$H31</f>
        <v>NA</v>
      </c>
      <c r="H38" s="90" t="str">
        <f>Page2!$H31</f>
        <v>NA</v>
      </c>
      <c r="I38" s="90" t="str">
        <f>Page3!$H31</f>
        <v>NA</v>
      </c>
      <c r="J38" s="90" t="str">
        <f>Page4!$H31</f>
        <v>NA</v>
      </c>
      <c r="K38" s="90" t="str">
        <f>Page5!$H31</f>
        <v>NA</v>
      </c>
      <c r="L38" s="90" t="str">
        <f>Page6!$H31</f>
        <v>NA</v>
      </c>
      <c r="M38" s="90" t="str">
        <f>Page7!$H31</f>
        <v>NA</v>
      </c>
      <c r="N38" s="90" t="str">
        <f>Page8!$H31</f>
        <v>NA</v>
      </c>
      <c r="O38" s="90" t="str">
        <f>Page9!$H31</f>
        <v>NA</v>
      </c>
      <c r="P38" s="90" t="str">
        <f>Page10!$H31</f>
        <v>NA</v>
      </c>
      <c r="Q38" s="90" t="str">
        <f>Page11!$H31</f>
        <v>NA</v>
      </c>
      <c r="R38" s="90" t="str">
        <f>Page12!$H31</f>
        <v>NA</v>
      </c>
      <c r="S38" s="90" t="str">
        <f>Page13!$H31</f>
        <v>NA</v>
      </c>
      <c r="T38" s="90" t="str">
        <f>Page14!$H31</f>
        <v>NA</v>
      </c>
      <c r="U38" s="90" t="str">
        <f>Page15!$H31</f>
        <v>NA</v>
      </c>
      <c r="V38" s="90" t="str">
        <f>Page16!$H31</f>
        <v>NA</v>
      </c>
      <c r="W38" s="90" t="str">
        <f>Page17!$H31</f>
        <v>NA</v>
      </c>
      <c r="X38" s="90" t="str">
        <f>Page18!$H31</f>
        <v>NA</v>
      </c>
      <c r="Y38" s="90" t="str">
        <f>Page19!$H31</f>
        <v>NA</v>
      </c>
      <c r="Z38" s="90" t="str">
        <f>Page20!$H31</f>
        <v>NA</v>
      </c>
      <c r="AA38" s="90" t="str">
        <f>Page21!$H31</f>
        <v>NA</v>
      </c>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c r="DD38" s="119"/>
      <c r="DE38" s="119"/>
      <c r="DF38" s="119"/>
      <c r="DG38" s="119"/>
      <c r="DH38" s="119"/>
      <c r="DI38" s="119"/>
      <c r="DJ38" s="119"/>
      <c r="DK38" s="119"/>
      <c r="DL38" s="119"/>
      <c r="DM38" s="119"/>
      <c r="DN38" s="119"/>
      <c r="DO38" s="119"/>
      <c r="DP38" s="119"/>
      <c r="DQ38" s="119"/>
      <c r="DR38" s="119"/>
      <c r="DS38" s="119"/>
      <c r="DT38" s="119"/>
      <c r="DU38" s="119"/>
      <c r="DV38" s="119"/>
      <c r="DW38" s="119"/>
      <c r="DX38" s="119"/>
      <c r="DY38" s="119"/>
      <c r="DZ38" s="119"/>
      <c r="EA38" s="119"/>
      <c r="EB38" s="119"/>
      <c r="EC38" s="119"/>
      <c r="ED38" s="119"/>
      <c r="EE38" s="119"/>
      <c r="EF38" s="119"/>
      <c r="EG38" s="119"/>
      <c r="EH38" s="119"/>
      <c r="EI38" s="119"/>
      <c r="EJ38" s="119"/>
      <c r="EK38" s="119"/>
      <c r="EL38" s="119"/>
      <c r="EM38" s="119"/>
      <c r="EN38" s="119"/>
      <c r="EO38" s="119"/>
      <c r="EP38" s="119"/>
      <c r="EQ38" s="119"/>
      <c r="ER38" s="119"/>
      <c r="ES38" s="119"/>
      <c r="ET38" s="119"/>
      <c r="EU38" s="119"/>
      <c r="EV38" s="119"/>
      <c r="EW38" s="119"/>
      <c r="EX38" s="119"/>
      <c r="EY38" s="119"/>
      <c r="EZ38" s="119"/>
      <c r="FA38" s="119"/>
      <c r="FB38" s="119"/>
      <c r="FC38" s="119"/>
      <c r="FD38" s="119"/>
      <c r="FE38" s="119"/>
      <c r="FF38" s="119"/>
      <c r="FG38" s="119"/>
      <c r="FH38" s="119"/>
      <c r="FI38" s="119"/>
      <c r="FJ38" s="119"/>
      <c r="FK38" s="119"/>
      <c r="FL38" s="119"/>
      <c r="FM38" s="119"/>
      <c r="FN38" s="119"/>
      <c r="FO38" s="119"/>
      <c r="FP38" s="119"/>
      <c r="FQ38" s="119"/>
      <c r="FR38" s="119"/>
      <c r="FS38" s="119"/>
      <c r="FT38" s="119"/>
      <c r="FU38" s="119"/>
      <c r="FV38" s="119"/>
      <c r="FW38" s="119"/>
      <c r="FX38" s="119"/>
      <c r="FY38" s="119"/>
      <c r="FZ38" s="119"/>
      <c r="GA38" s="119"/>
      <c r="GB38" s="119"/>
      <c r="GC38" s="119"/>
      <c r="GD38" s="119"/>
      <c r="GE38" s="119"/>
      <c r="GF38" s="119"/>
      <c r="GG38" s="119"/>
      <c r="GH38" s="119"/>
      <c r="GI38" s="119"/>
      <c r="GJ38" s="119"/>
    </row>
    <row r="39" spans="1:192" ht="135" outlineLevel="1" x14ac:dyDescent="0.25">
      <c r="A39" s="181" t="s">
        <v>5</v>
      </c>
      <c r="B39" s="148"/>
      <c r="C39" s="149" t="s">
        <v>240</v>
      </c>
      <c r="D39" s="150" t="s">
        <v>24</v>
      </c>
      <c r="E39" s="153" t="s">
        <v>840</v>
      </c>
      <c r="F39" s="61"/>
      <c r="G39" s="90" t="str">
        <f>Page1!$H32</f>
        <v>NA</v>
      </c>
      <c r="H39" s="90" t="str">
        <f>Page2!$H32</f>
        <v>NA</v>
      </c>
      <c r="I39" s="90" t="str">
        <f>Page3!$H32</f>
        <v>NA</v>
      </c>
      <c r="J39" s="90" t="str">
        <f>Page4!$H32</f>
        <v>NA</v>
      </c>
      <c r="K39" s="90" t="str">
        <f>Page5!$H32</f>
        <v>NA</v>
      </c>
      <c r="L39" s="90" t="str">
        <f>Page6!$H32</f>
        <v>NA</v>
      </c>
      <c r="M39" s="90" t="str">
        <f>Page7!$H32</f>
        <v>NA</v>
      </c>
      <c r="N39" s="90" t="str">
        <f>Page8!$H32</f>
        <v>NA</v>
      </c>
      <c r="O39" s="90" t="str">
        <f>Page9!$H32</f>
        <v>NA</v>
      </c>
      <c r="P39" s="90" t="str">
        <f>Page10!$H32</f>
        <v>NA</v>
      </c>
      <c r="Q39" s="90" t="str">
        <f>Page11!$H32</f>
        <v>NA</v>
      </c>
      <c r="R39" s="90" t="str">
        <f>Page12!$H32</f>
        <v>NA</v>
      </c>
      <c r="S39" s="90" t="str">
        <f>Page13!$H32</f>
        <v>NA</v>
      </c>
      <c r="T39" s="90" t="str">
        <f>Page14!$H32</f>
        <v>NA</v>
      </c>
      <c r="U39" s="90" t="str">
        <f>Page15!$H32</f>
        <v>NA</v>
      </c>
      <c r="V39" s="90" t="str">
        <f>Page16!$H32</f>
        <v>NA</v>
      </c>
      <c r="W39" s="90" t="str">
        <f>Page17!$H32</f>
        <v>NA</v>
      </c>
      <c r="X39" s="90" t="str">
        <f>Page18!$H32</f>
        <v>NA</v>
      </c>
      <c r="Y39" s="90" t="str">
        <f>Page19!$H32</f>
        <v>NA</v>
      </c>
      <c r="Z39" s="90" t="str">
        <f>Page20!$H32</f>
        <v>NA</v>
      </c>
      <c r="AA39" s="90" t="str">
        <f>Page21!$H32</f>
        <v>NA</v>
      </c>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row>
    <row r="40" spans="1:192" ht="168.75" outlineLevel="1" x14ac:dyDescent="0.25">
      <c r="A40" s="181" t="s">
        <v>5</v>
      </c>
      <c r="B40" s="148"/>
      <c r="C40" s="149" t="s">
        <v>241</v>
      </c>
      <c r="D40" s="150" t="s">
        <v>24</v>
      </c>
      <c r="E40" s="165" t="s">
        <v>841</v>
      </c>
      <c r="F40" s="61"/>
      <c r="G40" s="90" t="str">
        <f>Page1!$H33</f>
        <v>NA</v>
      </c>
      <c r="H40" s="90" t="str">
        <f>Page2!$H33</f>
        <v>NA</v>
      </c>
      <c r="I40" s="90" t="str">
        <f>Page3!$H33</f>
        <v>NA</v>
      </c>
      <c r="J40" s="90" t="str">
        <f>Page4!$H33</f>
        <v>NA</v>
      </c>
      <c r="K40" s="90" t="str">
        <f>Page5!$H33</f>
        <v>NA</v>
      </c>
      <c r="L40" s="90" t="str">
        <f>Page6!$H33</f>
        <v>NA</v>
      </c>
      <c r="M40" s="90" t="str">
        <f>Page7!$H33</f>
        <v>NA</v>
      </c>
      <c r="N40" s="90" t="str">
        <f>Page8!$H33</f>
        <v>NA</v>
      </c>
      <c r="O40" s="90" t="str">
        <f>Page9!$H33</f>
        <v>NA</v>
      </c>
      <c r="P40" s="90" t="str">
        <f>Page10!$H33</f>
        <v>NA</v>
      </c>
      <c r="Q40" s="90" t="str">
        <f>Page11!$H33</f>
        <v>NA</v>
      </c>
      <c r="R40" s="90" t="str">
        <f>Page12!$H33</f>
        <v>NA</v>
      </c>
      <c r="S40" s="90" t="str">
        <f>Page13!$H33</f>
        <v>NA</v>
      </c>
      <c r="T40" s="90" t="str">
        <f>Page14!$H33</f>
        <v>NA</v>
      </c>
      <c r="U40" s="90" t="str">
        <f>Page15!$H33</f>
        <v>NA</v>
      </c>
      <c r="V40" s="90" t="str">
        <f>Page16!$H33</f>
        <v>NA</v>
      </c>
      <c r="W40" s="90" t="str">
        <f>Page17!$H33</f>
        <v>NA</v>
      </c>
      <c r="X40" s="90" t="str">
        <f>Page18!$H33</f>
        <v>NA</v>
      </c>
      <c r="Y40" s="90" t="str">
        <f>Page19!$H33</f>
        <v>NA</v>
      </c>
      <c r="Z40" s="90" t="str">
        <f>Page20!$H33</f>
        <v>NA</v>
      </c>
      <c r="AA40" s="90" t="str">
        <f>Page21!$H33</f>
        <v>NA</v>
      </c>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19"/>
      <c r="FS40" s="119"/>
      <c r="FT40" s="119"/>
      <c r="FU40" s="119"/>
      <c r="FV40" s="119"/>
      <c r="FW40" s="119"/>
      <c r="FX40" s="119"/>
      <c r="FY40" s="119"/>
      <c r="FZ40" s="119"/>
      <c r="GA40" s="119"/>
      <c r="GB40" s="119"/>
      <c r="GC40" s="119"/>
      <c r="GD40" s="119"/>
      <c r="GE40" s="119"/>
      <c r="GF40" s="119"/>
      <c r="GG40" s="119"/>
      <c r="GH40" s="119"/>
      <c r="GI40" s="119"/>
      <c r="GJ40" s="119"/>
    </row>
    <row r="41" spans="1:192" ht="123.75" outlineLevel="1" x14ac:dyDescent="0.25">
      <c r="A41" s="181" t="s">
        <v>5</v>
      </c>
      <c r="B41" s="145" t="s">
        <v>842</v>
      </c>
      <c r="C41" s="146" t="s">
        <v>242</v>
      </c>
      <c r="D41" s="147" t="s">
        <v>24</v>
      </c>
      <c r="E41" s="167" t="s">
        <v>843</v>
      </c>
      <c r="F41" s="59"/>
      <c r="G41" s="90" t="str">
        <f>Page1!$H34</f>
        <v>NA</v>
      </c>
      <c r="H41" s="90" t="str">
        <f>Page2!$H34</f>
        <v>NA</v>
      </c>
      <c r="I41" s="90" t="str">
        <f>Page3!$H34</f>
        <v>NA</v>
      </c>
      <c r="J41" s="90" t="str">
        <f>Page4!$H34</f>
        <v>NA</v>
      </c>
      <c r="K41" s="90" t="str">
        <f>Page5!$H34</f>
        <v>NA</v>
      </c>
      <c r="L41" s="90" t="str">
        <f>Page6!$H34</f>
        <v>NA</v>
      </c>
      <c r="M41" s="90" t="str">
        <f>Page7!$H34</f>
        <v>NA</v>
      </c>
      <c r="N41" s="90" t="str">
        <f>Page8!$H34</f>
        <v>NA</v>
      </c>
      <c r="O41" s="90" t="str">
        <f>Page9!$H34</f>
        <v>NA</v>
      </c>
      <c r="P41" s="90" t="str">
        <f>Page10!$H34</f>
        <v>NA</v>
      </c>
      <c r="Q41" s="90" t="str">
        <f>Page11!$H34</f>
        <v>NA</v>
      </c>
      <c r="R41" s="90" t="str">
        <f>Page12!$H34</f>
        <v>NA</v>
      </c>
      <c r="S41" s="90" t="str">
        <f>Page13!$H34</f>
        <v>NA</v>
      </c>
      <c r="T41" s="90" t="str">
        <f>Page14!$H34</f>
        <v>NA</v>
      </c>
      <c r="U41" s="90" t="str">
        <f>Page15!$H34</f>
        <v>NA</v>
      </c>
      <c r="V41" s="90" t="str">
        <f>Page16!$H34</f>
        <v>NA</v>
      </c>
      <c r="W41" s="90" t="str">
        <f>Page17!$H34</f>
        <v>NA</v>
      </c>
      <c r="X41" s="90" t="str">
        <f>Page18!$H34</f>
        <v>NA</v>
      </c>
      <c r="Y41" s="90" t="str">
        <f>Page19!$H34</f>
        <v>NA</v>
      </c>
      <c r="Z41" s="90" t="str">
        <f>Page20!$H34</f>
        <v>NA</v>
      </c>
      <c r="AA41" s="90" t="str">
        <f>Page21!$H34</f>
        <v>NA</v>
      </c>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c r="DD41" s="119"/>
      <c r="DE41" s="119"/>
      <c r="DF41" s="119"/>
      <c r="DG41" s="119"/>
      <c r="DH41" s="119"/>
      <c r="DI41" s="119"/>
      <c r="DJ41" s="119"/>
      <c r="DK41" s="119"/>
      <c r="DL41" s="119"/>
      <c r="DM41" s="119"/>
      <c r="DN41" s="119"/>
      <c r="DO41" s="119"/>
      <c r="DP41" s="119"/>
      <c r="DQ41" s="119"/>
      <c r="DR41" s="119"/>
      <c r="DS41" s="119"/>
      <c r="DT41" s="119"/>
      <c r="DU41" s="119"/>
      <c r="DV41" s="119"/>
      <c r="DW41" s="119"/>
      <c r="DX41" s="119"/>
      <c r="DY41" s="119"/>
      <c r="DZ41" s="119"/>
      <c r="EA41" s="119"/>
      <c r="EB41" s="119"/>
      <c r="EC41" s="119"/>
      <c r="ED41" s="119"/>
      <c r="EE41" s="119"/>
      <c r="EF41" s="119"/>
      <c r="EG41" s="119"/>
      <c r="EH41" s="119"/>
      <c r="EI41" s="119"/>
      <c r="EJ41" s="119"/>
      <c r="EK41" s="119"/>
      <c r="EL41" s="119"/>
      <c r="EM41" s="119"/>
      <c r="EN41" s="119"/>
      <c r="EO41" s="119"/>
      <c r="EP41" s="119"/>
      <c r="EQ41" s="119"/>
      <c r="ER41" s="119"/>
      <c r="ES41" s="119"/>
      <c r="ET41" s="119"/>
      <c r="EU41" s="119"/>
      <c r="EV41" s="119"/>
      <c r="EW41" s="119"/>
      <c r="EX41" s="119"/>
      <c r="EY41" s="119"/>
      <c r="EZ41" s="119"/>
      <c r="FA41" s="119"/>
      <c r="FB41" s="119"/>
      <c r="FC41" s="119"/>
      <c r="FD41" s="119"/>
      <c r="FE41" s="119"/>
      <c r="FF41" s="119"/>
      <c r="FG41" s="119"/>
      <c r="FH41" s="119"/>
      <c r="FI41" s="119"/>
      <c r="FJ41" s="119"/>
      <c r="FK41" s="119"/>
      <c r="FL41" s="119"/>
      <c r="FM41" s="119"/>
      <c r="FN41" s="119"/>
      <c r="FO41" s="119"/>
      <c r="FP41" s="119"/>
      <c r="FQ41" s="119"/>
      <c r="FR41" s="119"/>
      <c r="FS41" s="119"/>
      <c r="FT41" s="119"/>
      <c r="FU41" s="119"/>
      <c r="FV41" s="119"/>
      <c r="FW41" s="119"/>
      <c r="FX41" s="119"/>
      <c r="FY41" s="119"/>
      <c r="FZ41" s="119"/>
      <c r="GA41" s="119"/>
      <c r="GB41" s="119"/>
      <c r="GC41" s="119"/>
      <c r="GD41" s="119"/>
      <c r="GE41" s="119"/>
      <c r="GF41" s="119"/>
      <c r="GG41" s="119"/>
      <c r="GH41" s="119"/>
      <c r="GI41" s="119"/>
      <c r="GJ41" s="119"/>
    </row>
    <row r="42" spans="1:192" ht="112.5" outlineLevel="1" x14ac:dyDescent="0.25">
      <c r="A42" s="181" t="s">
        <v>5</v>
      </c>
      <c r="B42" s="145"/>
      <c r="C42" s="146" t="s">
        <v>243</v>
      </c>
      <c r="D42" s="147" t="s">
        <v>24</v>
      </c>
      <c r="E42" s="167" t="s">
        <v>844</v>
      </c>
      <c r="F42" s="59"/>
      <c r="G42" s="90" t="str">
        <f>Page1!$H35</f>
        <v>NA</v>
      </c>
      <c r="H42" s="90" t="str">
        <f>Page2!$H35</f>
        <v>NA</v>
      </c>
      <c r="I42" s="90" t="str">
        <f>Page3!$H35</f>
        <v>NA</v>
      </c>
      <c r="J42" s="90" t="str">
        <f>Page4!$H35</f>
        <v>NA</v>
      </c>
      <c r="K42" s="90" t="str">
        <f>Page5!$H35</f>
        <v>NA</v>
      </c>
      <c r="L42" s="90" t="str">
        <f>Page6!$H35</f>
        <v>NA</v>
      </c>
      <c r="M42" s="90" t="str">
        <f>Page7!$H35</f>
        <v>NA</v>
      </c>
      <c r="N42" s="90" t="str">
        <f>Page8!$H35</f>
        <v>NA</v>
      </c>
      <c r="O42" s="90" t="str">
        <f>Page9!$H35</f>
        <v>NA</v>
      </c>
      <c r="P42" s="90" t="str">
        <f>Page10!$H35</f>
        <v>NA</v>
      </c>
      <c r="Q42" s="90" t="str">
        <f>Page11!$H35</f>
        <v>NA</v>
      </c>
      <c r="R42" s="90" t="str">
        <f>Page12!$H35</f>
        <v>NA</v>
      </c>
      <c r="S42" s="90" t="str">
        <f>Page13!$H35</f>
        <v>NA</v>
      </c>
      <c r="T42" s="90" t="str">
        <f>Page14!$H35</f>
        <v>NA</v>
      </c>
      <c r="U42" s="90" t="str">
        <f>Page15!$H35</f>
        <v>NA</v>
      </c>
      <c r="V42" s="90" t="str">
        <f>Page16!$H35</f>
        <v>NA</v>
      </c>
      <c r="W42" s="90" t="str">
        <f>Page17!$H35</f>
        <v>NA</v>
      </c>
      <c r="X42" s="90" t="str">
        <f>Page18!$H35</f>
        <v>NA</v>
      </c>
      <c r="Y42" s="90" t="str">
        <f>Page19!$H35</f>
        <v>NA</v>
      </c>
      <c r="Z42" s="90" t="str">
        <f>Page20!$H35</f>
        <v>NA</v>
      </c>
      <c r="AA42" s="90" t="str">
        <f>Page21!$H35</f>
        <v>NA</v>
      </c>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row>
    <row r="43" spans="1:192" ht="157.5" outlineLevel="1" x14ac:dyDescent="0.25">
      <c r="A43" s="181" t="s">
        <v>5</v>
      </c>
      <c r="B43" s="148" t="s">
        <v>845</v>
      </c>
      <c r="C43" s="149" t="s">
        <v>244</v>
      </c>
      <c r="D43" s="150" t="s">
        <v>24</v>
      </c>
      <c r="E43" s="165" t="s">
        <v>846</v>
      </c>
      <c r="F43" s="61"/>
      <c r="G43" s="90" t="str">
        <f>Page1!$H36</f>
        <v>NA</v>
      </c>
      <c r="H43" s="90" t="str">
        <f>Page2!$H36</f>
        <v>NA</v>
      </c>
      <c r="I43" s="90" t="str">
        <f>Page3!$H36</f>
        <v>NA</v>
      </c>
      <c r="J43" s="90" t="str">
        <f>Page4!$H36</f>
        <v>NA</v>
      </c>
      <c r="K43" s="90" t="str">
        <f>Page5!$H36</f>
        <v>NA</v>
      </c>
      <c r="L43" s="90" t="str">
        <f>Page6!$H36</f>
        <v>NA</v>
      </c>
      <c r="M43" s="90" t="str">
        <f>Page7!$H36</f>
        <v>Invalidé</v>
      </c>
      <c r="N43" s="90" t="str">
        <f>Page8!$H36</f>
        <v>NA</v>
      </c>
      <c r="O43" s="90" t="str">
        <f>Page9!$H36</f>
        <v>NA</v>
      </c>
      <c r="P43" s="90" t="str">
        <f>Page10!$H36</f>
        <v>NA</v>
      </c>
      <c r="Q43" s="90" t="str">
        <f>Page11!$H36</f>
        <v>NA</v>
      </c>
      <c r="R43" s="90" t="str">
        <f>Page12!$H36</f>
        <v>NA</v>
      </c>
      <c r="S43" s="90" t="str">
        <f>Page13!$H36</f>
        <v>NA</v>
      </c>
      <c r="T43" s="90" t="str">
        <f>Page14!$H36</f>
        <v>NA</v>
      </c>
      <c r="U43" s="90" t="str">
        <f>Page15!$H36</f>
        <v>NA</v>
      </c>
      <c r="V43" s="90" t="str">
        <f>Page16!$H36</f>
        <v>NA</v>
      </c>
      <c r="W43" s="90" t="str">
        <f>Page17!$H36</f>
        <v>NA</v>
      </c>
      <c r="X43" s="90" t="str">
        <f>Page18!$H36</f>
        <v>NA</v>
      </c>
      <c r="Y43" s="90" t="str">
        <f>Page19!$H36</f>
        <v>NA</v>
      </c>
      <c r="Z43" s="90" t="str">
        <f>Page20!$H36</f>
        <v>NA</v>
      </c>
      <c r="AA43" s="90" t="str">
        <f>Page21!$H36</f>
        <v>NA</v>
      </c>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A43" s="119"/>
      <c r="GB43" s="119"/>
      <c r="GC43" s="119"/>
      <c r="GD43" s="119"/>
      <c r="GE43" s="119"/>
      <c r="GF43" s="119"/>
      <c r="GG43" s="119"/>
      <c r="GH43" s="119"/>
      <c r="GI43" s="119"/>
      <c r="GJ43" s="119"/>
    </row>
    <row r="44" spans="1:192" ht="123.75" outlineLevel="1" x14ac:dyDescent="0.25">
      <c r="A44" s="181" t="s">
        <v>5</v>
      </c>
      <c r="B44" s="148"/>
      <c r="C44" s="149" t="s">
        <v>245</v>
      </c>
      <c r="D44" s="150" t="s">
        <v>24</v>
      </c>
      <c r="E44" s="165" t="s">
        <v>847</v>
      </c>
      <c r="F44" s="61"/>
      <c r="G44" s="90" t="str">
        <f>Page1!$H37</f>
        <v>NA</v>
      </c>
      <c r="H44" s="90" t="str">
        <f>Page2!$H37</f>
        <v>NA</v>
      </c>
      <c r="I44" s="90" t="str">
        <f>Page3!$H37</f>
        <v>NA</v>
      </c>
      <c r="J44" s="90" t="str">
        <f>Page4!$H37</f>
        <v>NA</v>
      </c>
      <c r="K44" s="90" t="str">
        <f>Page5!$H37</f>
        <v>NA</v>
      </c>
      <c r="L44" s="90" t="str">
        <f>Page6!$H37</f>
        <v>NA</v>
      </c>
      <c r="M44" s="90" t="str">
        <f>Page7!$H37</f>
        <v>NA</v>
      </c>
      <c r="N44" s="90" t="str">
        <f>Page8!$H37</f>
        <v>NA</v>
      </c>
      <c r="O44" s="90" t="str">
        <f>Page9!$H37</f>
        <v>NA</v>
      </c>
      <c r="P44" s="90" t="str">
        <f>Page10!$H37</f>
        <v>NA</v>
      </c>
      <c r="Q44" s="90" t="str">
        <f>Page11!$H37</f>
        <v>NA</v>
      </c>
      <c r="R44" s="90" t="str">
        <f>Page12!$H37</f>
        <v>NA</v>
      </c>
      <c r="S44" s="90" t="str">
        <f>Page13!$H37</f>
        <v>NA</v>
      </c>
      <c r="T44" s="90" t="str">
        <f>Page14!$H37</f>
        <v>NA</v>
      </c>
      <c r="U44" s="90" t="str">
        <f>Page15!$H37</f>
        <v>NA</v>
      </c>
      <c r="V44" s="90" t="str">
        <f>Page16!$H37</f>
        <v>NA</v>
      </c>
      <c r="W44" s="90" t="str">
        <f>Page17!$H37</f>
        <v>NA</v>
      </c>
      <c r="X44" s="90" t="str">
        <f>Page18!$H37</f>
        <v>NA</v>
      </c>
      <c r="Y44" s="90" t="str">
        <f>Page19!$H37</f>
        <v>NA</v>
      </c>
      <c r="Z44" s="90" t="str">
        <f>Page20!$H37</f>
        <v>NA</v>
      </c>
      <c r="AA44" s="90" t="str">
        <f>Page21!$H37</f>
        <v>NA</v>
      </c>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c r="EJ44" s="119"/>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row>
    <row r="45" spans="1:192" ht="123.75" x14ac:dyDescent="0.25">
      <c r="A45" s="181" t="s">
        <v>5</v>
      </c>
      <c r="B45" s="148"/>
      <c r="C45" s="149" t="s">
        <v>246</v>
      </c>
      <c r="D45" s="150" t="s">
        <v>24</v>
      </c>
      <c r="E45" s="153" t="s">
        <v>848</v>
      </c>
      <c r="F45" s="61"/>
      <c r="G45" s="90" t="str">
        <f>Page1!$H38</f>
        <v>NA</v>
      </c>
      <c r="H45" s="90" t="str">
        <f>Page2!$H38</f>
        <v>NA</v>
      </c>
      <c r="I45" s="90" t="str">
        <f>Page3!$H38</f>
        <v>NA</v>
      </c>
      <c r="J45" s="90" t="str">
        <f>Page4!$H38</f>
        <v>NA</v>
      </c>
      <c r="K45" s="90" t="str">
        <f>Page5!$H38</f>
        <v>NA</v>
      </c>
      <c r="L45" s="90" t="str">
        <f>Page6!$H38</f>
        <v>NA</v>
      </c>
      <c r="M45" s="90" t="str">
        <f>Page7!$H38</f>
        <v>NA</v>
      </c>
      <c r="N45" s="90" t="str">
        <f>Page8!$H38</f>
        <v>NA</v>
      </c>
      <c r="O45" s="90" t="str">
        <f>Page9!$H38</f>
        <v>NA</v>
      </c>
      <c r="P45" s="90" t="str">
        <f>Page10!$H38</f>
        <v>NA</v>
      </c>
      <c r="Q45" s="90" t="str">
        <f>Page11!$H38</f>
        <v>NA</v>
      </c>
      <c r="R45" s="90" t="str">
        <f>Page12!$H38</f>
        <v>NA</v>
      </c>
      <c r="S45" s="90" t="str">
        <f>Page13!$H38</f>
        <v>NA</v>
      </c>
      <c r="T45" s="90" t="str">
        <f>Page14!$H38</f>
        <v>NA</v>
      </c>
      <c r="U45" s="90" t="str">
        <f>Page15!$H38</f>
        <v>NA</v>
      </c>
      <c r="V45" s="90" t="str">
        <f>Page16!$H38</f>
        <v>NA</v>
      </c>
      <c r="W45" s="90" t="str">
        <f>Page17!$H38</f>
        <v>NA</v>
      </c>
      <c r="X45" s="90" t="str">
        <f>Page18!$H38</f>
        <v>NA</v>
      </c>
      <c r="Y45" s="90" t="str">
        <f>Page19!$H38</f>
        <v>NA</v>
      </c>
      <c r="Z45" s="90" t="str">
        <f>Page20!$H38</f>
        <v>NA</v>
      </c>
      <c r="AA45" s="90" t="str">
        <f>Page21!$H38</f>
        <v>NA</v>
      </c>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c r="DS45" s="119"/>
      <c r="DT45" s="119"/>
      <c r="DU45" s="119"/>
      <c r="DV45" s="119"/>
      <c r="DW45" s="119"/>
      <c r="DX45" s="119"/>
      <c r="DY45" s="119"/>
      <c r="DZ45" s="119"/>
      <c r="EA45" s="119"/>
      <c r="EB45" s="119"/>
      <c r="EC45" s="119"/>
      <c r="ED45" s="119"/>
      <c r="EE45" s="119"/>
      <c r="EF45" s="119"/>
      <c r="EG45" s="119"/>
      <c r="EH45" s="119"/>
      <c r="EI45" s="119"/>
      <c r="EJ45" s="119"/>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row>
    <row r="46" spans="1:192" ht="168.75" outlineLevel="1" x14ac:dyDescent="0.25">
      <c r="A46" s="181" t="s">
        <v>5</v>
      </c>
      <c r="B46" s="148"/>
      <c r="C46" s="149" t="s">
        <v>247</v>
      </c>
      <c r="D46" s="150" t="s">
        <v>24</v>
      </c>
      <c r="E46" s="153" t="s">
        <v>849</v>
      </c>
      <c r="F46" s="61"/>
      <c r="G46" s="90" t="str">
        <f>Page1!$H39</f>
        <v>NA</v>
      </c>
      <c r="H46" s="90" t="str">
        <f>Page2!$H39</f>
        <v>NA</v>
      </c>
      <c r="I46" s="90" t="str">
        <f>Page3!$H39</f>
        <v>NA</v>
      </c>
      <c r="J46" s="90" t="str">
        <f>Page4!$H39</f>
        <v>NA</v>
      </c>
      <c r="K46" s="90" t="str">
        <f>Page5!$H39</f>
        <v>NA</v>
      </c>
      <c r="L46" s="90" t="str">
        <f>Page6!$H39</f>
        <v>NA</v>
      </c>
      <c r="M46" s="90" t="str">
        <f>Page7!$H39</f>
        <v>NA</v>
      </c>
      <c r="N46" s="90" t="str">
        <f>Page8!$H39</f>
        <v>NA</v>
      </c>
      <c r="O46" s="90" t="str">
        <f>Page9!$H39</f>
        <v>NA</v>
      </c>
      <c r="P46" s="90" t="str">
        <f>Page10!$H39</f>
        <v>NA</v>
      </c>
      <c r="Q46" s="90" t="str">
        <f>Page11!$H39</f>
        <v>NA</v>
      </c>
      <c r="R46" s="90" t="str">
        <f>Page12!$H39</f>
        <v>NA</v>
      </c>
      <c r="S46" s="90" t="str">
        <f>Page13!$H39</f>
        <v>NA</v>
      </c>
      <c r="T46" s="90" t="str">
        <f>Page14!$H39</f>
        <v>NA</v>
      </c>
      <c r="U46" s="90" t="str">
        <f>Page15!$H39</f>
        <v>NA</v>
      </c>
      <c r="V46" s="90" t="str">
        <f>Page16!$H39</f>
        <v>NA</v>
      </c>
      <c r="W46" s="90" t="str">
        <f>Page17!$H39</f>
        <v>NA</v>
      </c>
      <c r="X46" s="90" t="str">
        <f>Page18!$H39</f>
        <v>NA</v>
      </c>
      <c r="Y46" s="90" t="str">
        <f>Page19!$H39</f>
        <v>NA</v>
      </c>
      <c r="Z46" s="90" t="str">
        <f>Page20!$H39</f>
        <v>NA</v>
      </c>
      <c r="AA46" s="90" t="str">
        <f>Page21!$H39</f>
        <v>NA</v>
      </c>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19"/>
      <c r="DP46" s="119"/>
      <c r="DQ46" s="119"/>
      <c r="DR46" s="119"/>
      <c r="DS46" s="119"/>
      <c r="DT46" s="119"/>
      <c r="DU46" s="119"/>
      <c r="DV46" s="119"/>
      <c r="DW46" s="119"/>
      <c r="DX46" s="119"/>
      <c r="DY46" s="119"/>
      <c r="DZ46" s="119"/>
      <c r="EA46" s="119"/>
      <c r="EB46" s="119"/>
      <c r="EC46" s="119"/>
      <c r="ED46" s="119"/>
      <c r="EE46" s="119"/>
      <c r="EF46" s="119"/>
      <c r="EG46" s="119"/>
      <c r="EH46" s="119"/>
      <c r="EI46" s="119"/>
      <c r="EJ46" s="119"/>
      <c r="EK46" s="119"/>
      <c r="EL46" s="119"/>
      <c r="EM46" s="119"/>
      <c r="EN46" s="119"/>
      <c r="EO46" s="119"/>
      <c r="EP46" s="119"/>
      <c r="EQ46" s="119"/>
      <c r="ER46" s="119"/>
      <c r="ES46" s="119"/>
      <c r="ET46" s="119"/>
      <c r="EU46" s="119"/>
      <c r="EV46" s="119"/>
      <c r="EW46" s="119"/>
      <c r="EX46" s="119"/>
      <c r="EY46" s="119"/>
      <c r="EZ46" s="119"/>
      <c r="FA46" s="119"/>
      <c r="FB46" s="119"/>
      <c r="FC46" s="119"/>
      <c r="FD46" s="119"/>
      <c r="FE46" s="119"/>
      <c r="FF46" s="119"/>
      <c r="FG46" s="119"/>
      <c r="FH46" s="119"/>
      <c r="FI46" s="119"/>
      <c r="FJ46" s="119"/>
      <c r="FK46" s="119"/>
      <c r="FL46" s="119"/>
      <c r="FM46" s="119"/>
      <c r="FN46" s="119"/>
      <c r="FO46" s="119"/>
      <c r="FP46" s="119"/>
      <c r="FQ46" s="119"/>
      <c r="FR46" s="119"/>
      <c r="FS46" s="119"/>
      <c r="FT46" s="119"/>
      <c r="FU46" s="119"/>
      <c r="FV46" s="119"/>
      <c r="FW46" s="119"/>
      <c r="FX46" s="119"/>
      <c r="FY46" s="119"/>
      <c r="FZ46" s="119"/>
      <c r="GA46" s="119"/>
      <c r="GB46" s="119"/>
      <c r="GC46" s="119"/>
      <c r="GD46" s="119"/>
      <c r="GE46" s="119"/>
      <c r="GF46" s="119"/>
      <c r="GG46" s="119"/>
      <c r="GH46" s="119"/>
      <c r="GI46" s="119"/>
      <c r="GJ46" s="119"/>
    </row>
    <row r="47" spans="1:192" ht="225" outlineLevel="1" x14ac:dyDescent="0.25">
      <c r="A47" s="181" t="s">
        <v>5</v>
      </c>
      <c r="B47" s="148"/>
      <c r="C47" s="149" t="s">
        <v>248</v>
      </c>
      <c r="D47" s="150" t="s">
        <v>24</v>
      </c>
      <c r="E47" s="165" t="s">
        <v>850</v>
      </c>
      <c r="F47" s="61"/>
      <c r="G47" s="90" t="str">
        <f>Page1!$H40</f>
        <v>NA</v>
      </c>
      <c r="H47" s="90" t="str">
        <f>Page2!$H40</f>
        <v>NA</v>
      </c>
      <c r="I47" s="90" t="str">
        <f>Page3!$H40</f>
        <v>NA</v>
      </c>
      <c r="J47" s="90" t="str">
        <f>Page4!$H40</f>
        <v>NA</v>
      </c>
      <c r="K47" s="90" t="str">
        <f>Page5!$H40</f>
        <v>NA</v>
      </c>
      <c r="L47" s="90" t="str">
        <f>Page6!$H40</f>
        <v>NA</v>
      </c>
      <c r="M47" s="90" t="str">
        <f>Page7!$H40</f>
        <v>NA</v>
      </c>
      <c r="N47" s="90" t="str">
        <f>Page8!$H40</f>
        <v>NA</v>
      </c>
      <c r="O47" s="90" t="str">
        <f>Page9!$H40</f>
        <v>NA</v>
      </c>
      <c r="P47" s="90" t="str">
        <f>Page10!$H40</f>
        <v>NA</v>
      </c>
      <c r="Q47" s="90" t="str">
        <f>Page11!$H40</f>
        <v>NA</v>
      </c>
      <c r="R47" s="90" t="str">
        <f>Page12!$H40</f>
        <v>NA</v>
      </c>
      <c r="S47" s="90" t="str">
        <f>Page13!$H40</f>
        <v>NA</v>
      </c>
      <c r="T47" s="90" t="str">
        <f>Page14!$H40</f>
        <v>NA</v>
      </c>
      <c r="U47" s="90" t="str">
        <f>Page15!$H40</f>
        <v>NA</v>
      </c>
      <c r="V47" s="90" t="str">
        <f>Page16!$H40</f>
        <v>NA</v>
      </c>
      <c r="W47" s="90" t="str">
        <f>Page17!$H40</f>
        <v>NA</v>
      </c>
      <c r="X47" s="90" t="str">
        <f>Page18!$H40</f>
        <v>NA</v>
      </c>
      <c r="Y47" s="90" t="str">
        <f>Page19!$H40</f>
        <v>NA</v>
      </c>
      <c r="Z47" s="90" t="str">
        <f>Page20!$H40</f>
        <v>NA</v>
      </c>
      <c r="AA47" s="90" t="str">
        <f>Page21!$H40</f>
        <v>NA</v>
      </c>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c r="FL47" s="119"/>
      <c r="FM47" s="119"/>
      <c r="FN47" s="119"/>
      <c r="FO47" s="119"/>
      <c r="FP47" s="119"/>
      <c r="FQ47" s="119"/>
      <c r="FR47" s="119"/>
      <c r="FS47" s="119"/>
      <c r="FT47" s="119"/>
      <c r="FU47" s="119"/>
      <c r="FV47" s="119"/>
      <c r="FW47" s="119"/>
      <c r="FX47" s="119"/>
      <c r="FY47" s="119"/>
      <c r="FZ47" s="119"/>
      <c r="GA47" s="119"/>
      <c r="GB47" s="119"/>
      <c r="GC47" s="119"/>
      <c r="GD47" s="119"/>
      <c r="GE47" s="119"/>
      <c r="GF47" s="119"/>
      <c r="GG47" s="119"/>
      <c r="GH47" s="119"/>
      <c r="GI47" s="119"/>
      <c r="GJ47" s="119"/>
    </row>
    <row r="48" spans="1:192" ht="123.75" outlineLevel="1" x14ac:dyDescent="0.25">
      <c r="A48" s="181" t="s">
        <v>5</v>
      </c>
      <c r="B48" s="148"/>
      <c r="C48" s="149" t="s">
        <v>249</v>
      </c>
      <c r="D48" s="150" t="s">
        <v>24</v>
      </c>
      <c r="E48" s="165" t="s">
        <v>851</v>
      </c>
      <c r="F48" s="61"/>
      <c r="G48" s="90" t="str">
        <f>Page1!$H41</f>
        <v>NA</v>
      </c>
      <c r="H48" s="90" t="str">
        <f>Page2!$H41</f>
        <v>NA</v>
      </c>
      <c r="I48" s="90" t="str">
        <f>Page3!$H41</f>
        <v>NA</v>
      </c>
      <c r="J48" s="90" t="str">
        <f>Page4!$H41</f>
        <v>NA</v>
      </c>
      <c r="K48" s="90" t="str">
        <f>Page5!$H41</f>
        <v>NA</v>
      </c>
      <c r="L48" s="90" t="str">
        <f>Page6!$H41</f>
        <v>NA</v>
      </c>
      <c r="M48" s="90" t="str">
        <f>Page7!$H41</f>
        <v>NA</v>
      </c>
      <c r="N48" s="90" t="str">
        <f>Page8!$H41</f>
        <v>NA</v>
      </c>
      <c r="O48" s="90" t="str">
        <f>Page9!$H41</f>
        <v>NA</v>
      </c>
      <c r="P48" s="90" t="str">
        <f>Page10!$H41</f>
        <v>NA</v>
      </c>
      <c r="Q48" s="90" t="str">
        <f>Page11!$H41</f>
        <v>NA</v>
      </c>
      <c r="R48" s="90" t="str">
        <f>Page12!$H41</f>
        <v>NA</v>
      </c>
      <c r="S48" s="90" t="str">
        <f>Page13!$H41</f>
        <v>NA</v>
      </c>
      <c r="T48" s="90" t="str">
        <f>Page14!$H41</f>
        <v>NA</v>
      </c>
      <c r="U48" s="90" t="str">
        <f>Page15!$H41</f>
        <v>NA</v>
      </c>
      <c r="V48" s="90" t="str">
        <f>Page16!$H41</f>
        <v>NA</v>
      </c>
      <c r="W48" s="90" t="str">
        <f>Page17!$H41</f>
        <v>NA</v>
      </c>
      <c r="X48" s="90" t="str">
        <f>Page18!$H41</f>
        <v>NA</v>
      </c>
      <c r="Y48" s="90" t="str">
        <f>Page19!$H41</f>
        <v>NA</v>
      </c>
      <c r="Z48" s="90" t="str">
        <f>Page20!$H41</f>
        <v>NA</v>
      </c>
      <c r="AA48" s="90" t="str">
        <f>Page21!$H41</f>
        <v>NA</v>
      </c>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c r="DA48" s="119"/>
      <c r="DB48" s="119"/>
      <c r="DC48" s="119"/>
      <c r="DD48" s="119"/>
      <c r="DE48" s="119"/>
      <c r="DF48" s="119"/>
      <c r="DG48" s="119"/>
      <c r="DH48" s="119"/>
      <c r="DI48" s="119"/>
      <c r="DJ48" s="119"/>
      <c r="DK48" s="119"/>
      <c r="DL48" s="119"/>
      <c r="DM48" s="119"/>
      <c r="DN48" s="119"/>
      <c r="DO48" s="119"/>
      <c r="DP48" s="119"/>
      <c r="DQ48" s="119"/>
      <c r="DR48" s="119"/>
      <c r="DS48" s="119"/>
      <c r="DT48" s="119"/>
      <c r="DU48" s="119"/>
      <c r="DV48" s="119"/>
      <c r="DW48" s="119"/>
      <c r="DX48" s="119"/>
      <c r="DY48" s="119"/>
      <c r="DZ48" s="119"/>
      <c r="EA48" s="119"/>
      <c r="EB48" s="119"/>
      <c r="EC48" s="119"/>
      <c r="ED48" s="119"/>
      <c r="EE48" s="119"/>
      <c r="EF48" s="119"/>
      <c r="EG48" s="119"/>
      <c r="EH48" s="119"/>
      <c r="EI48" s="119"/>
      <c r="EJ48" s="119"/>
      <c r="EK48" s="119"/>
      <c r="EL48" s="119"/>
      <c r="EM48" s="119"/>
      <c r="EN48" s="119"/>
      <c r="EO48" s="119"/>
      <c r="EP48" s="119"/>
      <c r="EQ48" s="119"/>
      <c r="ER48" s="119"/>
      <c r="ES48" s="119"/>
      <c r="ET48" s="119"/>
      <c r="EU48" s="119"/>
      <c r="EV48" s="119"/>
      <c r="EW48" s="119"/>
      <c r="EX48" s="119"/>
      <c r="EY48" s="119"/>
      <c r="EZ48" s="119"/>
      <c r="FA48" s="119"/>
      <c r="FB48" s="119"/>
      <c r="FC48" s="119"/>
      <c r="FD48" s="119"/>
      <c r="FE48" s="119"/>
      <c r="FF48" s="119"/>
      <c r="FG48" s="119"/>
      <c r="FH48" s="119"/>
      <c r="FI48" s="119"/>
      <c r="FJ48" s="119"/>
      <c r="FK48" s="119"/>
      <c r="FL48" s="119"/>
      <c r="FM48" s="119"/>
      <c r="FN48" s="119"/>
      <c r="FO48" s="119"/>
      <c r="FP48" s="119"/>
      <c r="FQ48" s="119"/>
      <c r="FR48" s="119"/>
      <c r="FS48" s="119"/>
      <c r="FT48" s="119"/>
      <c r="FU48" s="119"/>
      <c r="FV48" s="119"/>
      <c r="FW48" s="119"/>
      <c r="FX48" s="119"/>
      <c r="FY48" s="119"/>
      <c r="FZ48" s="119"/>
      <c r="GA48" s="119"/>
      <c r="GB48" s="119"/>
      <c r="GC48" s="119"/>
      <c r="GD48" s="119"/>
      <c r="GE48" s="119"/>
      <c r="GF48" s="119"/>
      <c r="GG48" s="119"/>
      <c r="GH48" s="119"/>
      <c r="GI48" s="119"/>
      <c r="GJ48" s="119"/>
    </row>
    <row r="49" spans="1:192" ht="270" outlineLevel="1" x14ac:dyDescent="0.25">
      <c r="A49" s="181" t="s">
        <v>5</v>
      </c>
      <c r="B49" s="148"/>
      <c r="C49" s="149" t="s">
        <v>250</v>
      </c>
      <c r="D49" s="150" t="s">
        <v>24</v>
      </c>
      <c r="E49" s="165" t="s">
        <v>852</v>
      </c>
      <c r="F49" s="61"/>
      <c r="G49" s="90" t="str">
        <f>Page1!$H42</f>
        <v>NA</v>
      </c>
      <c r="H49" s="90" t="str">
        <f>Page2!$H42</f>
        <v>NA</v>
      </c>
      <c r="I49" s="90" t="str">
        <f>Page3!$H42</f>
        <v>NA</v>
      </c>
      <c r="J49" s="90" t="str">
        <f>Page4!$H42</f>
        <v>NA</v>
      </c>
      <c r="K49" s="90" t="str">
        <f>Page5!$H42</f>
        <v>NA</v>
      </c>
      <c r="L49" s="90" t="str">
        <f>Page6!$H42</f>
        <v>NA</v>
      </c>
      <c r="M49" s="90" t="str">
        <f>Page7!$H42</f>
        <v>NA</v>
      </c>
      <c r="N49" s="90" t="str">
        <f>Page8!$H42</f>
        <v>NA</v>
      </c>
      <c r="O49" s="90" t="str">
        <f>Page9!$H42</f>
        <v>NA</v>
      </c>
      <c r="P49" s="90" t="str">
        <f>Page10!$H42</f>
        <v>NA</v>
      </c>
      <c r="Q49" s="90" t="str">
        <f>Page11!$H42</f>
        <v>NA</v>
      </c>
      <c r="R49" s="90" t="str">
        <f>Page12!$H42</f>
        <v>NA</v>
      </c>
      <c r="S49" s="90" t="str">
        <f>Page13!$H42</f>
        <v>NA</v>
      </c>
      <c r="T49" s="90" t="str">
        <f>Page14!$H42</f>
        <v>NA</v>
      </c>
      <c r="U49" s="90" t="str">
        <f>Page15!$H42</f>
        <v>NA</v>
      </c>
      <c r="V49" s="90" t="str">
        <f>Page16!$H42</f>
        <v>NA</v>
      </c>
      <c r="W49" s="90" t="str">
        <f>Page17!$H42</f>
        <v>NA</v>
      </c>
      <c r="X49" s="90" t="str">
        <f>Page18!$H42</f>
        <v>NA</v>
      </c>
      <c r="Y49" s="90" t="str">
        <f>Page19!$H42</f>
        <v>NA</v>
      </c>
      <c r="Z49" s="90" t="str">
        <f>Page20!$H42</f>
        <v>NA</v>
      </c>
      <c r="AA49" s="90" t="str">
        <f>Page21!$H42</f>
        <v>NA</v>
      </c>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119"/>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c r="DA49" s="119"/>
      <c r="DB49" s="119"/>
      <c r="DC49" s="119"/>
      <c r="DD49" s="119"/>
      <c r="DE49" s="119"/>
      <c r="DF49" s="119"/>
      <c r="DG49" s="119"/>
      <c r="DH49" s="119"/>
      <c r="DI49" s="119"/>
      <c r="DJ49" s="119"/>
      <c r="DK49" s="119"/>
      <c r="DL49" s="119"/>
      <c r="DM49" s="119"/>
      <c r="DN49" s="119"/>
      <c r="DO49" s="119"/>
      <c r="DP49" s="119"/>
      <c r="DQ49" s="119"/>
      <c r="DR49" s="119"/>
      <c r="DS49" s="119"/>
      <c r="DT49" s="119"/>
      <c r="DU49" s="119"/>
      <c r="DV49" s="119"/>
      <c r="DW49" s="119"/>
      <c r="DX49" s="119"/>
      <c r="DY49" s="119"/>
      <c r="DZ49" s="119"/>
      <c r="EA49" s="119"/>
      <c r="EB49" s="119"/>
      <c r="EC49" s="119"/>
      <c r="ED49" s="119"/>
      <c r="EE49" s="119"/>
      <c r="EF49" s="119"/>
      <c r="EG49" s="119"/>
      <c r="EH49" s="119"/>
      <c r="EI49" s="119"/>
      <c r="EJ49" s="119"/>
      <c r="EK49" s="119"/>
      <c r="EL49" s="119"/>
      <c r="EM49" s="119"/>
      <c r="EN49" s="119"/>
      <c r="EO49" s="119"/>
      <c r="EP49" s="119"/>
      <c r="EQ49" s="119"/>
      <c r="ER49" s="119"/>
      <c r="ES49" s="119"/>
      <c r="ET49" s="119"/>
      <c r="EU49" s="119"/>
      <c r="EV49" s="119"/>
      <c r="EW49" s="119"/>
      <c r="EX49" s="119"/>
      <c r="EY49" s="119"/>
      <c r="EZ49" s="119"/>
      <c r="FA49" s="119"/>
      <c r="FB49" s="119"/>
      <c r="FC49" s="119"/>
      <c r="FD49" s="119"/>
      <c r="FE49" s="119"/>
      <c r="FF49" s="119"/>
      <c r="FG49" s="119"/>
      <c r="FH49" s="119"/>
      <c r="FI49" s="119"/>
      <c r="FJ49" s="119"/>
      <c r="FK49" s="119"/>
      <c r="FL49" s="119"/>
      <c r="FM49" s="119"/>
      <c r="FN49" s="119"/>
      <c r="FO49" s="119"/>
      <c r="FP49" s="119"/>
      <c r="FQ49" s="119"/>
      <c r="FR49" s="119"/>
      <c r="FS49" s="119"/>
      <c r="FT49" s="119"/>
      <c r="FU49" s="119"/>
      <c r="FV49" s="119"/>
      <c r="FW49" s="119"/>
      <c r="FX49" s="119"/>
      <c r="FY49" s="119"/>
      <c r="FZ49" s="119"/>
      <c r="GA49" s="119"/>
      <c r="GB49" s="119"/>
      <c r="GC49" s="119"/>
      <c r="GD49" s="119"/>
      <c r="GE49" s="119"/>
      <c r="GF49" s="119"/>
      <c r="GG49" s="119"/>
      <c r="GH49" s="119"/>
      <c r="GI49" s="119"/>
      <c r="GJ49" s="119"/>
    </row>
    <row r="50" spans="1:192" ht="78.75" outlineLevel="1" x14ac:dyDescent="0.25">
      <c r="A50" s="181" t="s">
        <v>5</v>
      </c>
      <c r="B50" s="148"/>
      <c r="C50" s="149" t="s">
        <v>251</v>
      </c>
      <c r="D50" s="150" t="s">
        <v>24</v>
      </c>
      <c r="E50" s="165" t="s">
        <v>650</v>
      </c>
      <c r="F50" s="61"/>
      <c r="G50" s="90" t="str">
        <f>Page1!$H43</f>
        <v>NA</v>
      </c>
      <c r="H50" s="90" t="str">
        <f>Page2!$H43</f>
        <v>NA</v>
      </c>
      <c r="I50" s="90" t="str">
        <f>Page3!$H43</f>
        <v>NA</v>
      </c>
      <c r="J50" s="90" t="str">
        <f>Page4!$H43</f>
        <v>NA</v>
      </c>
      <c r="K50" s="90" t="str">
        <f>Page5!$H43</f>
        <v>NA</v>
      </c>
      <c r="L50" s="90" t="str">
        <f>Page6!$H43</f>
        <v>NA</v>
      </c>
      <c r="M50" s="90" t="str">
        <f>Page7!$H43</f>
        <v>NA</v>
      </c>
      <c r="N50" s="90" t="str">
        <f>Page8!$H43</f>
        <v>NA</v>
      </c>
      <c r="O50" s="90" t="str">
        <f>Page9!$H43</f>
        <v>NA</v>
      </c>
      <c r="P50" s="90" t="str">
        <f>Page10!$H43</f>
        <v>NA</v>
      </c>
      <c r="Q50" s="90" t="str">
        <f>Page11!$H43</f>
        <v>NA</v>
      </c>
      <c r="R50" s="90" t="str">
        <f>Page12!$H43</f>
        <v>NA</v>
      </c>
      <c r="S50" s="90" t="str">
        <f>Page13!$H43</f>
        <v>NA</v>
      </c>
      <c r="T50" s="90" t="str">
        <f>Page14!$H43</f>
        <v>NA</v>
      </c>
      <c r="U50" s="90" t="str">
        <f>Page15!$H43</f>
        <v>NA</v>
      </c>
      <c r="V50" s="90" t="str">
        <f>Page16!$H43</f>
        <v>NA</v>
      </c>
      <c r="W50" s="90" t="str">
        <f>Page17!$H43</f>
        <v>NA</v>
      </c>
      <c r="X50" s="90" t="str">
        <f>Page18!$H43</f>
        <v>NA</v>
      </c>
      <c r="Y50" s="90" t="str">
        <f>Page19!$H43</f>
        <v>NA</v>
      </c>
      <c r="Z50" s="90" t="str">
        <f>Page20!$H43</f>
        <v>NA</v>
      </c>
      <c r="AA50" s="90" t="str">
        <f>Page21!$H43</f>
        <v>NA</v>
      </c>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c r="DA50" s="119"/>
      <c r="DB50" s="119"/>
      <c r="DC50" s="119"/>
      <c r="DD50" s="119"/>
      <c r="DE50" s="119"/>
      <c r="DF50" s="119"/>
      <c r="DG50" s="119"/>
      <c r="DH50" s="119"/>
      <c r="DI50" s="119"/>
      <c r="DJ50" s="119"/>
      <c r="DK50" s="119"/>
      <c r="DL50" s="119"/>
      <c r="DM50" s="119"/>
      <c r="DN50" s="119"/>
      <c r="DO50" s="119"/>
      <c r="DP50" s="119"/>
      <c r="DQ50" s="119"/>
      <c r="DR50" s="119"/>
      <c r="DS50" s="119"/>
      <c r="DT50" s="119"/>
      <c r="DU50" s="119"/>
      <c r="DV50" s="119"/>
      <c r="DW50" s="119"/>
      <c r="DX50" s="119"/>
      <c r="DY50" s="119"/>
      <c r="DZ50" s="119"/>
      <c r="EA50" s="119"/>
      <c r="EB50" s="119"/>
      <c r="EC50" s="119"/>
      <c r="ED50" s="119"/>
      <c r="EE50" s="119"/>
      <c r="EF50" s="119"/>
      <c r="EG50" s="119"/>
      <c r="EH50" s="119"/>
      <c r="EI50" s="119"/>
      <c r="EJ50" s="119"/>
      <c r="EK50" s="119"/>
      <c r="EL50" s="119"/>
      <c r="EM50" s="119"/>
      <c r="EN50" s="119"/>
      <c r="EO50" s="119"/>
      <c r="EP50" s="119"/>
      <c r="EQ50" s="119"/>
      <c r="ER50" s="119"/>
      <c r="ES50" s="119"/>
      <c r="ET50" s="119"/>
      <c r="EU50" s="119"/>
      <c r="EV50" s="119"/>
      <c r="EW50" s="119"/>
      <c r="EX50" s="119"/>
      <c r="EY50" s="119"/>
      <c r="EZ50" s="119"/>
      <c r="FA50" s="119"/>
      <c r="FB50" s="119"/>
      <c r="FC50" s="119"/>
      <c r="FD50" s="119"/>
      <c r="FE50" s="119"/>
      <c r="FF50" s="119"/>
      <c r="FG50" s="119"/>
      <c r="FH50" s="119"/>
      <c r="FI50" s="119"/>
      <c r="FJ50" s="119"/>
      <c r="FK50" s="119"/>
      <c r="FL50" s="119"/>
      <c r="FM50" s="119"/>
      <c r="FN50" s="119"/>
      <c r="FO50" s="119"/>
      <c r="FP50" s="119"/>
      <c r="FQ50" s="119"/>
      <c r="FR50" s="119"/>
      <c r="FS50" s="119"/>
      <c r="FT50" s="119"/>
      <c r="FU50" s="119"/>
      <c r="FV50" s="119"/>
      <c r="FW50" s="119"/>
      <c r="FX50" s="119"/>
      <c r="FY50" s="119"/>
      <c r="FZ50" s="119"/>
      <c r="GA50" s="119"/>
      <c r="GB50" s="119"/>
      <c r="GC50" s="119"/>
      <c r="GD50" s="119"/>
      <c r="GE50" s="119"/>
      <c r="GF50" s="119"/>
      <c r="GG50" s="119"/>
      <c r="GH50" s="119"/>
      <c r="GI50" s="119"/>
      <c r="GJ50" s="119"/>
    </row>
    <row r="51" spans="1:192" ht="123.75" outlineLevel="1" x14ac:dyDescent="0.25">
      <c r="A51" s="181" t="s">
        <v>5</v>
      </c>
      <c r="B51" s="148"/>
      <c r="C51" s="149" t="s">
        <v>465</v>
      </c>
      <c r="D51" s="150" t="s">
        <v>24</v>
      </c>
      <c r="E51" s="165" t="s">
        <v>853</v>
      </c>
      <c r="F51" s="61"/>
      <c r="G51" s="90" t="str">
        <f>Page1!$H44</f>
        <v>NA</v>
      </c>
      <c r="H51" s="90" t="str">
        <f>Page2!$H44</f>
        <v>NA</v>
      </c>
      <c r="I51" s="90" t="str">
        <f>Page3!$H44</f>
        <v>NA</v>
      </c>
      <c r="J51" s="90" t="str">
        <f>Page4!$H44</f>
        <v>NA</v>
      </c>
      <c r="K51" s="90" t="str">
        <f>Page5!$H44</f>
        <v>NA</v>
      </c>
      <c r="L51" s="90" t="str">
        <f>Page6!$H44</f>
        <v>NA</v>
      </c>
      <c r="M51" s="90" t="str">
        <f>Page7!$H44</f>
        <v>NA</v>
      </c>
      <c r="N51" s="90" t="str">
        <f>Page8!$H44</f>
        <v>NA</v>
      </c>
      <c r="O51" s="90" t="str">
        <f>Page9!$H44</f>
        <v>NA</v>
      </c>
      <c r="P51" s="90" t="str">
        <f>Page10!$H44</f>
        <v>NA</v>
      </c>
      <c r="Q51" s="90" t="str">
        <f>Page11!$H44</f>
        <v>NA</v>
      </c>
      <c r="R51" s="90" t="str">
        <f>Page12!$H44</f>
        <v>NA</v>
      </c>
      <c r="S51" s="90" t="str">
        <f>Page13!$H44</f>
        <v>NA</v>
      </c>
      <c r="T51" s="90" t="str">
        <f>Page14!$H44</f>
        <v>NA</v>
      </c>
      <c r="U51" s="90" t="str">
        <f>Page15!$H44</f>
        <v>NA</v>
      </c>
      <c r="V51" s="90" t="str">
        <f>Page16!$H44</f>
        <v>NA</v>
      </c>
      <c r="W51" s="90" t="str">
        <f>Page17!$H44</f>
        <v>NA</v>
      </c>
      <c r="X51" s="90" t="str">
        <f>Page18!$H44</f>
        <v>NA</v>
      </c>
      <c r="Y51" s="90" t="str">
        <f>Page19!$H44</f>
        <v>NA</v>
      </c>
      <c r="Z51" s="90" t="str">
        <f>Page20!$H44</f>
        <v>NA</v>
      </c>
      <c r="AA51" s="90" t="str">
        <f>Page21!$H44</f>
        <v>NA</v>
      </c>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19"/>
      <c r="GI51" s="119"/>
      <c r="GJ51" s="119"/>
    </row>
    <row r="52" spans="1:192" ht="236.25" outlineLevel="1" x14ac:dyDescent="0.25">
      <c r="A52" s="181" t="s">
        <v>5</v>
      </c>
      <c r="B52" s="148"/>
      <c r="C52" s="149" t="s">
        <v>466</v>
      </c>
      <c r="D52" s="150" t="s">
        <v>24</v>
      </c>
      <c r="E52" s="165" t="s">
        <v>854</v>
      </c>
      <c r="F52" s="61"/>
      <c r="G52" s="90" t="str">
        <f>Page1!$H45</f>
        <v>NA</v>
      </c>
      <c r="H52" s="90" t="str">
        <f>Page2!$H45</f>
        <v>NA</v>
      </c>
      <c r="I52" s="90" t="str">
        <f>Page3!$H45</f>
        <v>NA</v>
      </c>
      <c r="J52" s="90" t="str">
        <f>Page4!$H45</f>
        <v>NA</v>
      </c>
      <c r="K52" s="90" t="str">
        <f>Page5!$H45</f>
        <v>NA</v>
      </c>
      <c r="L52" s="90" t="str">
        <f>Page6!$H45</f>
        <v>NA</v>
      </c>
      <c r="M52" s="90" t="str">
        <f>Page7!$H45</f>
        <v>NA</v>
      </c>
      <c r="N52" s="90" t="str">
        <f>Page8!$H45</f>
        <v>NA</v>
      </c>
      <c r="O52" s="90" t="str">
        <f>Page9!$H45</f>
        <v>NA</v>
      </c>
      <c r="P52" s="90" t="str">
        <f>Page10!$H45</f>
        <v>NA</v>
      </c>
      <c r="Q52" s="90" t="str">
        <f>Page11!$H45</f>
        <v>NA</v>
      </c>
      <c r="R52" s="90" t="str">
        <f>Page12!$H45</f>
        <v>NA</v>
      </c>
      <c r="S52" s="90" t="str">
        <f>Page13!$H45</f>
        <v>NA</v>
      </c>
      <c r="T52" s="90" t="str">
        <f>Page14!$H45</f>
        <v>NA</v>
      </c>
      <c r="U52" s="90" t="str">
        <f>Page15!$H45</f>
        <v>NA</v>
      </c>
      <c r="V52" s="90" t="str">
        <f>Page16!$H45</f>
        <v>NA</v>
      </c>
      <c r="W52" s="90" t="str">
        <f>Page17!$H45</f>
        <v>NA</v>
      </c>
      <c r="X52" s="90" t="str">
        <f>Page18!$H45</f>
        <v>NA</v>
      </c>
      <c r="Y52" s="90" t="str">
        <f>Page19!$H45</f>
        <v>NA</v>
      </c>
      <c r="Z52" s="90" t="str">
        <f>Page20!$H45</f>
        <v>NA</v>
      </c>
      <c r="AA52" s="90" t="str">
        <f>Page21!$H45</f>
        <v>NA</v>
      </c>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c r="DA52" s="119"/>
      <c r="DB52" s="119"/>
      <c r="DC52" s="119"/>
      <c r="DD52" s="119"/>
      <c r="DE52" s="119"/>
      <c r="DF52" s="119"/>
      <c r="DG52" s="119"/>
      <c r="DH52" s="119"/>
      <c r="DI52" s="119"/>
      <c r="DJ52" s="119"/>
      <c r="DK52" s="119"/>
      <c r="DL52" s="119"/>
      <c r="DM52" s="119"/>
      <c r="DN52" s="119"/>
      <c r="DO52" s="119"/>
      <c r="DP52" s="119"/>
      <c r="DQ52" s="119"/>
      <c r="DR52" s="119"/>
      <c r="DS52" s="119"/>
      <c r="DT52" s="119"/>
      <c r="DU52" s="119"/>
      <c r="DV52" s="119"/>
      <c r="DW52" s="119"/>
      <c r="DX52" s="119"/>
      <c r="DY52" s="119"/>
      <c r="DZ52" s="119"/>
      <c r="EA52" s="119"/>
      <c r="EB52" s="119"/>
      <c r="EC52" s="119"/>
      <c r="ED52" s="119"/>
      <c r="EE52" s="119"/>
      <c r="EF52" s="119"/>
      <c r="EG52" s="119"/>
      <c r="EH52" s="119"/>
      <c r="EI52" s="119"/>
      <c r="EJ52" s="119"/>
      <c r="EK52" s="119"/>
      <c r="EL52" s="119"/>
      <c r="EM52" s="119"/>
      <c r="EN52" s="119"/>
      <c r="EO52" s="119"/>
      <c r="EP52" s="119"/>
      <c r="EQ52" s="119"/>
      <c r="ER52" s="119"/>
      <c r="ES52" s="119"/>
      <c r="ET52" s="119"/>
      <c r="EU52" s="119"/>
      <c r="EV52" s="119"/>
      <c r="EW52" s="119"/>
      <c r="EX52" s="119"/>
      <c r="EY52" s="119"/>
      <c r="EZ52" s="119"/>
      <c r="FA52" s="119"/>
      <c r="FB52" s="119"/>
      <c r="FC52" s="119"/>
      <c r="FD52" s="119"/>
      <c r="FE52" s="119"/>
      <c r="FF52" s="119"/>
      <c r="FG52" s="119"/>
      <c r="FH52" s="119"/>
      <c r="FI52" s="119"/>
      <c r="FJ52" s="119"/>
      <c r="FK52" s="119"/>
      <c r="FL52" s="119"/>
      <c r="FM52" s="119"/>
      <c r="FN52" s="119"/>
      <c r="FO52" s="119"/>
      <c r="FP52" s="119"/>
      <c r="FQ52" s="119"/>
      <c r="FR52" s="119"/>
      <c r="FS52" s="119"/>
      <c r="FT52" s="119"/>
      <c r="FU52" s="119"/>
      <c r="FV52" s="119"/>
      <c r="FW52" s="119"/>
      <c r="FX52" s="119"/>
      <c r="FY52" s="119"/>
      <c r="FZ52" s="119"/>
      <c r="GA52" s="119"/>
      <c r="GB52" s="119"/>
      <c r="GC52" s="119"/>
      <c r="GD52" s="119"/>
      <c r="GE52" s="119"/>
      <c r="GF52" s="119"/>
      <c r="GG52" s="119"/>
      <c r="GH52" s="119"/>
      <c r="GI52" s="119"/>
      <c r="GJ52" s="119"/>
    </row>
    <row r="53" spans="1:192" ht="157.5" outlineLevel="1" x14ac:dyDescent="0.25">
      <c r="A53" s="181" t="s">
        <v>5</v>
      </c>
      <c r="B53" s="145" t="s">
        <v>855</v>
      </c>
      <c r="C53" s="146" t="s">
        <v>252</v>
      </c>
      <c r="D53" s="147" t="s">
        <v>24</v>
      </c>
      <c r="E53" s="160" t="s">
        <v>856</v>
      </c>
      <c r="F53" s="59"/>
      <c r="G53" s="90" t="str">
        <f>Page1!$H46</f>
        <v>NA</v>
      </c>
      <c r="H53" s="90" t="str">
        <f>Page2!$H46</f>
        <v>NA</v>
      </c>
      <c r="I53" s="90" t="str">
        <f>Page3!$H46</f>
        <v>NA</v>
      </c>
      <c r="J53" s="90" t="str">
        <f>Page4!$H46</f>
        <v>NA</v>
      </c>
      <c r="K53" s="90" t="str">
        <f>Page5!$H46</f>
        <v>NA</v>
      </c>
      <c r="L53" s="90" t="str">
        <f>Page6!$H46</f>
        <v>NA</v>
      </c>
      <c r="M53" s="90" t="str">
        <f>Page7!$H46</f>
        <v>NA</v>
      </c>
      <c r="N53" s="90" t="str">
        <f>Page8!$H46</f>
        <v>NA</v>
      </c>
      <c r="O53" s="90" t="str">
        <f>Page9!$H46</f>
        <v>NA</v>
      </c>
      <c r="P53" s="90" t="str">
        <f>Page10!$H46</f>
        <v>NA</v>
      </c>
      <c r="Q53" s="90" t="str">
        <f>Page11!$H46</f>
        <v>NA</v>
      </c>
      <c r="R53" s="90" t="str">
        <f>Page12!$H46</f>
        <v>NA</v>
      </c>
      <c r="S53" s="90" t="str">
        <f>Page13!$H46</f>
        <v>NA</v>
      </c>
      <c r="T53" s="90" t="str">
        <f>Page14!$H46</f>
        <v>NA</v>
      </c>
      <c r="U53" s="90" t="str">
        <f>Page15!$H46</f>
        <v>NA</v>
      </c>
      <c r="V53" s="90" t="str">
        <f>Page16!$H46</f>
        <v>NA</v>
      </c>
      <c r="W53" s="90" t="str">
        <f>Page17!$H46</f>
        <v>NA</v>
      </c>
      <c r="X53" s="90" t="str">
        <f>Page18!$H46</f>
        <v>NA</v>
      </c>
      <c r="Y53" s="90" t="str">
        <f>Page19!$H46</f>
        <v>NA</v>
      </c>
      <c r="Z53" s="90" t="str">
        <f>Page20!$H46</f>
        <v>NA</v>
      </c>
      <c r="AA53" s="90" t="str">
        <f>Page21!$H46</f>
        <v>NA</v>
      </c>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19"/>
      <c r="GI53" s="119"/>
      <c r="GJ53" s="119"/>
    </row>
    <row r="54" spans="1:192" ht="135" outlineLevel="1" x14ac:dyDescent="0.25">
      <c r="A54" s="181" t="s">
        <v>5</v>
      </c>
      <c r="B54" s="145"/>
      <c r="C54" s="146" t="s">
        <v>253</v>
      </c>
      <c r="D54" s="147" t="s">
        <v>24</v>
      </c>
      <c r="E54" s="166" t="s">
        <v>857</v>
      </c>
      <c r="F54" s="59"/>
      <c r="G54" s="90" t="str">
        <f>Page1!$H47</f>
        <v>NA</v>
      </c>
      <c r="H54" s="90" t="str">
        <f>Page2!$H47</f>
        <v>NA</v>
      </c>
      <c r="I54" s="90" t="str">
        <f>Page3!$H47</f>
        <v>NA</v>
      </c>
      <c r="J54" s="90" t="str">
        <f>Page4!$H47</f>
        <v>NA</v>
      </c>
      <c r="K54" s="90" t="str">
        <f>Page5!$H47</f>
        <v>NA</v>
      </c>
      <c r="L54" s="90" t="str">
        <f>Page6!$H47</f>
        <v>NA</v>
      </c>
      <c r="M54" s="90" t="str">
        <f>Page7!$H47</f>
        <v>NA</v>
      </c>
      <c r="N54" s="90" t="str">
        <f>Page8!$H47</f>
        <v>NA</v>
      </c>
      <c r="O54" s="90" t="str">
        <f>Page9!$H47</f>
        <v>NA</v>
      </c>
      <c r="P54" s="90" t="str">
        <f>Page10!$H47</f>
        <v>NA</v>
      </c>
      <c r="Q54" s="90" t="str">
        <f>Page11!$H47</f>
        <v>NA</v>
      </c>
      <c r="R54" s="90" t="str">
        <f>Page12!$H47</f>
        <v>NA</v>
      </c>
      <c r="S54" s="90" t="str">
        <f>Page13!$H47</f>
        <v>NA</v>
      </c>
      <c r="T54" s="90" t="str">
        <f>Page14!$H47</f>
        <v>NA</v>
      </c>
      <c r="U54" s="90" t="str">
        <f>Page15!$H47</f>
        <v>NA</v>
      </c>
      <c r="V54" s="90" t="str">
        <f>Page16!$H47</f>
        <v>NA</v>
      </c>
      <c r="W54" s="90" t="str">
        <f>Page17!$H47</f>
        <v>NA</v>
      </c>
      <c r="X54" s="90" t="str">
        <f>Page18!$H47</f>
        <v>NA</v>
      </c>
      <c r="Y54" s="90" t="str">
        <f>Page19!$H47</f>
        <v>NA</v>
      </c>
      <c r="Z54" s="90" t="str">
        <f>Page20!$H47</f>
        <v>NA</v>
      </c>
      <c r="AA54" s="90" t="str">
        <f>Page21!$H47</f>
        <v>NA</v>
      </c>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c r="DA54" s="119"/>
      <c r="DB54" s="119"/>
      <c r="DC54" s="119"/>
      <c r="DD54" s="119"/>
      <c r="DE54" s="119"/>
      <c r="DF54" s="119"/>
      <c r="DG54" s="119"/>
      <c r="DH54" s="119"/>
      <c r="DI54" s="119"/>
      <c r="DJ54" s="119"/>
      <c r="DK54" s="119"/>
      <c r="DL54" s="119"/>
      <c r="DM54" s="119"/>
      <c r="DN54" s="119"/>
      <c r="DO54" s="119"/>
      <c r="DP54" s="119"/>
      <c r="DQ54" s="119"/>
      <c r="DR54" s="119"/>
      <c r="DS54" s="119"/>
      <c r="DT54" s="119"/>
      <c r="DU54" s="119"/>
      <c r="DV54" s="119"/>
      <c r="DW54" s="119"/>
      <c r="DX54" s="119"/>
      <c r="DY54" s="119"/>
      <c r="DZ54" s="119"/>
      <c r="EA54" s="119"/>
      <c r="EB54" s="119"/>
      <c r="EC54" s="119"/>
      <c r="ED54" s="119"/>
      <c r="EE54" s="119"/>
      <c r="EF54" s="119"/>
      <c r="EG54" s="119"/>
      <c r="EH54" s="119"/>
      <c r="EI54" s="119"/>
      <c r="EJ54" s="119"/>
      <c r="EK54" s="119"/>
      <c r="EL54" s="119"/>
      <c r="EM54" s="119"/>
      <c r="EN54" s="119"/>
      <c r="EO54" s="119"/>
      <c r="EP54" s="119"/>
      <c r="EQ54" s="119"/>
      <c r="ER54" s="119"/>
      <c r="ES54" s="119"/>
      <c r="ET54" s="119"/>
      <c r="EU54" s="119"/>
      <c r="EV54" s="119"/>
      <c r="EW54" s="119"/>
      <c r="EX54" s="119"/>
      <c r="EY54" s="119"/>
      <c r="EZ54" s="119"/>
      <c r="FA54" s="119"/>
      <c r="FB54" s="119"/>
      <c r="FC54" s="119"/>
      <c r="FD54" s="119"/>
      <c r="FE54" s="119"/>
      <c r="FF54" s="119"/>
      <c r="FG54" s="119"/>
      <c r="FH54" s="119"/>
      <c r="FI54" s="119"/>
      <c r="FJ54" s="119"/>
      <c r="FK54" s="119"/>
      <c r="FL54" s="119"/>
      <c r="FM54" s="119"/>
      <c r="FN54" s="119"/>
      <c r="FO54" s="119"/>
      <c r="FP54" s="119"/>
      <c r="FQ54" s="119"/>
      <c r="FR54" s="119"/>
      <c r="FS54" s="119"/>
      <c r="FT54" s="119"/>
      <c r="FU54" s="119"/>
      <c r="FV54" s="119"/>
      <c r="FW54" s="119"/>
      <c r="FX54" s="119"/>
      <c r="FY54" s="119"/>
      <c r="FZ54" s="119"/>
      <c r="GA54" s="119"/>
      <c r="GB54" s="119"/>
      <c r="GC54" s="119"/>
      <c r="GD54" s="119"/>
      <c r="GE54" s="119"/>
      <c r="GF54" s="119"/>
      <c r="GG54" s="119"/>
      <c r="GH54" s="119"/>
      <c r="GI54" s="119"/>
      <c r="GJ54" s="119"/>
    </row>
    <row r="55" spans="1:192" ht="157.5" outlineLevel="1" x14ac:dyDescent="0.25">
      <c r="A55" s="181" t="s">
        <v>5</v>
      </c>
      <c r="B55" s="145"/>
      <c r="C55" s="146" t="s">
        <v>254</v>
      </c>
      <c r="D55" s="147" t="s">
        <v>24</v>
      </c>
      <c r="E55" s="160" t="s">
        <v>858</v>
      </c>
      <c r="F55" s="59"/>
      <c r="G55" s="90" t="str">
        <f>Page1!$H48</f>
        <v>NA</v>
      </c>
      <c r="H55" s="90" t="str">
        <f>Page2!$H48</f>
        <v>NA</v>
      </c>
      <c r="I55" s="90" t="str">
        <f>Page3!$H48</f>
        <v>NA</v>
      </c>
      <c r="J55" s="90" t="str">
        <f>Page4!$H48</f>
        <v>NA</v>
      </c>
      <c r="K55" s="90" t="str">
        <f>Page5!$H48</f>
        <v>NA</v>
      </c>
      <c r="L55" s="90" t="str">
        <f>Page6!$H48</f>
        <v>NA</v>
      </c>
      <c r="M55" s="90" t="str">
        <f>Page7!$H48</f>
        <v>NA</v>
      </c>
      <c r="N55" s="90" t="str">
        <f>Page8!$H48</f>
        <v>NA</v>
      </c>
      <c r="O55" s="90" t="str">
        <f>Page9!$H48</f>
        <v>NA</v>
      </c>
      <c r="P55" s="90" t="str">
        <f>Page10!$H48</f>
        <v>NA</v>
      </c>
      <c r="Q55" s="90" t="str">
        <f>Page11!$H48</f>
        <v>NA</v>
      </c>
      <c r="R55" s="90" t="str">
        <f>Page12!$H48</f>
        <v>NA</v>
      </c>
      <c r="S55" s="90" t="str">
        <f>Page13!$H48</f>
        <v>NA</v>
      </c>
      <c r="T55" s="90" t="str">
        <f>Page14!$H48</f>
        <v>NA</v>
      </c>
      <c r="U55" s="90" t="str">
        <f>Page15!$H48</f>
        <v>NA</v>
      </c>
      <c r="V55" s="90" t="str">
        <f>Page16!$H48</f>
        <v>NA</v>
      </c>
      <c r="W55" s="90" t="str">
        <f>Page17!$H48</f>
        <v>NA</v>
      </c>
      <c r="X55" s="90" t="str">
        <f>Page18!$H48</f>
        <v>NA</v>
      </c>
      <c r="Y55" s="90" t="str">
        <f>Page19!$H48</f>
        <v>NA</v>
      </c>
      <c r="Z55" s="90" t="str">
        <f>Page20!$H48</f>
        <v>NA</v>
      </c>
      <c r="AA55" s="90" t="str">
        <f>Page21!$H48</f>
        <v>NA</v>
      </c>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119"/>
      <c r="AZ55" s="119"/>
      <c r="BA55" s="119"/>
      <c r="BB55" s="119"/>
      <c r="BC55" s="119"/>
      <c r="BD55" s="119"/>
      <c r="BE55" s="119"/>
      <c r="BF55" s="119"/>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c r="DA55" s="119"/>
      <c r="DB55" s="119"/>
      <c r="DC55" s="119"/>
      <c r="DD55" s="119"/>
      <c r="DE55" s="119"/>
      <c r="DF55" s="119"/>
      <c r="DG55" s="119"/>
      <c r="DH55" s="119"/>
      <c r="DI55" s="119"/>
      <c r="DJ55" s="119"/>
      <c r="DK55" s="119"/>
      <c r="DL55" s="119"/>
      <c r="DM55" s="119"/>
      <c r="DN55" s="119"/>
      <c r="DO55" s="119"/>
      <c r="DP55" s="119"/>
      <c r="DQ55" s="119"/>
      <c r="DR55" s="119"/>
      <c r="DS55" s="119"/>
      <c r="DT55" s="119"/>
      <c r="DU55" s="119"/>
      <c r="DV55" s="119"/>
      <c r="DW55" s="119"/>
      <c r="DX55" s="119"/>
      <c r="DY55" s="119"/>
      <c r="DZ55" s="119"/>
      <c r="EA55" s="119"/>
      <c r="EB55" s="119"/>
      <c r="EC55" s="119"/>
      <c r="ED55" s="119"/>
      <c r="EE55" s="119"/>
      <c r="EF55" s="119"/>
      <c r="EG55" s="119"/>
      <c r="EH55" s="119"/>
      <c r="EI55" s="119"/>
      <c r="EJ55" s="119"/>
      <c r="EK55" s="119"/>
      <c r="EL55" s="119"/>
      <c r="EM55" s="119"/>
      <c r="EN55" s="119"/>
      <c r="EO55" s="119"/>
      <c r="EP55" s="119"/>
      <c r="EQ55" s="119"/>
      <c r="ER55" s="119"/>
      <c r="ES55" s="119"/>
      <c r="ET55" s="119"/>
      <c r="EU55" s="119"/>
      <c r="EV55" s="119"/>
      <c r="EW55" s="119"/>
      <c r="EX55" s="119"/>
      <c r="EY55" s="119"/>
      <c r="EZ55" s="119"/>
      <c r="FA55" s="119"/>
      <c r="FB55" s="119"/>
      <c r="FC55" s="119"/>
      <c r="FD55" s="119"/>
      <c r="FE55" s="119"/>
      <c r="FF55" s="119"/>
      <c r="FG55" s="119"/>
      <c r="FH55" s="119"/>
      <c r="FI55" s="119"/>
      <c r="FJ55" s="119"/>
      <c r="FK55" s="119"/>
      <c r="FL55" s="119"/>
      <c r="FM55" s="119"/>
      <c r="FN55" s="119"/>
      <c r="FO55" s="119"/>
      <c r="FP55" s="119"/>
      <c r="FQ55" s="119"/>
      <c r="FR55" s="119"/>
      <c r="FS55" s="119"/>
      <c r="FT55" s="119"/>
      <c r="FU55" s="119"/>
      <c r="FV55" s="119"/>
      <c r="FW55" s="119"/>
      <c r="FX55" s="119"/>
      <c r="FY55" s="119"/>
      <c r="FZ55" s="119"/>
      <c r="GA55" s="119"/>
      <c r="GB55" s="119"/>
      <c r="GC55" s="119"/>
      <c r="GD55" s="119"/>
      <c r="GE55" s="119"/>
      <c r="GF55" s="119"/>
      <c r="GG55" s="119"/>
      <c r="GH55" s="119"/>
      <c r="GI55" s="119"/>
      <c r="GJ55" s="119"/>
    </row>
    <row r="56" spans="1:192" ht="168.75" x14ac:dyDescent="0.25">
      <c r="A56" s="181" t="s">
        <v>5</v>
      </c>
      <c r="B56" s="145"/>
      <c r="C56" s="146" t="s">
        <v>255</v>
      </c>
      <c r="D56" s="147" t="s">
        <v>24</v>
      </c>
      <c r="E56" s="166" t="s">
        <v>859</v>
      </c>
      <c r="F56" s="59"/>
      <c r="G56" s="90" t="str">
        <f>Page1!$H49</f>
        <v>NA</v>
      </c>
      <c r="H56" s="90" t="str">
        <f>Page2!$H49</f>
        <v>NA</v>
      </c>
      <c r="I56" s="90" t="str">
        <f>Page3!$H49</f>
        <v>NA</v>
      </c>
      <c r="J56" s="90" t="str">
        <f>Page4!$H49</f>
        <v>NA</v>
      </c>
      <c r="K56" s="90" t="str">
        <f>Page5!$H49</f>
        <v>NA</v>
      </c>
      <c r="L56" s="90" t="str">
        <f>Page6!$H49</f>
        <v>NA</v>
      </c>
      <c r="M56" s="90" t="str">
        <f>Page7!$H49</f>
        <v>NA</v>
      </c>
      <c r="N56" s="90" t="str">
        <f>Page8!$H49</f>
        <v>NA</v>
      </c>
      <c r="O56" s="90" t="str">
        <f>Page9!$H49</f>
        <v>NA</v>
      </c>
      <c r="P56" s="90" t="str">
        <f>Page10!$H49</f>
        <v>NA</v>
      </c>
      <c r="Q56" s="90" t="str">
        <f>Page11!$H49</f>
        <v>NA</v>
      </c>
      <c r="R56" s="90" t="str">
        <f>Page12!$H49</f>
        <v>NA</v>
      </c>
      <c r="S56" s="90" t="str">
        <f>Page13!$H49</f>
        <v>NA</v>
      </c>
      <c r="T56" s="90" t="str">
        <f>Page14!$H49</f>
        <v>NA</v>
      </c>
      <c r="U56" s="90" t="str">
        <f>Page15!$H49</f>
        <v>NA</v>
      </c>
      <c r="V56" s="90" t="str">
        <f>Page16!$H49</f>
        <v>NA</v>
      </c>
      <c r="W56" s="90" t="str">
        <f>Page17!$H49</f>
        <v>NA</v>
      </c>
      <c r="X56" s="90" t="str">
        <f>Page18!$H49</f>
        <v>NA</v>
      </c>
      <c r="Y56" s="90" t="str">
        <f>Page19!$H49</f>
        <v>NA</v>
      </c>
      <c r="Z56" s="90" t="str">
        <f>Page20!$H49</f>
        <v>NA</v>
      </c>
      <c r="AA56" s="90" t="str">
        <f>Page21!$H49</f>
        <v>NA</v>
      </c>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19"/>
      <c r="DI56" s="119"/>
      <c r="DJ56" s="119"/>
      <c r="DK56" s="119"/>
      <c r="DL56" s="119"/>
      <c r="DM56" s="119"/>
      <c r="DN56" s="119"/>
      <c r="DO56" s="119"/>
      <c r="DP56" s="119"/>
      <c r="DQ56" s="119"/>
      <c r="DR56" s="119"/>
      <c r="DS56" s="119"/>
      <c r="DT56" s="119"/>
      <c r="DU56" s="119"/>
      <c r="DV56" s="119"/>
      <c r="DW56" s="119"/>
      <c r="DX56" s="119"/>
      <c r="DY56" s="119"/>
      <c r="DZ56" s="119"/>
      <c r="EA56" s="119"/>
      <c r="EB56" s="119"/>
      <c r="EC56" s="119"/>
      <c r="ED56" s="119"/>
      <c r="EE56" s="119"/>
      <c r="EF56" s="119"/>
      <c r="EG56" s="119"/>
      <c r="EH56" s="119"/>
      <c r="EI56" s="119"/>
      <c r="EJ56" s="119"/>
      <c r="EK56" s="119"/>
      <c r="EL56" s="119"/>
      <c r="EM56" s="119"/>
      <c r="EN56" s="119"/>
      <c r="EO56" s="119"/>
      <c r="EP56" s="119"/>
      <c r="EQ56" s="119"/>
      <c r="ER56" s="119"/>
      <c r="ES56" s="119"/>
      <c r="ET56" s="119"/>
      <c r="EU56" s="119"/>
      <c r="EV56" s="119"/>
      <c r="EW56" s="119"/>
      <c r="EX56" s="119"/>
      <c r="EY56" s="119"/>
      <c r="EZ56" s="119"/>
      <c r="FA56" s="119"/>
      <c r="FB56" s="119"/>
      <c r="FC56" s="119"/>
      <c r="FD56" s="119"/>
      <c r="FE56" s="119"/>
      <c r="FF56" s="119"/>
      <c r="FG56" s="119"/>
      <c r="FH56" s="119"/>
      <c r="FI56" s="119"/>
      <c r="FJ56" s="119"/>
      <c r="FK56" s="119"/>
      <c r="FL56" s="119"/>
      <c r="FM56" s="119"/>
      <c r="FN56" s="119"/>
      <c r="FO56" s="119"/>
      <c r="FP56" s="119"/>
      <c r="FQ56" s="119"/>
      <c r="FR56" s="119"/>
      <c r="FS56" s="119"/>
      <c r="FT56" s="119"/>
      <c r="FU56" s="119"/>
      <c r="FV56" s="119"/>
      <c r="FW56" s="119"/>
      <c r="FX56" s="119"/>
      <c r="FY56" s="119"/>
      <c r="FZ56" s="119"/>
      <c r="GA56" s="119"/>
      <c r="GB56" s="119"/>
      <c r="GC56" s="119"/>
      <c r="GD56" s="119"/>
      <c r="GE56" s="119"/>
      <c r="GF56" s="119"/>
      <c r="GG56" s="119"/>
      <c r="GH56" s="119"/>
      <c r="GI56" s="119"/>
      <c r="GJ56" s="119"/>
    </row>
    <row r="57" spans="1:192" ht="180" outlineLevel="1" x14ac:dyDescent="0.25">
      <c r="A57" s="181" t="s">
        <v>5</v>
      </c>
      <c r="B57" s="145"/>
      <c r="C57" s="146" t="s">
        <v>256</v>
      </c>
      <c r="D57" s="147" t="s">
        <v>24</v>
      </c>
      <c r="E57" s="160" t="s">
        <v>860</v>
      </c>
      <c r="F57" s="59"/>
      <c r="G57" s="90" t="str">
        <f>Page1!$H50</f>
        <v>NA</v>
      </c>
      <c r="H57" s="90" t="str">
        <f>Page2!$H50</f>
        <v>NA</v>
      </c>
      <c r="I57" s="90" t="str">
        <f>Page3!$H50</f>
        <v>NA</v>
      </c>
      <c r="J57" s="90" t="str">
        <f>Page4!$H50</f>
        <v>NA</v>
      </c>
      <c r="K57" s="90" t="str">
        <f>Page5!$H50</f>
        <v>NA</v>
      </c>
      <c r="L57" s="90" t="str">
        <f>Page6!$H50</f>
        <v>NA</v>
      </c>
      <c r="M57" s="90" t="str">
        <f>Page7!$H50</f>
        <v>NA</v>
      </c>
      <c r="N57" s="90" t="str">
        <f>Page8!$H50</f>
        <v>NA</v>
      </c>
      <c r="O57" s="90" t="str">
        <f>Page9!$H50</f>
        <v>NA</v>
      </c>
      <c r="P57" s="90" t="str">
        <f>Page10!$H50</f>
        <v>NA</v>
      </c>
      <c r="Q57" s="90" t="str">
        <f>Page11!$H50</f>
        <v>NA</v>
      </c>
      <c r="R57" s="90" t="str">
        <f>Page12!$H50</f>
        <v>NA</v>
      </c>
      <c r="S57" s="90" t="str">
        <f>Page13!$H50</f>
        <v>NA</v>
      </c>
      <c r="T57" s="90" t="str">
        <f>Page14!$H50</f>
        <v>NA</v>
      </c>
      <c r="U57" s="90" t="str">
        <f>Page15!$H50</f>
        <v>NA</v>
      </c>
      <c r="V57" s="90" t="str">
        <f>Page16!$H50</f>
        <v>NA</v>
      </c>
      <c r="W57" s="90" t="str">
        <f>Page17!$H50</f>
        <v>NA</v>
      </c>
      <c r="X57" s="90" t="str">
        <f>Page18!$H50</f>
        <v>NA</v>
      </c>
      <c r="Y57" s="90" t="str">
        <f>Page19!$H50</f>
        <v>NA</v>
      </c>
      <c r="Z57" s="90" t="str">
        <f>Page20!$H50</f>
        <v>NA</v>
      </c>
      <c r="AA57" s="90" t="str">
        <f>Page21!$H50</f>
        <v>NA</v>
      </c>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c r="DA57" s="119"/>
      <c r="DB57" s="119"/>
      <c r="DC57" s="119"/>
      <c r="DD57" s="119"/>
      <c r="DE57" s="119"/>
      <c r="DF57" s="119"/>
      <c r="DG57" s="119"/>
      <c r="DH57" s="119"/>
      <c r="DI57" s="119"/>
      <c r="DJ57" s="119"/>
      <c r="DK57" s="119"/>
      <c r="DL57" s="119"/>
      <c r="DM57" s="119"/>
      <c r="DN57" s="119"/>
      <c r="DO57" s="119"/>
      <c r="DP57" s="119"/>
      <c r="DQ57" s="119"/>
      <c r="DR57" s="119"/>
      <c r="DS57" s="119"/>
      <c r="DT57" s="119"/>
      <c r="DU57" s="119"/>
      <c r="DV57" s="119"/>
      <c r="DW57" s="119"/>
      <c r="DX57" s="119"/>
      <c r="DY57" s="119"/>
      <c r="DZ57" s="119"/>
      <c r="EA57" s="119"/>
      <c r="EB57" s="119"/>
      <c r="EC57" s="119"/>
      <c r="ED57" s="119"/>
      <c r="EE57" s="119"/>
      <c r="EF57" s="119"/>
      <c r="EG57" s="119"/>
      <c r="EH57" s="119"/>
      <c r="EI57" s="119"/>
      <c r="EJ57" s="119"/>
      <c r="EK57" s="119"/>
      <c r="EL57" s="119"/>
      <c r="EM57" s="119"/>
      <c r="EN57" s="119"/>
      <c r="EO57" s="119"/>
      <c r="EP57" s="119"/>
      <c r="EQ57" s="119"/>
      <c r="ER57" s="119"/>
      <c r="ES57" s="119"/>
      <c r="ET57" s="119"/>
      <c r="EU57" s="119"/>
      <c r="EV57" s="119"/>
      <c r="EW57" s="119"/>
      <c r="EX57" s="119"/>
      <c r="EY57" s="119"/>
      <c r="EZ57" s="119"/>
      <c r="FA57" s="119"/>
      <c r="FB57" s="119"/>
      <c r="FC57" s="119"/>
      <c r="FD57" s="119"/>
      <c r="FE57" s="119"/>
      <c r="FF57" s="119"/>
      <c r="FG57" s="119"/>
      <c r="FH57" s="119"/>
      <c r="FI57" s="119"/>
      <c r="FJ57" s="119"/>
      <c r="FK57" s="119"/>
      <c r="FL57" s="119"/>
      <c r="FM57" s="119"/>
      <c r="FN57" s="119"/>
      <c r="FO57" s="119"/>
      <c r="FP57" s="119"/>
      <c r="FQ57" s="119"/>
      <c r="FR57" s="119"/>
      <c r="FS57" s="119"/>
      <c r="FT57" s="119"/>
      <c r="FU57" s="119"/>
      <c r="FV57" s="119"/>
      <c r="FW57" s="119"/>
      <c r="FX57" s="119"/>
      <c r="FY57" s="119"/>
      <c r="FZ57" s="119"/>
      <c r="GA57" s="119"/>
      <c r="GB57" s="119"/>
      <c r="GC57" s="119"/>
      <c r="GD57" s="119"/>
      <c r="GE57" s="119"/>
      <c r="GF57" s="119"/>
      <c r="GG57" s="119"/>
      <c r="GH57" s="119"/>
      <c r="GI57" s="119"/>
      <c r="GJ57" s="119"/>
    </row>
    <row r="58" spans="1:192" ht="202.5" outlineLevel="1" x14ac:dyDescent="0.25">
      <c r="A58" s="181" t="s">
        <v>5</v>
      </c>
      <c r="B58" s="145"/>
      <c r="C58" s="146" t="s">
        <v>257</v>
      </c>
      <c r="D58" s="147" t="s">
        <v>24</v>
      </c>
      <c r="E58" s="166" t="s">
        <v>861</v>
      </c>
      <c r="F58" s="59"/>
      <c r="G58" s="90" t="str">
        <f>Page1!$H51</f>
        <v>NA</v>
      </c>
      <c r="H58" s="90" t="str">
        <f>Page2!$H51</f>
        <v>NA</v>
      </c>
      <c r="I58" s="90" t="str">
        <f>Page3!$H51</f>
        <v>NA</v>
      </c>
      <c r="J58" s="90" t="str">
        <f>Page4!$H51</f>
        <v>NA</v>
      </c>
      <c r="K58" s="90" t="str">
        <f>Page5!$H51</f>
        <v>NA</v>
      </c>
      <c r="L58" s="90" t="str">
        <f>Page6!$H51</f>
        <v>NA</v>
      </c>
      <c r="M58" s="90" t="str">
        <f>Page7!$H51</f>
        <v>NA</v>
      </c>
      <c r="N58" s="90" t="str">
        <f>Page8!$H51</f>
        <v>NA</v>
      </c>
      <c r="O58" s="90" t="str">
        <f>Page9!$H51</f>
        <v>NA</v>
      </c>
      <c r="P58" s="90" t="str">
        <f>Page10!$H51</f>
        <v>NA</v>
      </c>
      <c r="Q58" s="90" t="str">
        <f>Page11!$H51</f>
        <v>NA</v>
      </c>
      <c r="R58" s="90" t="str">
        <f>Page12!$H51</f>
        <v>NA</v>
      </c>
      <c r="S58" s="90" t="str">
        <f>Page13!$H51</f>
        <v>NA</v>
      </c>
      <c r="T58" s="90" t="str">
        <f>Page14!$H51</f>
        <v>NA</v>
      </c>
      <c r="U58" s="90" t="str">
        <f>Page15!$H51</f>
        <v>NA</v>
      </c>
      <c r="V58" s="90" t="str">
        <f>Page16!$H51</f>
        <v>NA</v>
      </c>
      <c r="W58" s="90" t="str">
        <f>Page17!$H51</f>
        <v>NA</v>
      </c>
      <c r="X58" s="90" t="str">
        <f>Page18!$H51</f>
        <v>NA</v>
      </c>
      <c r="Y58" s="90" t="str">
        <f>Page19!$H51</f>
        <v>NA</v>
      </c>
      <c r="Z58" s="90" t="str">
        <f>Page20!$H51</f>
        <v>NA</v>
      </c>
      <c r="AA58" s="90" t="str">
        <f>Page21!$H51</f>
        <v>NA</v>
      </c>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c r="DA58" s="119"/>
      <c r="DB58" s="119"/>
      <c r="DC58" s="119"/>
      <c r="DD58" s="119"/>
      <c r="DE58" s="119"/>
      <c r="DF58" s="119"/>
      <c r="DG58" s="119"/>
      <c r="DH58" s="119"/>
      <c r="DI58" s="119"/>
      <c r="DJ58" s="119"/>
      <c r="DK58" s="119"/>
      <c r="DL58" s="119"/>
      <c r="DM58" s="119"/>
      <c r="DN58" s="119"/>
      <c r="DO58" s="119"/>
      <c r="DP58" s="119"/>
      <c r="DQ58" s="119"/>
      <c r="DR58" s="119"/>
      <c r="DS58" s="119"/>
      <c r="DT58" s="119"/>
      <c r="DU58" s="119"/>
      <c r="DV58" s="119"/>
      <c r="DW58" s="119"/>
      <c r="DX58" s="119"/>
      <c r="DY58" s="119"/>
      <c r="DZ58" s="119"/>
      <c r="EA58" s="119"/>
      <c r="EB58" s="119"/>
      <c r="EC58" s="119"/>
      <c r="ED58" s="119"/>
      <c r="EE58" s="119"/>
      <c r="EF58" s="119"/>
      <c r="EG58" s="119"/>
      <c r="EH58" s="119"/>
      <c r="EI58" s="119"/>
      <c r="EJ58" s="119"/>
      <c r="EK58" s="119"/>
      <c r="EL58" s="119"/>
      <c r="EM58" s="119"/>
      <c r="EN58" s="119"/>
      <c r="EO58" s="119"/>
      <c r="EP58" s="119"/>
      <c r="EQ58" s="119"/>
      <c r="ER58" s="119"/>
      <c r="ES58" s="119"/>
      <c r="ET58" s="119"/>
      <c r="EU58" s="119"/>
      <c r="EV58" s="119"/>
      <c r="EW58" s="119"/>
      <c r="EX58" s="119"/>
      <c r="EY58" s="119"/>
      <c r="EZ58" s="119"/>
      <c r="FA58" s="119"/>
      <c r="FB58" s="119"/>
      <c r="FC58" s="119"/>
      <c r="FD58" s="119"/>
      <c r="FE58" s="119"/>
      <c r="FF58" s="119"/>
      <c r="FG58" s="119"/>
      <c r="FH58" s="119"/>
      <c r="FI58" s="119"/>
      <c r="FJ58" s="119"/>
      <c r="FK58" s="119"/>
      <c r="FL58" s="119"/>
      <c r="FM58" s="119"/>
      <c r="FN58" s="119"/>
      <c r="FO58" s="119"/>
      <c r="FP58" s="119"/>
      <c r="FQ58" s="119"/>
      <c r="FR58" s="119"/>
      <c r="FS58" s="119"/>
      <c r="FT58" s="119"/>
      <c r="FU58" s="119"/>
      <c r="FV58" s="119"/>
      <c r="FW58" s="119"/>
      <c r="FX58" s="119"/>
      <c r="FY58" s="119"/>
      <c r="FZ58" s="119"/>
      <c r="GA58" s="119"/>
      <c r="GB58" s="119"/>
      <c r="GC58" s="119"/>
      <c r="GD58" s="119"/>
      <c r="GE58" s="119"/>
      <c r="GF58" s="119"/>
      <c r="GG58" s="119"/>
      <c r="GH58" s="119"/>
      <c r="GI58" s="119"/>
      <c r="GJ58" s="119"/>
    </row>
    <row r="59" spans="1:192" ht="90" outlineLevel="1" x14ac:dyDescent="0.25">
      <c r="A59" s="181" t="s">
        <v>5</v>
      </c>
      <c r="B59" s="148" t="s">
        <v>862</v>
      </c>
      <c r="C59" s="149" t="s">
        <v>258</v>
      </c>
      <c r="D59" s="150" t="s">
        <v>25</v>
      </c>
      <c r="E59" s="165" t="s">
        <v>651</v>
      </c>
      <c r="F59" s="61"/>
      <c r="G59" s="90" t="str">
        <f>Page1!$H52</f>
        <v>Invalidé</v>
      </c>
      <c r="H59" s="90" t="str">
        <f>Page2!$H52</f>
        <v>Invalidé</v>
      </c>
      <c r="I59" s="90" t="str">
        <f>Page3!$H52</f>
        <v>Invalidé</v>
      </c>
      <c r="J59" s="90" t="str">
        <f>Page4!$H52</f>
        <v>Invalidé</v>
      </c>
      <c r="K59" s="90" t="str">
        <f>Page5!$H52</f>
        <v>Invalidé</v>
      </c>
      <c r="L59" s="90" t="str">
        <f>Page6!$H52</f>
        <v>Invalidé</v>
      </c>
      <c r="M59" s="90" t="str">
        <f>Page7!$H52</f>
        <v>Invalidé</v>
      </c>
      <c r="N59" s="90" t="str">
        <f>Page8!$H52</f>
        <v>Invalidé</v>
      </c>
      <c r="O59" s="90" t="str">
        <f>Page9!$H52</f>
        <v>Invalidé</v>
      </c>
      <c r="P59" s="90" t="str">
        <f>Page10!$H52</f>
        <v>Invalidé</v>
      </c>
      <c r="Q59" s="90" t="str">
        <f>Page11!$H52</f>
        <v>Invalidé</v>
      </c>
      <c r="R59" s="90" t="str">
        <f>Page12!$H52</f>
        <v>Invalidé</v>
      </c>
      <c r="S59" s="90" t="str">
        <f>Page13!$H52</f>
        <v>Invalidé</v>
      </c>
      <c r="T59" s="90" t="str">
        <f>Page14!$H52</f>
        <v>Invalidé</v>
      </c>
      <c r="U59" s="90" t="str">
        <f>Page15!$H52</f>
        <v>Invalidé</v>
      </c>
      <c r="V59" s="90" t="str">
        <f>Page16!$H52</f>
        <v>Invalidé</v>
      </c>
      <c r="W59" s="90" t="str">
        <f>Page17!$H52</f>
        <v>Invalidé</v>
      </c>
      <c r="X59" s="90" t="str">
        <f>Page18!$H52</f>
        <v>Invalidé</v>
      </c>
      <c r="Y59" s="90" t="str">
        <f>Page19!$H52</f>
        <v>Invalidé</v>
      </c>
      <c r="Z59" s="90" t="str">
        <f>Page20!$H52</f>
        <v>Invalidé</v>
      </c>
      <c r="AA59" s="90" t="str">
        <f>Page21!$H52</f>
        <v>Invalidé</v>
      </c>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119"/>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c r="DA59" s="119"/>
      <c r="DB59" s="119"/>
      <c r="DC59" s="119"/>
      <c r="DD59" s="119"/>
      <c r="DE59" s="119"/>
      <c r="DF59" s="119"/>
      <c r="DG59" s="119"/>
      <c r="DH59" s="119"/>
      <c r="DI59" s="119"/>
      <c r="DJ59" s="119"/>
      <c r="DK59" s="119"/>
      <c r="DL59" s="119"/>
      <c r="DM59" s="119"/>
      <c r="DN59" s="119"/>
      <c r="DO59" s="119"/>
      <c r="DP59" s="119"/>
      <c r="DQ59" s="119"/>
      <c r="DR59" s="119"/>
      <c r="DS59" s="119"/>
      <c r="DT59" s="119"/>
      <c r="DU59" s="119"/>
      <c r="DV59" s="119"/>
      <c r="DW59" s="119"/>
      <c r="DX59" s="119"/>
      <c r="DY59" s="119"/>
      <c r="DZ59" s="119"/>
      <c r="EA59" s="119"/>
      <c r="EB59" s="119"/>
      <c r="EC59" s="119"/>
      <c r="ED59" s="119"/>
      <c r="EE59" s="119"/>
      <c r="EF59" s="119"/>
      <c r="EG59" s="119"/>
      <c r="EH59" s="119"/>
      <c r="EI59" s="119"/>
      <c r="EJ59" s="119"/>
      <c r="EK59" s="119"/>
      <c r="EL59" s="119"/>
      <c r="EM59" s="119"/>
      <c r="EN59" s="119"/>
      <c r="EO59" s="119"/>
      <c r="EP59" s="119"/>
      <c r="EQ59" s="119"/>
      <c r="ER59" s="119"/>
      <c r="ES59" s="119"/>
      <c r="ET59" s="119"/>
      <c r="EU59" s="119"/>
      <c r="EV59" s="119"/>
      <c r="EW59" s="119"/>
      <c r="EX59" s="119"/>
      <c r="EY59" s="119"/>
      <c r="EZ59" s="119"/>
      <c r="FA59" s="119"/>
      <c r="FB59" s="119"/>
      <c r="FC59" s="119"/>
      <c r="FD59" s="119"/>
      <c r="FE59" s="119"/>
      <c r="FF59" s="119"/>
      <c r="FG59" s="119"/>
      <c r="FH59" s="119"/>
      <c r="FI59" s="119"/>
      <c r="FJ59" s="119"/>
      <c r="FK59" s="119"/>
      <c r="FL59" s="119"/>
      <c r="FM59" s="119"/>
      <c r="FN59" s="119"/>
      <c r="FO59" s="119"/>
      <c r="FP59" s="119"/>
      <c r="FQ59" s="119"/>
      <c r="FR59" s="119"/>
      <c r="FS59" s="119"/>
      <c r="FT59" s="119"/>
      <c r="FU59" s="119"/>
      <c r="FV59" s="119"/>
      <c r="FW59" s="119"/>
      <c r="FX59" s="119"/>
      <c r="FY59" s="119"/>
      <c r="FZ59" s="119"/>
      <c r="GA59" s="119"/>
      <c r="GB59" s="119"/>
      <c r="GC59" s="119"/>
      <c r="GD59" s="119"/>
      <c r="GE59" s="119"/>
      <c r="GF59" s="119"/>
      <c r="GG59" s="119"/>
      <c r="GH59" s="119"/>
      <c r="GI59" s="119"/>
      <c r="GJ59" s="119"/>
    </row>
    <row r="60" spans="1:192" ht="90" outlineLevel="1" x14ac:dyDescent="0.25">
      <c r="A60" s="181" t="s">
        <v>5</v>
      </c>
      <c r="B60" s="148"/>
      <c r="C60" s="149" t="s">
        <v>259</v>
      </c>
      <c r="D60" s="150" t="s">
        <v>25</v>
      </c>
      <c r="E60" s="165" t="s">
        <v>863</v>
      </c>
      <c r="F60" s="61"/>
      <c r="G60" s="90" t="str">
        <f>Page1!$H53</f>
        <v>NA</v>
      </c>
      <c r="H60" s="90" t="str">
        <f>Page2!$H53</f>
        <v>NA</v>
      </c>
      <c r="I60" s="90" t="str">
        <f>Page3!$H53</f>
        <v>NA</v>
      </c>
      <c r="J60" s="90" t="str">
        <f>Page4!$H53</f>
        <v>NA</v>
      </c>
      <c r="K60" s="90" t="str">
        <f>Page5!$H53</f>
        <v>NA</v>
      </c>
      <c r="L60" s="90" t="str">
        <f>Page6!$H53</f>
        <v>NA</v>
      </c>
      <c r="M60" s="90" t="str">
        <f>Page7!$H53</f>
        <v>NA</v>
      </c>
      <c r="N60" s="90" t="str">
        <f>Page8!$H53</f>
        <v>NA</v>
      </c>
      <c r="O60" s="90" t="str">
        <f>Page9!$H53</f>
        <v>NA</v>
      </c>
      <c r="P60" s="90" t="str">
        <f>Page10!$H53</f>
        <v>NA</v>
      </c>
      <c r="Q60" s="90" t="str">
        <f>Page11!$H53</f>
        <v>NA</v>
      </c>
      <c r="R60" s="90" t="str">
        <f>Page12!$H53</f>
        <v>NA</v>
      </c>
      <c r="S60" s="90" t="str">
        <f>Page13!$H53</f>
        <v>NA</v>
      </c>
      <c r="T60" s="90" t="str">
        <f>Page14!$H53</f>
        <v>NA</v>
      </c>
      <c r="U60" s="90" t="str">
        <f>Page15!$H53</f>
        <v>NA</v>
      </c>
      <c r="V60" s="90" t="str">
        <f>Page16!$H53</f>
        <v>NA</v>
      </c>
      <c r="W60" s="90" t="str">
        <f>Page17!$H53</f>
        <v>NA</v>
      </c>
      <c r="X60" s="90" t="str">
        <f>Page18!$H53</f>
        <v>NA</v>
      </c>
      <c r="Y60" s="90" t="str">
        <f>Page19!$H53</f>
        <v>NA</v>
      </c>
      <c r="Z60" s="90" t="str">
        <f>Page20!$H53</f>
        <v>NA</v>
      </c>
      <c r="AA60" s="90" t="str">
        <f>Page21!$H53</f>
        <v>NA</v>
      </c>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c r="DA60" s="119"/>
      <c r="DB60" s="119"/>
      <c r="DC60" s="119"/>
      <c r="DD60" s="119"/>
      <c r="DE60" s="119"/>
      <c r="DF60" s="119"/>
      <c r="DG60" s="119"/>
      <c r="DH60" s="119"/>
      <c r="DI60" s="119"/>
      <c r="DJ60" s="119"/>
      <c r="DK60" s="119"/>
      <c r="DL60" s="119"/>
      <c r="DM60" s="119"/>
      <c r="DN60" s="119"/>
      <c r="DO60" s="119"/>
      <c r="DP60" s="119"/>
      <c r="DQ60" s="119"/>
      <c r="DR60" s="119"/>
      <c r="DS60" s="119"/>
      <c r="DT60" s="119"/>
      <c r="DU60" s="119"/>
      <c r="DV60" s="119"/>
      <c r="DW60" s="119"/>
      <c r="DX60" s="119"/>
      <c r="DY60" s="119"/>
      <c r="DZ60" s="119"/>
      <c r="EA60" s="119"/>
      <c r="EB60" s="119"/>
      <c r="EC60" s="119"/>
      <c r="ED60" s="119"/>
      <c r="EE60" s="119"/>
      <c r="EF60" s="119"/>
      <c r="EG60" s="119"/>
      <c r="EH60" s="119"/>
      <c r="EI60" s="119"/>
      <c r="EJ60" s="119"/>
      <c r="EK60" s="119"/>
      <c r="EL60" s="119"/>
      <c r="EM60" s="119"/>
      <c r="EN60" s="119"/>
      <c r="EO60" s="119"/>
      <c r="EP60" s="119"/>
      <c r="EQ60" s="119"/>
      <c r="ER60" s="119"/>
      <c r="ES60" s="119"/>
      <c r="ET60" s="119"/>
      <c r="EU60" s="119"/>
      <c r="EV60" s="119"/>
      <c r="EW60" s="119"/>
      <c r="EX60" s="119"/>
      <c r="EY60" s="119"/>
      <c r="EZ60" s="119"/>
      <c r="FA60" s="119"/>
      <c r="FB60" s="119"/>
      <c r="FC60" s="119"/>
      <c r="FD60" s="119"/>
      <c r="FE60" s="119"/>
      <c r="FF60" s="119"/>
      <c r="FG60" s="119"/>
      <c r="FH60" s="119"/>
      <c r="FI60" s="119"/>
      <c r="FJ60" s="119"/>
      <c r="FK60" s="119"/>
      <c r="FL60" s="119"/>
      <c r="FM60" s="119"/>
      <c r="FN60" s="119"/>
      <c r="FO60" s="119"/>
      <c r="FP60" s="119"/>
      <c r="FQ60" s="119"/>
      <c r="FR60" s="119"/>
      <c r="FS60" s="119"/>
      <c r="FT60" s="119"/>
      <c r="FU60" s="119"/>
      <c r="FV60" s="119"/>
      <c r="FW60" s="119"/>
      <c r="FX60" s="119"/>
      <c r="FY60" s="119"/>
      <c r="FZ60" s="119"/>
      <c r="GA60" s="119"/>
      <c r="GB60" s="119"/>
      <c r="GC60" s="119"/>
      <c r="GD60" s="119"/>
      <c r="GE60" s="119"/>
      <c r="GF60" s="119"/>
      <c r="GG60" s="119"/>
      <c r="GH60" s="119"/>
      <c r="GI60" s="119"/>
      <c r="GJ60" s="119"/>
    </row>
    <row r="61" spans="1:192" ht="90" outlineLevel="1" x14ac:dyDescent="0.25">
      <c r="A61" s="181" t="s">
        <v>5</v>
      </c>
      <c r="B61" s="148"/>
      <c r="C61" s="149" t="s">
        <v>260</v>
      </c>
      <c r="D61" s="150" t="s">
        <v>25</v>
      </c>
      <c r="E61" s="165" t="s">
        <v>652</v>
      </c>
      <c r="F61" s="61"/>
      <c r="G61" s="90" t="str">
        <f>Page1!$H54</f>
        <v>NA</v>
      </c>
      <c r="H61" s="90" t="str">
        <f>Page2!$H54</f>
        <v>NA</v>
      </c>
      <c r="I61" s="90" t="str">
        <f>Page3!$H54</f>
        <v>NA</v>
      </c>
      <c r="J61" s="90" t="str">
        <f>Page4!$H54</f>
        <v>NA</v>
      </c>
      <c r="K61" s="90" t="str">
        <f>Page5!$H54</f>
        <v>NA</v>
      </c>
      <c r="L61" s="90" t="str">
        <f>Page6!$H54</f>
        <v>NA</v>
      </c>
      <c r="M61" s="90" t="str">
        <f>Page7!$H54</f>
        <v>NA</v>
      </c>
      <c r="N61" s="90" t="str">
        <f>Page8!$H54</f>
        <v>NA</v>
      </c>
      <c r="O61" s="90" t="str">
        <f>Page9!$H54</f>
        <v>NA</v>
      </c>
      <c r="P61" s="90" t="str">
        <f>Page10!$H54</f>
        <v>NA</v>
      </c>
      <c r="Q61" s="90" t="str">
        <f>Page11!$H54</f>
        <v>NA</v>
      </c>
      <c r="R61" s="90" t="str">
        <f>Page12!$H54</f>
        <v>NA</v>
      </c>
      <c r="S61" s="90" t="str">
        <f>Page13!$H54</f>
        <v>NA</v>
      </c>
      <c r="T61" s="90" t="str">
        <f>Page14!$H54</f>
        <v>NA</v>
      </c>
      <c r="U61" s="90" t="str">
        <f>Page15!$H54</f>
        <v>NA</v>
      </c>
      <c r="V61" s="90" t="str">
        <f>Page16!$H54</f>
        <v>NA</v>
      </c>
      <c r="W61" s="90" t="str">
        <f>Page17!$H54</f>
        <v>NA</v>
      </c>
      <c r="X61" s="90" t="str">
        <f>Page18!$H54</f>
        <v>NA</v>
      </c>
      <c r="Y61" s="90" t="str">
        <f>Page19!$H54</f>
        <v>NA</v>
      </c>
      <c r="Z61" s="90" t="str">
        <f>Page20!$H54</f>
        <v>NA</v>
      </c>
      <c r="AA61" s="90" t="str">
        <f>Page21!$H54</f>
        <v>NA</v>
      </c>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119"/>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c r="DA61" s="119"/>
      <c r="DB61" s="119"/>
      <c r="DC61" s="119"/>
      <c r="DD61" s="119"/>
      <c r="DE61" s="119"/>
      <c r="DF61" s="119"/>
      <c r="DG61" s="119"/>
      <c r="DH61" s="119"/>
      <c r="DI61" s="119"/>
      <c r="DJ61" s="119"/>
      <c r="DK61" s="119"/>
      <c r="DL61" s="119"/>
      <c r="DM61" s="119"/>
      <c r="DN61" s="119"/>
      <c r="DO61" s="119"/>
      <c r="DP61" s="119"/>
      <c r="DQ61" s="119"/>
      <c r="DR61" s="119"/>
      <c r="DS61" s="119"/>
      <c r="DT61" s="119"/>
      <c r="DU61" s="119"/>
      <c r="DV61" s="119"/>
      <c r="DW61" s="119"/>
      <c r="DX61" s="119"/>
      <c r="DY61" s="119"/>
      <c r="DZ61" s="119"/>
      <c r="EA61" s="119"/>
      <c r="EB61" s="119"/>
      <c r="EC61" s="119"/>
      <c r="ED61" s="119"/>
      <c r="EE61" s="119"/>
      <c r="EF61" s="119"/>
      <c r="EG61" s="119"/>
      <c r="EH61" s="119"/>
      <c r="EI61" s="119"/>
      <c r="EJ61" s="119"/>
      <c r="EK61" s="119"/>
      <c r="EL61" s="119"/>
      <c r="EM61" s="119"/>
      <c r="EN61" s="119"/>
      <c r="EO61" s="119"/>
      <c r="EP61" s="119"/>
      <c r="EQ61" s="119"/>
      <c r="ER61" s="119"/>
      <c r="ES61" s="119"/>
      <c r="ET61" s="119"/>
      <c r="EU61" s="119"/>
      <c r="EV61" s="119"/>
      <c r="EW61" s="119"/>
      <c r="EX61" s="119"/>
      <c r="EY61" s="119"/>
      <c r="EZ61" s="119"/>
      <c r="FA61" s="119"/>
      <c r="FB61" s="119"/>
      <c r="FC61" s="119"/>
      <c r="FD61" s="119"/>
      <c r="FE61" s="119"/>
      <c r="FF61" s="119"/>
      <c r="FG61" s="119"/>
      <c r="FH61" s="119"/>
      <c r="FI61" s="119"/>
      <c r="FJ61" s="119"/>
      <c r="FK61" s="119"/>
      <c r="FL61" s="119"/>
      <c r="FM61" s="119"/>
      <c r="FN61" s="119"/>
      <c r="FO61" s="119"/>
      <c r="FP61" s="119"/>
      <c r="FQ61" s="119"/>
      <c r="FR61" s="119"/>
      <c r="FS61" s="119"/>
      <c r="FT61" s="119"/>
      <c r="FU61" s="119"/>
      <c r="FV61" s="119"/>
      <c r="FW61" s="119"/>
      <c r="FX61" s="119"/>
      <c r="FY61" s="119"/>
      <c r="FZ61" s="119"/>
      <c r="GA61" s="119"/>
      <c r="GB61" s="119"/>
      <c r="GC61" s="119"/>
      <c r="GD61" s="119"/>
      <c r="GE61" s="119"/>
      <c r="GF61" s="119"/>
      <c r="GG61" s="119"/>
      <c r="GH61" s="119"/>
      <c r="GI61" s="119"/>
      <c r="GJ61" s="119"/>
    </row>
    <row r="62" spans="1:192" ht="90" outlineLevel="1" x14ac:dyDescent="0.25">
      <c r="A62" s="181" t="s">
        <v>5</v>
      </c>
      <c r="B62" s="148"/>
      <c r="C62" s="149" t="s">
        <v>261</v>
      </c>
      <c r="D62" s="150" t="s">
        <v>25</v>
      </c>
      <c r="E62" s="165" t="s">
        <v>653</v>
      </c>
      <c r="F62" s="61"/>
      <c r="G62" s="90" t="str">
        <f>Page1!$H55</f>
        <v>NA</v>
      </c>
      <c r="H62" s="90" t="str">
        <f>Page2!$H55</f>
        <v>NA</v>
      </c>
      <c r="I62" s="90" t="str">
        <f>Page3!$H55</f>
        <v>NA</v>
      </c>
      <c r="J62" s="90" t="str">
        <f>Page4!$H55</f>
        <v>NA</v>
      </c>
      <c r="K62" s="90" t="str">
        <f>Page5!$H55</f>
        <v>NA</v>
      </c>
      <c r="L62" s="90" t="str">
        <f>Page6!$H55</f>
        <v>NA</v>
      </c>
      <c r="M62" s="90" t="str">
        <f>Page7!$H55</f>
        <v>NA</v>
      </c>
      <c r="N62" s="90" t="str">
        <f>Page8!$H55</f>
        <v>NA</v>
      </c>
      <c r="O62" s="90" t="str">
        <f>Page9!$H55</f>
        <v>NA</v>
      </c>
      <c r="P62" s="90" t="str">
        <f>Page10!$H55</f>
        <v>NA</v>
      </c>
      <c r="Q62" s="90" t="str">
        <f>Page11!$H55</f>
        <v>NA</v>
      </c>
      <c r="R62" s="90" t="str">
        <f>Page12!$H55</f>
        <v>NA</v>
      </c>
      <c r="S62" s="90" t="str">
        <f>Page13!$H55</f>
        <v>NA</v>
      </c>
      <c r="T62" s="90" t="str">
        <f>Page14!$H55</f>
        <v>NA</v>
      </c>
      <c r="U62" s="90" t="str">
        <f>Page15!$H55</f>
        <v>NA</v>
      </c>
      <c r="V62" s="90" t="str">
        <f>Page16!$H55</f>
        <v>NA</v>
      </c>
      <c r="W62" s="90" t="str">
        <f>Page17!$H55</f>
        <v>NA</v>
      </c>
      <c r="X62" s="90" t="str">
        <f>Page18!$H55</f>
        <v>NA</v>
      </c>
      <c r="Y62" s="90" t="str">
        <f>Page19!$H55</f>
        <v>NA</v>
      </c>
      <c r="Z62" s="90" t="str">
        <f>Page20!$H55</f>
        <v>NA</v>
      </c>
      <c r="AA62" s="90" t="str">
        <f>Page21!$H55</f>
        <v>NA</v>
      </c>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c r="DA62" s="119"/>
      <c r="DB62" s="119"/>
      <c r="DC62" s="119"/>
      <c r="DD62" s="119"/>
      <c r="DE62" s="119"/>
      <c r="DF62" s="119"/>
      <c r="DG62" s="119"/>
      <c r="DH62" s="119"/>
      <c r="DI62" s="119"/>
      <c r="DJ62" s="119"/>
      <c r="DK62" s="119"/>
      <c r="DL62" s="119"/>
      <c r="DM62" s="119"/>
      <c r="DN62" s="119"/>
      <c r="DO62" s="119"/>
      <c r="DP62" s="119"/>
      <c r="DQ62" s="119"/>
      <c r="DR62" s="119"/>
      <c r="DS62" s="119"/>
      <c r="DT62" s="119"/>
      <c r="DU62" s="119"/>
      <c r="DV62" s="119"/>
      <c r="DW62" s="119"/>
      <c r="DX62" s="119"/>
      <c r="DY62" s="119"/>
      <c r="DZ62" s="119"/>
      <c r="EA62" s="119"/>
      <c r="EB62" s="119"/>
      <c r="EC62" s="119"/>
      <c r="ED62" s="119"/>
      <c r="EE62" s="119"/>
      <c r="EF62" s="119"/>
      <c r="EG62" s="119"/>
      <c r="EH62" s="119"/>
      <c r="EI62" s="119"/>
      <c r="EJ62" s="119"/>
      <c r="EK62" s="119"/>
      <c r="EL62" s="119"/>
      <c r="EM62" s="119"/>
      <c r="EN62" s="119"/>
      <c r="EO62" s="119"/>
      <c r="EP62" s="119"/>
      <c r="EQ62" s="119"/>
      <c r="ER62" s="119"/>
      <c r="ES62" s="119"/>
      <c r="ET62" s="119"/>
      <c r="EU62" s="119"/>
      <c r="EV62" s="119"/>
      <c r="EW62" s="119"/>
      <c r="EX62" s="119"/>
      <c r="EY62" s="119"/>
      <c r="EZ62" s="119"/>
      <c r="FA62" s="119"/>
      <c r="FB62" s="119"/>
      <c r="FC62" s="119"/>
      <c r="FD62" s="119"/>
      <c r="FE62" s="119"/>
      <c r="FF62" s="119"/>
      <c r="FG62" s="119"/>
      <c r="FH62" s="119"/>
      <c r="FI62" s="119"/>
      <c r="FJ62" s="119"/>
      <c r="FK62" s="119"/>
      <c r="FL62" s="119"/>
      <c r="FM62" s="119"/>
      <c r="FN62" s="119"/>
      <c r="FO62" s="119"/>
      <c r="FP62" s="119"/>
      <c r="FQ62" s="119"/>
      <c r="FR62" s="119"/>
      <c r="FS62" s="119"/>
      <c r="FT62" s="119"/>
      <c r="FU62" s="119"/>
      <c r="FV62" s="119"/>
      <c r="FW62" s="119"/>
      <c r="FX62" s="119"/>
      <c r="FY62" s="119"/>
      <c r="FZ62" s="119"/>
      <c r="GA62" s="119"/>
      <c r="GB62" s="119"/>
      <c r="GC62" s="119"/>
      <c r="GD62" s="119"/>
      <c r="GE62" s="119"/>
      <c r="GF62" s="119"/>
      <c r="GG62" s="119"/>
      <c r="GH62" s="119"/>
      <c r="GI62" s="119"/>
      <c r="GJ62" s="119"/>
    </row>
    <row r="63" spans="1:192" ht="78.75" outlineLevel="1" x14ac:dyDescent="0.25">
      <c r="A63" s="181" t="s">
        <v>5</v>
      </c>
      <c r="B63" s="148"/>
      <c r="C63" s="149" t="s">
        <v>262</v>
      </c>
      <c r="D63" s="150" t="s">
        <v>25</v>
      </c>
      <c r="E63" s="165" t="s">
        <v>654</v>
      </c>
      <c r="F63" s="61"/>
      <c r="G63" s="90" t="str">
        <f>Page1!$H56</f>
        <v>NA</v>
      </c>
      <c r="H63" s="90" t="str">
        <f>Page2!$H56</f>
        <v>NA</v>
      </c>
      <c r="I63" s="90" t="str">
        <f>Page3!$H56</f>
        <v>NA</v>
      </c>
      <c r="J63" s="90" t="str">
        <f>Page4!$H56</f>
        <v>NA</v>
      </c>
      <c r="K63" s="90" t="str">
        <f>Page5!$H56</f>
        <v>NA</v>
      </c>
      <c r="L63" s="90" t="str">
        <f>Page6!$H56</f>
        <v>NA</v>
      </c>
      <c r="M63" s="90" t="str">
        <f>Page7!$H56</f>
        <v>NA</v>
      </c>
      <c r="N63" s="90" t="str">
        <f>Page8!$H56</f>
        <v>NA</v>
      </c>
      <c r="O63" s="90" t="str">
        <f>Page9!$H56</f>
        <v>NA</v>
      </c>
      <c r="P63" s="90" t="str">
        <f>Page10!$H56</f>
        <v>NA</v>
      </c>
      <c r="Q63" s="90" t="str">
        <f>Page11!$H56</f>
        <v>NA</v>
      </c>
      <c r="R63" s="90" t="str">
        <f>Page12!$H56</f>
        <v>NA</v>
      </c>
      <c r="S63" s="90" t="str">
        <f>Page13!$H56</f>
        <v>NA</v>
      </c>
      <c r="T63" s="90" t="str">
        <f>Page14!$H56</f>
        <v>NA</v>
      </c>
      <c r="U63" s="90" t="str">
        <f>Page15!$H56</f>
        <v>NA</v>
      </c>
      <c r="V63" s="90" t="str">
        <f>Page16!$H56</f>
        <v>NA</v>
      </c>
      <c r="W63" s="90" t="str">
        <f>Page17!$H56</f>
        <v>NA</v>
      </c>
      <c r="X63" s="90" t="str">
        <f>Page18!$H56</f>
        <v>NA</v>
      </c>
      <c r="Y63" s="90" t="str">
        <f>Page19!$H56</f>
        <v>NA</v>
      </c>
      <c r="Z63" s="90" t="str">
        <f>Page20!$H56</f>
        <v>NA</v>
      </c>
      <c r="AA63" s="90" t="str">
        <f>Page21!$H56</f>
        <v>NA</v>
      </c>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c r="DA63" s="119"/>
      <c r="DB63" s="119"/>
      <c r="DC63" s="119"/>
      <c r="DD63" s="119"/>
      <c r="DE63" s="119"/>
      <c r="DF63" s="119"/>
      <c r="DG63" s="119"/>
      <c r="DH63" s="119"/>
      <c r="DI63" s="119"/>
      <c r="DJ63" s="119"/>
      <c r="DK63" s="119"/>
      <c r="DL63" s="119"/>
      <c r="DM63" s="119"/>
      <c r="DN63" s="119"/>
      <c r="DO63" s="119"/>
      <c r="DP63" s="119"/>
      <c r="DQ63" s="119"/>
      <c r="DR63" s="119"/>
      <c r="DS63" s="119"/>
      <c r="DT63" s="119"/>
      <c r="DU63" s="119"/>
      <c r="DV63" s="119"/>
      <c r="DW63" s="119"/>
      <c r="DX63" s="119"/>
      <c r="DY63" s="119"/>
      <c r="DZ63" s="119"/>
      <c r="EA63" s="119"/>
      <c r="EB63" s="119"/>
      <c r="EC63" s="119"/>
      <c r="ED63" s="119"/>
      <c r="EE63" s="119"/>
      <c r="EF63" s="119"/>
      <c r="EG63" s="119"/>
      <c r="EH63" s="119"/>
      <c r="EI63" s="119"/>
      <c r="EJ63" s="119"/>
      <c r="EK63" s="119"/>
      <c r="EL63" s="119"/>
      <c r="EM63" s="119"/>
      <c r="EN63" s="119"/>
      <c r="EO63" s="119"/>
      <c r="EP63" s="119"/>
      <c r="EQ63" s="119"/>
      <c r="ER63" s="119"/>
      <c r="ES63" s="119"/>
      <c r="ET63" s="119"/>
      <c r="EU63" s="119"/>
      <c r="EV63" s="119"/>
      <c r="EW63" s="119"/>
      <c r="EX63" s="119"/>
      <c r="EY63" s="119"/>
      <c r="EZ63" s="119"/>
      <c r="FA63" s="119"/>
      <c r="FB63" s="119"/>
      <c r="FC63" s="119"/>
      <c r="FD63" s="119"/>
      <c r="FE63" s="119"/>
      <c r="FF63" s="119"/>
      <c r="FG63" s="119"/>
      <c r="FH63" s="119"/>
      <c r="FI63" s="119"/>
      <c r="FJ63" s="119"/>
      <c r="FK63" s="119"/>
      <c r="FL63" s="119"/>
      <c r="FM63" s="119"/>
      <c r="FN63" s="119"/>
      <c r="FO63" s="119"/>
      <c r="FP63" s="119"/>
      <c r="FQ63" s="119"/>
      <c r="FR63" s="119"/>
      <c r="FS63" s="119"/>
      <c r="FT63" s="119"/>
      <c r="FU63" s="119"/>
      <c r="FV63" s="119"/>
      <c r="FW63" s="119"/>
      <c r="FX63" s="119"/>
      <c r="FY63" s="119"/>
      <c r="FZ63" s="119"/>
      <c r="GA63" s="119"/>
      <c r="GB63" s="119"/>
      <c r="GC63" s="119"/>
      <c r="GD63" s="119"/>
      <c r="GE63" s="119"/>
      <c r="GF63" s="119"/>
      <c r="GG63" s="119"/>
      <c r="GH63" s="119"/>
      <c r="GI63" s="119"/>
      <c r="GJ63" s="119"/>
    </row>
    <row r="64" spans="1:192" ht="213.75" outlineLevel="1" x14ac:dyDescent="0.25">
      <c r="A64" s="181" t="s">
        <v>5</v>
      </c>
      <c r="B64" s="145" t="s">
        <v>864</v>
      </c>
      <c r="C64" s="146" t="s">
        <v>263</v>
      </c>
      <c r="D64" s="147" t="s">
        <v>24</v>
      </c>
      <c r="E64" s="166" t="s">
        <v>865</v>
      </c>
      <c r="F64" s="59"/>
      <c r="G64" s="90" t="str">
        <f>Page1!$H57</f>
        <v>NA</v>
      </c>
      <c r="H64" s="90" t="str">
        <f>Page2!$H57</f>
        <v>NA</v>
      </c>
      <c r="I64" s="90" t="str">
        <f>Page3!$H57</f>
        <v>NA</v>
      </c>
      <c r="J64" s="90" t="str">
        <f>Page4!$H57</f>
        <v>NA</v>
      </c>
      <c r="K64" s="90" t="str">
        <f>Page5!$H57</f>
        <v>NA</v>
      </c>
      <c r="L64" s="90" t="str">
        <f>Page6!$H57</f>
        <v>NA</v>
      </c>
      <c r="M64" s="90" t="str">
        <f>Page7!$H57</f>
        <v>NA</v>
      </c>
      <c r="N64" s="90" t="str">
        <f>Page8!$H57</f>
        <v>NA</v>
      </c>
      <c r="O64" s="90" t="str">
        <f>Page9!$H57</f>
        <v>NA</v>
      </c>
      <c r="P64" s="90" t="str">
        <f>Page10!$H57</f>
        <v>NA</v>
      </c>
      <c r="Q64" s="90" t="str">
        <f>Page11!$H57</f>
        <v>NA</v>
      </c>
      <c r="R64" s="90" t="str">
        <f>Page12!$H57</f>
        <v>NA</v>
      </c>
      <c r="S64" s="90" t="str">
        <f>Page13!$H57</f>
        <v>NA</v>
      </c>
      <c r="T64" s="90" t="str">
        <f>Page14!$H57</f>
        <v>NA</v>
      </c>
      <c r="U64" s="90" t="str">
        <f>Page15!$H57</f>
        <v>NA</v>
      </c>
      <c r="V64" s="90" t="str">
        <f>Page16!$H57</f>
        <v>NA</v>
      </c>
      <c r="W64" s="90" t="str">
        <f>Page17!$H57</f>
        <v>NA</v>
      </c>
      <c r="X64" s="90" t="str">
        <f>Page18!$H57</f>
        <v>NA</v>
      </c>
      <c r="Y64" s="90" t="str">
        <f>Page19!$H57</f>
        <v>NA</v>
      </c>
      <c r="Z64" s="90" t="str">
        <f>Page20!$H57</f>
        <v>NA</v>
      </c>
      <c r="AA64" s="90" t="str">
        <f>Page21!$H57</f>
        <v>NA</v>
      </c>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c r="DA64" s="119"/>
      <c r="DB64" s="119"/>
      <c r="DC64" s="119"/>
      <c r="DD64" s="119"/>
      <c r="DE64" s="119"/>
      <c r="DF64" s="119"/>
      <c r="DG64" s="119"/>
      <c r="DH64" s="119"/>
      <c r="DI64" s="119"/>
      <c r="DJ64" s="119"/>
      <c r="DK64" s="119"/>
      <c r="DL64" s="119"/>
      <c r="DM64" s="119"/>
      <c r="DN64" s="119"/>
      <c r="DO64" s="119"/>
      <c r="DP64" s="119"/>
      <c r="DQ64" s="119"/>
      <c r="DR64" s="119"/>
      <c r="DS64" s="119"/>
      <c r="DT64" s="119"/>
      <c r="DU64" s="119"/>
      <c r="DV64" s="119"/>
      <c r="DW64" s="119"/>
      <c r="DX64" s="119"/>
      <c r="DY64" s="119"/>
      <c r="DZ64" s="119"/>
      <c r="EA64" s="119"/>
      <c r="EB64" s="119"/>
      <c r="EC64" s="119"/>
      <c r="ED64" s="119"/>
      <c r="EE64" s="119"/>
      <c r="EF64" s="119"/>
      <c r="EG64" s="119"/>
      <c r="EH64" s="119"/>
      <c r="EI64" s="119"/>
      <c r="EJ64" s="119"/>
      <c r="EK64" s="119"/>
      <c r="EL64" s="119"/>
      <c r="EM64" s="119"/>
      <c r="EN64" s="119"/>
      <c r="EO64" s="119"/>
      <c r="EP64" s="119"/>
      <c r="EQ64" s="119"/>
      <c r="ER64" s="119"/>
      <c r="ES64" s="119"/>
      <c r="ET64" s="119"/>
      <c r="EU64" s="119"/>
      <c r="EV64" s="119"/>
      <c r="EW64" s="119"/>
      <c r="EX64" s="119"/>
      <c r="EY64" s="119"/>
      <c r="EZ64" s="119"/>
      <c r="FA64" s="119"/>
      <c r="FB64" s="119"/>
      <c r="FC64" s="119"/>
      <c r="FD64" s="119"/>
      <c r="FE64" s="119"/>
      <c r="FF64" s="119"/>
      <c r="FG64" s="119"/>
      <c r="FH64" s="119"/>
      <c r="FI64" s="119"/>
      <c r="FJ64" s="119"/>
      <c r="FK64" s="119"/>
      <c r="FL64" s="119"/>
      <c r="FM64" s="119"/>
      <c r="FN64" s="119"/>
      <c r="FO64" s="119"/>
      <c r="FP64" s="119"/>
      <c r="FQ64" s="119"/>
      <c r="FR64" s="119"/>
      <c r="FS64" s="119"/>
      <c r="FT64" s="119"/>
      <c r="FU64" s="119"/>
      <c r="FV64" s="119"/>
      <c r="FW64" s="119"/>
      <c r="FX64" s="119"/>
      <c r="FY64" s="119"/>
      <c r="FZ64" s="119"/>
      <c r="GA64" s="119"/>
      <c r="GB64" s="119"/>
      <c r="GC64" s="119"/>
      <c r="GD64" s="119"/>
      <c r="GE64" s="119"/>
      <c r="GF64" s="119"/>
      <c r="GG64" s="119"/>
      <c r="GH64" s="119"/>
      <c r="GI64" s="119"/>
      <c r="GJ64" s="119"/>
    </row>
    <row r="65" spans="1:192" ht="168.75" outlineLevel="1" x14ac:dyDescent="0.25">
      <c r="A65" s="181" t="s">
        <v>5</v>
      </c>
      <c r="B65" s="145"/>
      <c r="C65" s="146" t="s">
        <v>264</v>
      </c>
      <c r="D65" s="147" t="s">
        <v>24</v>
      </c>
      <c r="E65" s="166" t="s">
        <v>866</v>
      </c>
      <c r="F65" s="59"/>
      <c r="G65" s="90" t="str">
        <f>Page1!$H58</f>
        <v>NA</v>
      </c>
      <c r="H65" s="90" t="str">
        <f>Page2!$H58</f>
        <v>NA</v>
      </c>
      <c r="I65" s="90" t="str">
        <f>Page3!$H58</f>
        <v>NA</v>
      </c>
      <c r="J65" s="90" t="str">
        <f>Page4!$H58</f>
        <v>NA</v>
      </c>
      <c r="K65" s="90" t="str">
        <f>Page5!$H58</f>
        <v>NA</v>
      </c>
      <c r="L65" s="90" t="str">
        <f>Page6!$H58</f>
        <v>NA</v>
      </c>
      <c r="M65" s="90" t="str">
        <f>Page7!$H58</f>
        <v>NA</v>
      </c>
      <c r="N65" s="90" t="str">
        <f>Page8!$H58</f>
        <v>NA</v>
      </c>
      <c r="O65" s="90" t="str">
        <f>Page9!$H58</f>
        <v>NA</v>
      </c>
      <c r="P65" s="90" t="str">
        <f>Page10!$H58</f>
        <v>NA</v>
      </c>
      <c r="Q65" s="90" t="str">
        <f>Page11!$H58</f>
        <v>NA</v>
      </c>
      <c r="R65" s="90" t="str">
        <f>Page12!$H58</f>
        <v>NA</v>
      </c>
      <c r="S65" s="90" t="str">
        <f>Page13!$H58</f>
        <v>NA</v>
      </c>
      <c r="T65" s="90" t="str">
        <f>Page14!$H58</f>
        <v>NA</v>
      </c>
      <c r="U65" s="90" t="str">
        <f>Page15!$H58</f>
        <v>NA</v>
      </c>
      <c r="V65" s="90" t="str">
        <f>Page16!$H58</f>
        <v>NA</v>
      </c>
      <c r="W65" s="90" t="str">
        <f>Page17!$H58</f>
        <v>NA</v>
      </c>
      <c r="X65" s="90" t="str">
        <f>Page18!$H58</f>
        <v>NA</v>
      </c>
      <c r="Y65" s="90" t="str">
        <f>Page19!$H58</f>
        <v>NA</v>
      </c>
      <c r="Z65" s="90" t="str">
        <f>Page20!$H58</f>
        <v>NA</v>
      </c>
      <c r="AA65" s="90" t="str">
        <f>Page21!$H58</f>
        <v>NA</v>
      </c>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119"/>
      <c r="AZ65" s="119"/>
      <c r="BA65" s="119"/>
      <c r="BB65" s="119"/>
      <c r="BC65" s="119"/>
      <c r="BD65" s="119"/>
      <c r="BE65" s="119"/>
      <c r="BF65" s="119"/>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c r="DA65" s="119"/>
      <c r="DB65" s="119"/>
      <c r="DC65" s="119"/>
      <c r="DD65" s="119"/>
      <c r="DE65" s="119"/>
      <c r="DF65" s="119"/>
      <c r="DG65" s="119"/>
      <c r="DH65" s="119"/>
      <c r="DI65" s="119"/>
      <c r="DJ65" s="119"/>
      <c r="DK65" s="119"/>
      <c r="DL65" s="119"/>
      <c r="DM65" s="119"/>
      <c r="DN65" s="119"/>
      <c r="DO65" s="119"/>
      <c r="DP65" s="119"/>
      <c r="DQ65" s="119"/>
      <c r="DR65" s="119"/>
      <c r="DS65" s="119"/>
      <c r="DT65" s="119"/>
      <c r="DU65" s="119"/>
      <c r="DV65" s="119"/>
      <c r="DW65" s="119"/>
      <c r="DX65" s="119"/>
      <c r="DY65" s="119"/>
      <c r="DZ65" s="119"/>
      <c r="EA65" s="119"/>
      <c r="EB65" s="119"/>
      <c r="EC65" s="119"/>
      <c r="ED65" s="119"/>
      <c r="EE65" s="119"/>
      <c r="EF65" s="119"/>
      <c r="EG65" s="119"/>
      <c r="EH65" s="119"/>
      <c r="EI65" s="119"/>
      <c r="EJ65" s="119"/>
      <c r="EK65" s="119"/>
      <c r="EL65" s="119"/>
      <c r="EM65" s="119"/>
      <c r="EN65" s="119"/>
      <c r="EO65" s="119"/>
      <c r="EP65" s="119"/>
      <c r="EQ65" s="119"/>
      <c r="ER65" s="119"/>
      <c r="ES65" s="119"/>
      <c r="ET65" s="119"/>
      <c r="EU65" s="119"/>
      <c r="EV65" s="119"/>
      <c r="EW65" s="119"/>
      <c r="EX65" s="119"/>
      <c r="EY65" s="119"/>
      <c r="EZ65" s="119"/>
      <c r="FA65" s="119"/>
      <c r="FB65" s="119"/>
      <c r="FC65" s="119"/>
      <c r="FD65" s="119"/>
      <c r="FE65" s="119"/>
      <c r="FF65" s="119"/>
      <c r="FG65" s="119"/>
      <c r="FH65" s="119"/>
      <c r="FI65" s="119"/>
      <c r="FJ65" s="119"/>
      <c r="FK65" s="119"/>
      <c r="FL65" s="119"/>
      <c r="FM65" s="119"/>
      <c r="FN65" s="119"/>
      <c r="FO65" s="119"/>
      <c r="FP65" s="119"/>
      <c r="FQ65" s="119"/>
      <c r="FR65" s="119"/>
      <c r="FS65" s="119"/>
      <c r="FT65" s="119"/>
      <c r="FU65" s="119"/>
      <c r="FV65" s="119"/>
      <c r="FW65" s="119"/>
      <c r="FX65" s="119"/>
      <c r="FY65" s="119"/>
      <c r="FZ65" s="119"/>
      <c r="GA65" s="119"/>
      <c r="GB65" s="119"/>
      <c r="GC65" s="119"/>
      <c r="GD65" s="119"/>
      <c r="GE65" s="119"/>
      <c r="GF65" s="119"/>
      <c r="GG65" s="119"/>
      <c r="GH65" s="119"/>
      <c r="GI65" s="119"/>
      <c r="GJ65" s="119"/>
    </row>
    <row r="66" spans="1:192" ht="168.75" outlineLevel="1" x14ac:dyDescent="0.25">
      <c r="A66" s="181" t="s">
        <v>5</v>
      </c>
      <c r="B66" s="145"/>
      <c r="C66" s="146" t="s">
        <v>265</v>
      </c>
      <c r="D66" s="147" t="s">
        <v>24</v>
      </c>
      <c r="E66" s="168" t="s">
        <v>867</v>
      </c>
      <c r="F66" s="59"/>
      <c r="G66" s="90" t="str">
        <f>Page1!$H59</f>
        <v>NA</v>
      </c>
      <c r="H66" s="90" t="str">
        <f>Page2!$H59</f>
        <v>NA</v>
      </c>
      <c r="I66" s="90" t="str">
        <f>Page3!$H59</f>
        <v>NA</v>
      </c>
      <c r="J66" s="90" t="str">
        <f>Page4!$H59</f>
        <v>NA</v>
      </c>
      <c r="K66" s="90" t="str">
        <f>Page5!$H59</f>
        <v>NA</v>
      </c>
      <c r="L66" s="90" t="str">
        <f>Page6!$H59</f>
        <v>NA</v>
      </c>
      <c r="M66" s="90" t="str">
        <f>Page7!$H59</f>
        <v>NA</v>
      </c>
      <c r="N66" s="90" t="str">
        <f>Page8!$H59</f>
        <v>NA</v>
      </c>
      <c r="O66" s="90" t="str">
        <f>Page9!$H59</f>
        <v>NA</v>
      </c>
      <c r="P66" s="90" t="str">
        <f>Page10!$H59</f>
        <v>NA</v>
      </c>
      <c r="Q66" s="90" t="str">
        <f>Page11!$H59</f>
        <v>NA</v>
      </c>
      <c r="R66" s="90" t="str">
        <f>Page12!$H59</f>
        <v>NA</v>
      </c>
      <c r="S66" s="90" t="str">
        <f>Page13!$H59</f>
        <v>NA</v>
      </c>
      <c r="T66" s="90" t="str">
        <f>Page14!$H59</f>
        <v>NA</v>
      </c>
      <c r="U66" s="90" t="str">
        <f>Page15!$H59</f>
        <v>NA</v>
      </c>
      <c r="V66" s="90" t="str">
        <f>Page16!$H59</f>
        <v>NA</v>
      </c>
      <c r="W66" s="90" t="str">
        <f>Page17!$H59</f>
        <v>NA</v>
      </c>
      <c r="X66" s="90" t="str">
        <f>Page18!$H59</f>
        <v>NA</v>
      </c>
      <c r="Y66" s="90" t="str">
        <f>Page19!$H59</f>
        <v>NA</v>
      </c>
      <c r="Z66" s="90" t="str">
        <f>Page20!$H59</f>
        <v>NA</v>
      </c>
      <c r="AA66" s="90" t="str">
        <f>Page21!$H59</f>
        <v>NA</v>
      </c>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119"/>
      <c r="AZ66" s="119"/>
      <c r="BA66" s="119"/>
      <c r="BB66" s="119"/>
      <c r="BC66" s="119"/>
      <c r="BD66" s="119"/>
      <c r="BE66" s="119"/>
      <c r="BF66" s="119"/>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c r="DA66" s="119"/>
      <c r="DB66" s="119"/>
      <c r="DC66" s="119"/>
      <c r="DD66" s="119"/>
      <c r="DE66" s="119"/>
      <c r="DF66" s="119"/>
      <c r="DG66" s="119"/>
      <c r="DH66" s="119"/>
      <c r="DI66" s="119"/>
      <c r="DJ66" s="119"/>
      <c r="DK66" s="119"/>
      <c r="DL66" s="119"/>
      <c r="DM66" s="119"/>
      <c r="DN66" s="119"/>
      <c r="DO66" s="119"/>
      <c r="DP66" s="119"/>
      <c r="DQ66" s="119"/>
      <c r="DR66" s="119"/>
      <c r="DS66" s="119"/>
      <c r="DT66" s="119"/>
      <c r="DU66" s="119"/>
      <c r="DV66" s="119"/>
      <c r="DW66" s="119"/>
      <c r="DX66" s="119"/>
      <c r="DY66" s="119"/>
      <c r="DZ66" s="119"/>
      <c r="EA66" s="119"/>
      <c r="EB66" s="119"/>
      <c r="EC66" s="119"/>
      <c r="ED66" s="119"/>
      <c r="EE66" s="119"/>
      <c r="EF66" s="119"/>
      <c r="EG66" s="119"/>
      <c r="EH66" s="119"/>
      <c r="EI66" s="119"/>
      <c r="EJ66" s="119"/>
      <c r="EK66" s="119"/>
      <c r="EL66" s="119"/>
      <c r="EM66" s="119"/>
      <c r="EN66" s="119"/>
      <c r="EO66" s="119"/>
      <c r="EP66" s="119"/>
      <c r="EQ66" s="119"/>
      <c r="ER66" s="119"/>
      <c r="ES66" s="119"/>
      <c r="ET66" s="119"/>
      <c r="EU66" s="119"/>
      <c r="EV66" s="119"/>
      <c r="EW66" s="119"/>
      <c r="EX66" s="119"/>
      <c r="EY66" s="119"/>
      <c r="EZ66" s="119"/>
      <c r="FA66" s="119"/>
      <c r="FB66" s="119"/>
      <c r="FC66" s="119"/>
      <c r="FD66" s="119"/>
      <c r="FE66" s="119"/>
      <c r="FF66" s="119"/>
      <c r="FG66" s="119"/>
      <c r="FH66" s="119"/>
      <c r="FI66" s="119"/>
      <c r="FJ66" s="119"/>
      <c r="FK66" s="119"/>
      <c r="FL66" s="119"/>
      <c r="FM66" s="119"/>
      <c r="FN66" s="119"/>
      <c r="FO66" s="119"/>
      <c r="FP66" s="119"/>
      <c r="FQ66" s="119"/>
      <c r="FR66" s="119"/>
      <c r="FS66" s="119"/>
      <c r="FT66" s="119"/>
      <c r="FU66" s="119"/>
      <c r="FV66" s="119"/>
      <c r="FW66" s="119"/>
      <c r="FX66" s="119"/>
      <c r="FY66" s="119"/>
      <c r="FZ66" s="119"/>
      <c r="GA66" s="119"/>
      <c r="GB66" s="119"/>
      <c r="GC66" s="119"/>
      <c r="GD66" s="119"/>
      <c r="GE66" s="119"/>
      <c r="GF66" s="119"/>
      <c r="GG66" s="119"/>
      <c r="GH66" s="119"/>
      <c r="GI66" s="119"/>
      <c r="GJ66" s="119"/>
    </row>
    <row r="67" spans="1:192" ht="168.75" outlineLevel="1" x14ac:dyDescent="0.25">
      <c r="A67" s="181" t="s">
        <v>5</v>
      </c>
      <c r="B67" s="145"/>
      <c r="C67" s="146" t="s">
        <v>266</v>
      </c>
      <c r="D67" s="147" t="s">
        <v>24</v>
      </c>
      <c r="E67" s="160" t="s">
        <v>868</v>
      </c>
      <c r="F67" s="59"/>
      <c r="G67" s="90" t="str">
        <f>Page1!$H60</f>
        <v>NA</v>
      </c>
      <c r="H67" s="90" t="str">
        <f>Page2!$H60</f>
        <v>NA</v>
      </c>
      <c r="I67" s="90" t="str">
        <f>Page3!$H60</f>
        <v>NA</v>
      </c>
      <c r="J67" s="90" t="str">
        <f>Page4!$H60</f>
        <v>NA</v>
      </c>
      <c r="K67" s="90" t="str">
        <f>Page5!$H60</f>
        <v>NA</v>
      </c>
      <c r="L67" s="90" t="str">
        <f>Page6!$H60</f>
        <v>NA</v>
      </c>
      <c r="M67" s="90" t="str">
        <f>Page7!$H60</f>
        <v>NA</v>
      </c>
      <c r="N67" s="90" t="str">
        <f>Page8!$H60</f>
        <v>NA</v>
      </c>
      <c r="O67" s="90" t="str">
        <f>Page9!$H60</f>
        <v>NA</v>
      </c>
      <c r="P67" s="90" t="str">
        <f>Page10!$H60</f>
        <v>NA</v>
      </c>
      <c r="Q67" s="90" t="str">
        <f>Page11!$H60</f>
        <v>NA</v>
      </c>
      <c r="R67" s="90" t="str">
        <f>Page12!$H60</f>
        <v>NA</v>
      </c>
      <c r="S67" s="90" t="str">
        <f>Page13!$H60</f>
        <v>NA</v>
      </c>
      <c r="T67" s="90" t="str">
        <f>Page14!$H60</f>
        <v>NA</v>
      </c>
      <c r="U67" s="90" t="str">
        <f>Page15!$H60</f>
        <v>NA</v>
      </c>
      <c r="V67" s="90" t="str">
        <f>Page16!$H60</f>
        <v>NA</v>
      </c>
      <c r="W67" s="90" t="str">
        <f>Page17!$H60</f>
        <v>NA</v>
      </c>
      <c r="X67" s="90" t="str">
        <f>Page18!$H60</f>
        <v>NA</v>
      </c>
      <c r="Y67" s="90" t="str">
        <f>Page19!$H60</f>
        <v>NA</v>
      </c>
      <c r="Z67" s="90" t="str">
        <f>Page20!$H60</f>
        <v>NA</v>
      </c>
      <c r="AA67" s="90" t="str">
        <f>Page21!$H60</f>
        <v>NA</v>
      </c>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c r="DA67" s="119"/>
      <c r="DB67" s="119"/>
      <c r="DC67" s="119"/>
      <c r="DD67" s="119"/>
      <c r="DE67" s="119"/>
      <c r="DF67" s="119"/>
      <c r="DG67" s="119"/>
      <c r="DH67" s="119"/>
      <c r="DI67" s="119"/>
      <c r="DJ67" s="119"/>
      <c r="DK67" s="119"/>
      <c r="DL67" s="119"/>
      <c r="DM67" s="119"/>
      <c r="DN67" s="119"/>
      <c r="DO67" s="119"/>
      <c r="DP67" s="119"/>
      <c r="DQ67" s="119"/>
      <c r="DR67" s="119"/>
      <c r="DS67" s="119"/>
      <c r="DT67" s="119"/>
      <c r="DU67" s="119"/>
      <c r="DV67" s="119"/>
      <c r="DW67" s="119"/>
      <c r="DX67" s="119"/>
      <c r="DY67" s="119"/>
      <c r="DZ67" s="119"/>
      <c r="EA67" s="119"/>
      <c r="EB67" s="119"/>
      <c r="EC67" s="119"/>
      <c r="ED67" s="119"/>
      <c r="EE67" s="119"/>
      <c r="EF67" s="119"/>
      <c r="EG67" s="119"/>
      <c r="EH67" s="119"/>
      <c r="EI67" s="119"/>
      <c r="EJ67" s="119"/>
      <c r="EK67" s="119"/>
      <c r="EL67" s="119"/>
      <c r="EM67" s="119"/>
      <c r="EN67" s="119"/>
      <c r="EO67" s="119"/>
      <c r="EP67" s="119"/>
      <c r="EQ67" s="119"/>
      <c r="ER67" s="119"/>
      <c r="ES67" s="119"/>
      <c r="ET67" s="119"/>
      <c r="EU67" s="119"/>
      <c r="EV67" s="119"/>
      <c r="EW67" s="119"/>
      <c r="EX67" s="119"/>
      <c r="EY67" s="119"/>
      <c r="EZ67" s="119"/>
      <c r="FA67" s="119"/>
      <c r="FB67" s="119"/>
      <c r="FC67" s="119"/>
      <c r="FD67" s="119"/>
      <c r="FE67" s="119"/>
      <c r="FF67" s="119"/>
      <c r="FG67" s="119"/>
      <c r="FH67" s="119"/>
      <c r="FI67" s="119"/>
      <c r="FJ67" s="119"/>
      <c r="FK67" s="119"/>
      <c r="FL67" s="119"/>
      <c r="FM67" s="119"/>
      <c r="FN67" s="119"/>
      <c r="FO67" s="119"/>
      <c r="FP67" s="119"/>
      <c r="FQ67" s="119"/>
      <c r="FR67" s="119"/>
      <c r="FS67" s="119"/>
      <c r="FT67" s="119"/>
      <c r="FU67" s="119"/>
      <c r="FV67" s="119"/>
      <c r="FW67" s="119"/>
      <c r="FX67" s="119"/>
      <c r="FY67" s="119"/>
      <c r="FZ67" s="119"/>
      <c r="GA67" s="119"/>
      <c r="GB67" s="119"/>
      <c r="GC67" s="119"/>
      <c r="GD67" s="119"/>
      <c r="GE67" s="119"/>
      <c r="GF67" s="119"/>
      <c r="GG67" s="119"/>
      <c r="GH67" s="119"/>
      <c r="GI67" s="119"/>
      <c r="GJ67" s="119"/>
    </row>
    <row r="68" spans="1:192" ht="157.5" outlineLevel="1" x14ac:dyDescent="0.25">
      <c r="A68" s="181" t="s">
        <v>5</v>
      </c>
      <c r="B68" s="145"/>
      <c r="C68" s="146" t="s">
        <v>267</v>
      </c>
      <c r="D68" s="147" t="s">
        <v>24</v>
      </c>
      <c r="E68" s="160" t="s">
        <v>869</v>
      </c>
      <c r="F68" s="59"/>
      <c r="G68" s="90" t="str">
        <f>Page1!$H61</f>
        <v>NA</v>
      </c>
      <c r="H68" s="90" t="str">
        <f>Page2!$H61</f>
        <v>NA</v>
      </c>
      <c r="I68" s="90" t="str">
        <f>Page3!$H61</f>
        <v>NA</v>
      </c>
      <c r="J68" s="90" t="str">
        <f>Page4!$H61</f>
        <v>NA</v>
      </c>
      <c r="K68" s="90" t="str">
        <f>Page5!$H61</f>
        <v>NA</v>
      </c>
      <c r="L68" s="90" t="str">
        <f>Page6!$H61</f>
        <v>NA</v>
      </c>
      <c r="M68" s="90" t="str">
        <f>Page7!$H61</f>
        <v>NA</v>
      </c>
      <c r="N68" s="90" t="str">
        <f>Page8!$H61</f>
        <v>NA</v>
      </c>
      <c r="O68" s="90" t="str">
        <f>Page9!$H61</f>
        <v>NA</v>
      </c>
      <c r="P68" s="90" t="str">
        <f>Page10!$H61</f>
        <v>NA</v>
      </c>
      <c r="Q68" s="90" t="str">
        <f>Page11!$H61</f>
        <v>NA</v>
      </c>
      <c r="R68" s="90" t="str">
        <f>Page12!$H61</f>
        <v>NA</v>
      </c>
      <c r="S68" s="90" t="str">
        <f>Page13!$H61</f>
        <v>NA</v>
      </c>
      <c r="T68" s="90" t="str">
        <f>Page14!$H61</f>
        <v>NA</v>
      </c>
      <c r="U68" s="90" t="str">
        <f>Page15!$H61</f>
        <v>NA</v>
      </c>
      <c r="V68" s="90" t="str">
        <f>Page16!$H61</f>
        <v>NA</v>
      </c>
      <c r="W68" s="90" t="str">
        <f>Page17!$H61</f>
        <v>NA</v>
      </c>
      <c r="X68" s="90" t="str">
        <f>Page18!$H61</f>
        <v>NA</v>
      </c>
      <c r="Y68" s="90" t="str">
        <f>Page19!$H61</f>
        <v>NA</v>
      </c>
      <c r="Z68" s="90" t="str">
        <f>Page20!$H61</f>
        <v>NA</v>
      </c>
      <c r="AA68" s="90" t="str">
        <f>Page21!$H61</f>
        <v>NA</v>
      </c>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19"/>
      <c r="DH68" s="119"/>
      <c r="DI68" s="119"/>
      <c r="DJ68" s="119"/>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19"/>
      <c r="EI68" s="119"/>
      <c r="EJ68" s="119"/>
      <c r="EK68" s="119"/>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19"/>
      <c r="FJ68" s="119"/>
      <c r="FK68" s="119"/>
      <c r="FL68" s="119"/>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19"/>
    </row>
    <row r="69" spans="1:192" ht="22.5" outlineLevel="1" x14ac:dyDescent="0.25">
      <c r="A69" s="182" t="s">
        <v>38</v>
      </c>
      <c r="B69" s="148" t="s">
        <v>655</v>
      </c>
      <c r="C69" s="149" t="s">
        <v>268</v>
      </c>
      <c r="D69" s="150" t="s">
        <v>24</v>
      </c>
      <c r="E69" s="169" t="s">
        <v>656</v>
      </c>
      <c r="F69" s="61"/>
      <c r="G69" s="90" t="str">
        <f>Page1!$H62</f>
        <v>Invalidé</v>
      </c>
      <c r="H69" s="90" t="str">
        <f>Page2!$H62</f>
        <v>Invalidé</v>
      </c>
      <c r="I69" s="90" t="str">
        <f>Page3!$H62</f>
        <v>Invalidé</v>
      </c>
      <c r="J69" s="90" t="str">
        <f>Page4!$H62</f>
        <v>Invalidé</v>
      </c>
      <c r="K69" s="90" t="str">
        <f>Page5!$H62</f>
        <v>Invalidé</v>
      </c>
      <c r="L69" s="90" t="str">
        <f>Page6!$H62</f>
        <v>Invalidé</v>
      </c>
      <c r="M69" s="90" t="str">
        <f>Page7!$H62</f>
        <v>Invalidé</v>
      </c>
      <c r="N69" s="90" t="str">
        <f>Page8!$H62</f>
        <v>Invalidé</v>
      </c>
      <c r="O69" s="90" t="str">
        <f>Page9!$H62</f>
        <v>Invalidé</v>
      </c>
      <c r="P69" s="90" t="str">
        <f>Page10!$H62</f>
        <v>Invalidé</v>
      </c>
      <c r="Q69" s="90" t="str">
        <f>Page11!$H62</f>
        <v>Invalidé</v>
      </c>
      <c r="R69" s="90" t="str">
        <f>Page12!$H62</f>
        <v>Invalidé</v>
      </c>
      <c r="S69" s="90" t="str">
        <f>Page13!$H62</f>
        <v>Invalidé</v>
      </c>
      <c r="T69" s="90" t="str">
        <f>Page14!$H62</f>
        <v>Invalidé</v>
      </c>
      <c r="U69" s="90" t="str">
        <f>Page15!$H62</f>
        <v>Invalidé</v>
      </c>
      <c r="V69" s="90" t="str">
        <f>Page16!$H62</f>
        <v>Invalidé</v>
      </c>
      <c r="W69" s="90" t="str">
        <f>Page17!$H62</f>
        <v>Invalidé</v>
      </c>
      <c r="X69" s="90" t="str">
        <f>Page18!$H62</f>
        <v>Invalidé</v>
      </c>
      <c r="Y69" s="90" t="str">
        <f>Page19!$H62</f>
        <v>Invalidé</v>
      </c>
      <c r="Z69" s="90" t="str">
        <f>Page20!$H62</f>
        <v>Invalidé</v>
      </c>
      <c r="AA69" s="90" t="str">
        <f>Page21!$H62</f>
        <v>Invalidé</v>
      </c>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c r="DA69" s="119"/>
      <c r="DB69" s="119"/>
      <c r="DC69" s="119"/>
      <c r="DD69" s="119"/>
      <c r="DE69" s="119"/>
      <c r="DF69" s="119"/>
      <c r="DG69" s="119"/>
      <c r="DH69" s="119"/>
      <c r="DI69" s="119"/>
      <c r="DJ69" s="119"/>
      <c r="DK69" s="119"/>
      <c r="DL69" s="119"/>
      <c r="DM69" s="119"/>
      <c r="DN69" s="119"/>
      <c r="DO69" s="119"/>
      <c r="DP69" s="119"/>
      <c r="DQ69" s="119"/>
      <c r="DR69" s="119"/>
      <c r="DS69" s="119"/>
      <c r="DT69" s="119"/>
      <c r="DU69" s="119"/>
      <c r="DV69" s="119"/>
      <c r="DW69" s="119"/>
      <c r="DX69" s="119"/>
      <c r="DY69" s="119"/>
      <c r="DZ69" s="119"/>
      <c r="EA69" s="119"/>
      <c r="EB69" s="119"/>
      <c r="EC69" s="119"/>
      <c r="ED69" s="119"/>
      <c r="EE69" s="119"/>
      <c r="EF69" s="119"/>
      <c r="EG69" s="119"/>
      <c r="EH69" s="119"/>
      <c r="EI69" s="119"/>
      <c r="EJ69" s="119"/>
      <c r="EK69" s="119"/>
      <c r="EL69" s="119"/>
      <c r="EM69" s="119"/>
      <c r="EN69" s="119"/>
      <c r="EO69" s="119"/>
      <c r="EP69" s="119"/>
      <c r="EQ69" s="119"/>
      <c r="ER69" s="119"/>
      <c r="ES69" s="119"/>
      <c r="ET69" s="119"/>
      <c r="EU69" s="119"/>
      <c r="EV69" s="119"/>
      <c r="EW69" s="119"/>
      <c r="EX69" s="119"/>
      <c r="EY69" s="119"/>
      <c r="EZ69" s="119"/>
      <c r="FA69" s="119"/>
      <c r="FB69" s="119"/>
      <c r="FC69" s="119"/>
      <c r="FD69" s="119"/>
      <c r="FE69" s="119"/>
      <c r="FF69" s="119"/>
      <c r="FG69" s="119"/>
      <c r="FH69" s="119"/>
      <c r="FI69" s="119"/>
      <c r="FJ69" s="119"/>
      <c r="FK69" s="119"/>
      <c r="FL69" s="119"/>
      <c r="FM69" s="119"/>
      <c r="FN69" s="119"/>
      <c r="FO69" s="119"/>
      <c r="FP69" s="119"/>
      <c r="FQ69" s="119"/>
      <c r="FR69" s="119"/>
      <c r="FS69" s="119"/>
      <c r="FT69" s="119"/>
      <c r="FU69" s="119"/>
      <c r="FV69" s="119"/>
      <c r="FW69" s="119"/>
      <c r="FX69" s="119"/>
      <c r="FY69" s="119"/>
      <c r="FZ69" s="119"/>
      <c r="GA69" s="119"/>
      <c r="GB69" s="119"/>
      <c r="GC69" s="119"/>
      <c r="GD69" s="119"/>
      <c r="GE69" s="119"/>
      <c r="GF69" s="119"/>
      <c r="GG69" s="119"/>
      <c r="GH69" s="119"/>
      <c r="GI69" s="119"/>
      <c r="GJ69" s="119"/>
    </row>
    <row r="70" spans="1:192" ht="45.75" outlineLevel="1" thickBot="1" x14ac:dyDescent="0.3">
      <c r="A70" s="182" t="s">
        <v>38</v>
      </c>
      <c r="B70" s="145" t="s">
        <v>657</v>
      </c>
      <c r="C70" s="146" t="s">
        <v>269</v>
      </c>
      <c r="D70" s="147" t="s">
        <v>24</v>
      </c>
      <c r="E70" s="170" t="s">
        <v>658</v>
      </c>
      <c r="F70" s="59"/>
      <c r="G70" s="90" t="str">
        <f>Page1!$H63</f>
        <v>Invalidé</v>
      </c>
      <c r="H70" s="90" t="str">
        <f>Page2!$H63</f>
        <v>NA</v>
      </c>
      <c r="I70" s="90" t="str">
        <f>Page3!$H63</f>
        <v>NA</v>
      </c>
      <c r="J70" s="90" t="str">
        <f>Page4!$H63</f>
        <v>NA</v>
      </c>
      <c r="K70" s="90" t="str">
        <f>Page5!$H63</f>
        <v>Invalidé</v>
      </c>
      <c r="L70" s="90" t="str">
        <f>Page6!$H63</f>
        <v>NA</v>
      </c>
      <c r="M70" s="90" t="str">
        <f>Page7!$H63</f>
        <v>NA</v>
      </c>
      <c r="N70" s="90" t="str">
        <f>Page8!$H63</f>
        <v>NA</v>
      </c>
      <c r="O70" s="90" t="str">
        <f>Page9!$H63</f>
        <v>NA</v>
      </c>
      <c r="P70" s="90" t="str">
        <f>Page10!$H63</f>
        <v>NA</v>
      </c>
      <c r="Q70" s="90" t="str">
        <f>Page11!$H63</f>
        <v>NA</v>
      </c>
      <c r="R70" s="90" t="str">
        <f>Page12!$H63</f>
        <v>NA</v>
      </c>
      <c r="S70" s="90" t="str">
        <f>Page13!$H63</f>
        <v>NA</v>
      </c>
      <c r="T70" s="90" t="str">
        <f>Page14!$H63</f>
        <v>NA</v>
      </c>
      <c r="U70" s="90" t="str">
        <f>Page15!$H63</f>
        <v>NA</v>
      </c>
      <c r="V70" s="90" t="str">
        <f>Page16!$H63</f>
        <v>NA</v>
      </c>
      <c r="W70" s="90" t="str">
        <f>Page17!$H63</f>
        <v>NA</v>
      </c>
      <c r="X70" s="90" t="str">
        <f>Page18!$H63</f>
        <v>NA</v>
      </c>
      <c r="Y70" s="90" t="str">
        <f>Page19!$H63</f>
        <v>NA</v>
      </c>
      <c r="Z70" s="90" t="str">
        <f>Page20!$H63</f>
        <v>NA</v>
      </c>
      <c r="AA70" s="90" t="str">
        <f>Page21!$H63</f>
        <v>NA</v>
      </c>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119"/>
      <c r="AZ70" s="119"/>
      <c r="BA70" s="119"/>
      <c r="BB70" s="119"/>
      <c r="BC70" s="119"/>
      <c r="BD70" s="119"/>
      <c r="BE70" s="119"/>
      <c r="BF70" s="119"/>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c r="DA70" s="119"/>
      <c r="DB70" s="119"/>
      <c r="DC70" s="119"/>
      <c r="DD70" s="119"/>
      <c r="DE70" s="119"/>
      <c r="DF70" s="119"/>
      <c r="DG70" s="119"/>
      <c r="DH70" s="119"/>
      <c r="DI70" s="119"/>
      <c r="DJ70" s="119"/>
      <c r="DK70" s="119"/>
      <c r="DL70" s="119"/>
      <c r="DM70" s="119"/>
      <c r="DN70" s="119"/>
      <c r="DO70" s="119"/>
      <c r="DP70" s="119"/>
      <c r="DQ70" s="119"/>
      <c r="DR70" s="119"/>
      <c r="DS70" s="119"/>
      <c r="DT70" s="119"/>
      <c r="DU70" s="119"/>
      <c r="DV70" s="119"/>
      <c r="DW70" s="119"/>
      <c r="DX70" s="119"/>
      <c r="DY70" s="119"/>
      <c r="DZ70" s="119"/>
      <c r="EA70" s="119"/>
      <c r="EB70" s="119"/>
      <c r="EC70" s="119"/>
      <c r="ED70" s="119"/>
      <c r="EE70" s="119"/>
      <c r="EF70" s="119"/>
      <c r="EG70" s="119"/>
      <c r="EH70" s="119"/>
      <c r="EI70" s="119"/>
      <c r="EJ70" s="119"/>
      <c r="EK70" s="119"/>
      <c r="EL70" s="119"/>
      <c r="EM70" s="119"/>
      <c r="EN70" s="119"/>
      <c r="EO70" s="119"/>
      <c r="EP70" s="119"/>
      <c r="EQ70" s="119"/>
      <c r="ER70" s="119"/>
      <c r="ES70" s="119"/>
      <c r="ET70" s="119"/>
      <c r="EU70" s="119"/>
      <c r="EV70" s="119"/>
      <c r="EW70" s="119"/>
      <c r="EX70" s="119"/>
      <c r="EY70" s="119"/>
      <c r="EZ70" s="119"/>
      <c r="FA70" s="119"/>
      <c r="FB70" s="119"/>
      <c r="FC70" s="119"/>
      <c r="FD70" s="119"/>
      <c r="FE70" s="119"/>
      <c r="FF70" s="119"/>
      <c r="FG70" s="119"/>
      <c r="FH70" s="119"/>
      <c r="FI70" s="119"/>
      <c r="FJ70" s="119"/>
      <c r="FK70" s="119"/>
      <c r="FL70" s="119"/>
      <c r="FM70" s="119"/>
      <c r="FN70" s="119"/>
      <c r="FO70" s="119"/>
      <c r="FP70" s="119"/>
      <c r="FQ70" s="119"/>
      <c r="FR70" s="119"/>
      <c r="FS70" s="119"/>
      <c r="FT70" s="119"/>
      <c r="FU70" s="119"/>
      <c r="FV70" s="119"/>
      <c r="FW70" s="119"/>
      <c r="FX70" s="119"/>
      <c r="FY70" s="119"/>
      <c r="FZ70" s="119"/>
      <c r="GA70" s="119"/>
      <c r="GB70" s="119"/>
      <c r="GC70" s="119"/>
      <c r="GD70" s="119"/>
      <c r="GE70" s="119"/>
      <c r="GF70" s="119"/>
      <c r="GG70" s="119"/>
      <c r="GH70" s="119"/>
      <c r="GI70" s="119"/>
      <c r="GJ70" s="119"/>
    </row>
    <row r="71" spans="1:192" ht="68.25" outlineLevel="1" thickTop="1" x14ac:dyDescent="0.25">
      <c r="A71" s="181" t="s">
        <v>3</v>
      </c>
      <c r="B71" s="148" t="s">
        <v>870</v>
      </c>
      <c r="C71" s="149" t="s">
        <v>270</v>
      </c>
      <c r="D71" s="150" t="s">
        <v>24</v>
      </c>
      <c r="E71" s="169" t="s">
        <v>271</v>
      </c>
      <c r="F71" s="61"/>
      <c r="G71" s="90" t="str">
        <f>Page1!$H64</f>
        <v>Invalidé</v>
      </c>
      <c r="H71" s="90" t="str">
        <f>Page2!$H64</f>
        <v>Invalidé</v>
      </c>
      <c r="I71" s="90" t="str">
        <f>Page3!$H64</f>
        <v>Validé</v>
      </c>
      <c r="J71" s="90" t="str">
        <f>Page4!$H64</f>
        <v>Invalidé</v>
      </c>
      <c r="K71" s="90" t="str">
        <f>Page5!$H64</f>
        <v>Invalidé</v>
      </c>
      <c r="L71" s="90" t="str">
        <f>Page6!$H64</f>
        <v>Invalidé</v>
      </c>
      <c r="M71" s="90" t="str">
        <f>Page7!$H64</f>
        <v>Invalidé</v>
      </c>
      <c r="N71" s="90" t="str">
        <f>Page8!$H64</f>
        <v>Invalidé</v>
      </c>
      <c r="O71" s="90" t="str">
        <f>Page9!$H64</f>
        <v>Invalidé</v>
      </c>
      <c r="P71" s="90" t="str">
        <f>Page10!$H64</f>
        <v>Invalidé</v>
      </c>
      <c r="Q71" s="90" t="str">
        <f>Page11!$H64</f>
        <v>Invalidé</v>
      </c>
      <c r="R71" s="90" t="str">
        <f>Page12!$H64</f>
        <v>Invalidé</v>
      </c>
      <c r="S71" s="90" t="str">
        <f>Page13!$H64</f>
        <v>Validé</v>
      </c>
      <c r="T71" s="90" t="str">
        <f>Page14!$H64</f>
        <v>Validé</v>
      </c>
      <c r="U71" s="90" t="str">
        <f>Page15!$H64</f>
        <v>Invalidé</v>
      </c>
      <c r="V71" s="90" t="str">
        <f>Page16!$H64</f>
        <v>Invalidé</v>
      </c>
      <c r="W71" s="90" t="str">
        <f>Page17!$H64</f>
        <v>NA</v>
      </c>
      <c r="X71" s="90" t="str">
        <f>Page18!$H64</f>
        <v>Invalidé</v>
      </c>
      <c r="Y71" s="90" t="str">
        <f>Page19!$H64</f>
        <v>NA</v>
      </c>
      <c r="Z71" s="90" t="str">
        <f>Page20!$H64</f>
        <v>Validé</v>
      </c>
      <c r="AA71" s="90" t="str">
        <f>Page21!$H64</f>
        <v>NA</v>
      </c>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119"/>
      <c r="AZ71" s="119"/>
      <c r="BA71" s="119"/>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19"/>
      <c r="DH71" s="119"/>
      <c r="DI71" s="119"/>
      <c r="DJ71" s="119"/>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19"/>
      <c r="EI71" s="119"/>
      <c r="EJ71" s="119"/>
      <c r="EK71" s="119"/>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19"/>
      <c r="FJ71" s="119"/>
      <c r="FK71" s="119"/>
      <c r="FL71" s="119"/>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19"/>
    </row>
    <row r="72" spans="1:192" ht="56.25" outlineLevel="1" x14ac:dyDescent="0.25">
      <c r="A72" s="181" t="s">
        <v>3</v>
      </c>
      <c r="B72" s="148"/>
      <c r="C72" s="149" t="s">
        <v>276</v>
      </c>
      <c r="D72" s="150" t="s">
        <v>24</v>
      </c>
      <c r="E72" s="169" t="s">
        <v>272</v>
      </c>
      <c r="F72" s="61"/>
      <c r="G72" s="90" t="str">
        <f>Page1!$H65</f>
        <v>NA</v>
      </c>
      <c r="H72" s="90" t="str">
        <f>Page2!$H65</f>
        <v>NA</v>
      </c>
      <c r="I72" s="90" t="str">
        <f>Page3!$H65</f>
        <v>NA</v>
      </c>
      <c r="J72" s="90" t="str">
        <f>Page4!$H65</f>
        <v>NA</v>
      </c>
      <c r="K72" s="90" t="str">
        <f>Page5!$H65</f>
        <v>NA</v>
      </c>
      <c r="L72" s="90" t="str">
        <f>Page6!$H65</f>
        <v>NA</v>
      </c>
      <c r="M72" s="90" t="str">
        <f>Page7!$H65</f>
        <v>NA</v>
      </c>
      <c r="N72" s="90" t="str">
        <f>Page8!$H65</f>
        <v>NA</v>
      </c>
      <c r="O72" s="90" t="str">
        <f>Page9!$H65</f>
        <v>NA</v>
      </c>
      <c r="P72" s="90" t="str">
        <f>Page10!$H65</f>
        <v>NA</v>
      </c>
      <c r="Q72" s="90" t="str">
        <f>Page11!$H65</f>
        <v>NA</v>
      </c>
      <c r="R72" s="90" t="str">
        <f>Page12!$H65</f>
        <v>NA</v>
      </c>
      <c r="S72" s="90" t="str">
        <f>Page13!$H65</f>
        <v>NA</v>
      </c>
      <c r="T72" s="90" t="str">
        <f>Page14!$H65</f>
        <v>NA</v>
      </c>
      <c r="U72" s="90" t="str">
        <f>Page15!$H65</f>
        <v>NA</v>
      </c>
      <c r="V72" s="90" t="str">
        <f>Page16!$H65</f>
        <v>NA</v>
      </c>
      <c r="W72" s="90" t="str">
        <f>Page17!$H65</f>
        <v>NA</v>
      </c>
      <c r="X72" s="90" t="str">
        <f>Page18!$H65</f>
        <v>NA</v>
      </c>
      <c r="Y72" s="90" t="str">
        <f>Page19!$H65</f>
        <v>NA</v>
      </c>
      <c r="Z72" s="90" t="str">
        <f>Page20!$H65</f>
        <v>NA</v>
      </c>
      <c r="AA72" s="90" t="str">
        <f>Page21!$H65</f>
        <v>NA</v>
      </c>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c r="DA72" s="119"/>
      <c r="DB72" s="119"/>
      <c r="DC72" s="119"/>
      <c r="DD72" s="119"/>
      <c r="DE72" s="119"/>
      <c r="DF72" s="119"/>
      <c r="DG72" s="119"/>
      <c r="DH72" s="119"/>
      <c r="DI72" s="119"/>
      <c r="DJ72" s="119"/>
      <c r="DK72" s="119"/>
      <c r="DL72" s="119"/>
      <c r="DM72" s="119"/>
      <c r="DN72" s="119"/>
      <c r="DO72" s="119"/>
      <c r="DP72" s="119"/>
      <c r="DQ72" s="119"/>
      <c r="DR72" s="119"/>
      <c r="DS72" s="119"/>
      <c r="DT72" s="119"/>
      <c r="DU72" s="119"/>
      <c r="DV72" s="119"/>
      <c r="DW72" s="119"/>
      <c r="DX72" s="119"/>
      <c r="DY72" s="119"/>
      <c r="DZ72" s="119"/>
      <c r="EA72" s="119"/>
      <c r="EB72" s="119"/>
      <c r="EC72" s="119"/>
      <c r="ED72" s="119"/>
      <c r="EE72" s="119"/>
      <c r="EF72" s="119"/>
      <c r="EG72" s="119"/>
      <c r="EH72" s="119"/>
      <c r="EI72" s="119"/>
      <c r="EJ72" s="119"/>
      <c r="EK72" s="119"/>
      <c r="EL72" s="119"/>
      <c r="EM72" s="119"/>
      <c r="EN72" s="119"/>
      <c r="EO72" s="119"/>
      <c r="EP72" s="119"/>
      <c r="EQ72" s="119"/>
      <c r="ER72" s="119"/>
      <c r="ES72" s="119"/>
      <c r="ET72" s="119"/>
      <c r="EU72" s="119"/>
      <c r="EV72" s="119"/>
      <c r="EW72" s="119"/>
      <c r="EX72" s="119"/>
      <c r="EY72" s="119"/>
      <c r="EZ72" s="119"/>
      <c r="FA72" s="119"/>
      <c r="FB72" s="119"/>
      <c r="FC72" s="119"/>
      <c r="FD72" s="119"/>
      <c r="FE72" s="119"/>
      <c r="FF72" s="119"/>
      <c r="FG72" s="119"/>
      <c r="FH72" s="119"/>
      <c r="FI72" s="119"/>
      <c r="FJ72" s="119"/>
      <c r="FK72" s="119"/>
      <c r="FL72" s="119"/>
      <c r="FM72" s="119"/>
      <c r="FN72" s="119"/>
      <c r="FO72" s="119"/>
      <c r="FP72" s="119"/>
      <c r="FQ72" s="119"/>
      <c r="FR72" s="119"/>
      <c r="FS72" s="119"/>
      <c r="FT72" s="119"/>
      <c r="FU72" s="119"/>
      <c r="FV72" s="119"/>
      <c r="FW72" s="119"/>
      <c r="FX72" s="119"/>
      <c r="FY72" s="119"/>
      <c r="FZ72" s="119"/>
      <c r="GA72" s="119"/>
      <c r="GB72" s="119"/>
      <c r="GC72" s="119"/>
      <c r="GD72" s="119"/>
      <c r="GE72" s="119"/>
      <c r="GF72" s="119"/>
      <c r="GG72" s="119"/>
      <c r="GH72" s="119"/>
      <c r="GI72" s="119"/>
      <c r="GJ72" s="119"/>
    </row>
    <row r="73" spans="1:192" ht="56.25" outlineLevel="1" x14ac:dyDescent="0.25">
      <c r="A73" s="181" t="s">
        <v>3</v>
      </c>
      <c r="B73" s="148"/>
      <c r="C73" s="149" t="s">
        <v>277</v>
      </c>
      <c r="D73" s="150" t="s">
        <v>24</v>
      </c>
      <c r="E73" s="169" t="s">
        <v>871</v>
      </c>
      <c r="F73" s="61"/>
      <c r="G73" s="90" t="str">
        <f>Page1!$H66</f>
        <v>NA</v>
      </c>
      <c r="H73" s="90" t="str">
        <f>Page2!$H66</f>
        <v>NA</v>
      </c>
      <c r="I73" s="90" t="str">
        <f>Page3!$H66</f>
        <v>NA</v>
      </c>
      <c r="J73" s="90" t="str">
        <f>Page4!$H66</f>
        <v>NA</v>
      </c>
      <c r="K73" s="90" t="str">
        <f>Page5!$H66</f>
        <v>NA</v>
      </c>
      <c r="L73" s="90" t="str">
        <f>Page6!$H66</f>
        <v>NA</v>
      </c>
      <c r="M73" s="90" t="str">
        <f>Page7!$H66</f>
        <v>NA</v>
      </c>
      <c r="N73" s="90" t="str">
        <f>Page8!$H66</f>
        <v>NA</v>
      </c>
      <c r="O73" s="90" t="str">
        <f>Page9!$H66</f>
        <v>NA</v>
      </c>
      <c r="P73" s="90" t="str">
        <f>Page10!$H66</f>
        <v>NA</v>
      </c>
      <c r="Q73" s="90" t="str">
        <f>Page11!$H66</f>
        <v>NA</v>
      </c>
      <c r="R73" s="90" t="str">
        <f>Page12!$H66</f>
        <v>NA</v>
      </c>
      <c r="S73" s="90" t="str">
        <f>Page13!$H66</f>
        <v>NA</v>
      </c>
      <c r="T73" s="90" t="str">
        <f>Page14!$H66</f>
        <v>NA</v>
      </c>
      <c r="U73" s="90" t="str">
        <f>Page15!$H66</f>
        <v>NA</v>
      </c>
      <c r="V73" s="90" t="str">
        <f>Page16!$H66</f>
        <v>NA</v>
      </c>
      <c r="W73" s="90" t="str">
        <f>Page17!$H66</f>
        <v>NA</v>
      </c>
      <c r="X73" s="90" t="str">
        <f>Page18!$H66</f>
        <v>NA</v>
      </c>
      <c r="Y73" s="90" t="str">
        <f>Page19!$H66</f>
        <v>NA</v>
      </c>
      <c r="Z73" s="90" t="str">
        <f>Page20!$H66</f>
        <v>NA</v>
      </c>
      <c r="AA73" s="90" t="str">
        <f>Page21!$H66</f>
        <v>NA</v>
      </c>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c r="DA73" s="119"/>
      <c r="DB73" s="119"/>
      <c r="DC73" s="119"/>
      <c r="DD73" s="119"/>
      <c r="DE73" s="119"/>
      <c r="DF73" s="119"/>
      <c r="DG73" s="119"/>
      <c r="DH73" s="119"/>
      <c r="DI73" s="119"/>
      <c r="DJ73" s="119"/>
      <c r="DK73" s="119"/>
      <c r="DL73" s="119"/>
      <c r="DM73" s="119"/>
      <c r="DN73" s="119"/>
      <c r="DO73" s="119"/>
      <c r="DP73" s="119"/>
      <c r="DQ73" s="119"/>
      <c r="DR73" s="119"/>
      <c r="DS73" s="119"/>
      <c r="DT73" s="119"/>
      <c r="DU73" s="119"/>
      <c r="DV73" s="119"/>
      <c r="DW73" s="119"/>
      <c r="DX73" s="119"/>
      <c r="DY73" s="119"/>
      <c r="DZ73" s="119"/>
      <c r="EA73" s="119"/>
      <c r="EB73" s="119"/>
      <c r="EC73" s="119"/>
      <c r="ED73" s="119"/>
      <c r="EE73" s="119"/>
      <c r="EF73" s="119"/>
      <c r="EG73" s="119"/>
      <c r="EH73" s="119"/>
      <c r="EI73" s="119"/>
      <c r="EJ73" s="119"/>
      <c r="EK73" s="119"/>
      <c r="EL73" s="119"/>
      <c r="EM73" s="119"/>
      <c r="EN73" s="119"/>
      <c r="EO73" s="119"/>
      <c r="EP73" s="119"/>
      <c r="EQ73" s="119"/>
      <c r="ER73" s="119"/>
      <c r="ES73" s="119"/>
      <c r="ET73" s="119"/>
      <c r="EU73" s="119"/>
      <c r="EV73" s="119"/>
      <c r="EW73" s="119"/>
      <c r="EX73" s="119"/>
      <c r="EY73" s="119"/>
      <c r="EZ73" s="119"/>
      <c r="FA73" s="119"/>
      <c r="FB73" s="119"/>
      <c r="FC73" s="119"/>
      <c r="FD73" s="119"/>
      <c r="FE73" s="119"/>
      <c r="FF73" s="119"/>
      <c r="FG73" s="119"/>
      <c r="FH73" s="119"/>
      <c r="FI73" s="119"/>
      <c r="FJ73" s="119"/>
      <c r="FK73" s="119"/>
      <c r="FL73" s="119"/>
      <c r="FM73" s="119"/>
      <c r="FN73" s="119"/>
      <c r="FO73" s="119"/>
      <c r="FP73" s="119"/>
      <c r="FQ73" s="119"/>
      <c r="FR73" s="119"/>
      <c r="FS73" s="119"/>
      <c r="FT73" s="119"/>
      <c r="FU73" s="119"/>
      <c r="FV73" s="119"/>
      <c r="FW73" s="119"/>
      <c r="FX73" s="119"/>
      <c r="FY73" s="119"/>
      <c r="FZ73" s="119"/>
      <c r="GA73" s="119"/>
      <c r="GB73" s="119"/>
      <c r="GC73" s="119"/>
      <c r="GD73" s="119"/>
      <c r="GE73" s="119"/>
      <c r="GF73" s="119"/>
      <c r="GG73" s="119"/>
      <c r="GH73" s="119"/>
      <c r="GI73" s="119"/>
      <c r="GJ73" s="119"/>
    </row>
    <row r="74" spans="1:192" ht="67.5" outlineLevel="1" x14ac:dyDescent="0.25">
      <c r="A74" s="181" t="s">
        <v>3</v>
      </c>
      <c r="B74" s="148"/>
      <c r="C74" s="149" t="s">
        <v>278</v>
      </c>
      <c r="D74" s="150" t="s">
        <v>24</v>
      </c>
      <c r="E74" s="169" t="s">
        <v>273</v>
      </c>
      <c r="F74" s="61"/>
      <c r="G74" s="90" t="str">
        <f>Page1!$H67</f>
        <v>NA</v>
      </c>
      <c r="H74" s="90" t="str">
        <f>Page2!$H67</f>
        <v>NA</v>
      </c>
      <c r="I74" s="90" t="str">
        <f>Page3!$H67</f>
        <v>Validé</v>
      </c>
      <c r="J74" s="90" t="str">
        <f>Page4!$H67</f>
        <v>NA</v>
      </c>
      <c r="K74" s="90" t="str">
        <f>Page5!$H67</f>
        <v>NA</v>
      </c>
      <c r="L74" s="90" t="str">
        <f>Page6!$H67</f>
        <v>Invalidé</v>
      </c>
      <c r="M74" s="90" t="str">
        <f>Page7!$H67</f>
        <v>NA</v>
      </c>
      <c r="N74" s="90" t="str">
        <f>Page8!$H67</f>
        <v>NA</v>
      </c>
      <c r="O74" s="90" t="str">
        <f>Page9!$H67</f>
        <v>NA</v>
      </c>
      <c r="P74" s="90" t="str">
        <f>Page10!$H67</f>
        <v>NA</v>
      </c>
      <c r="Q74" s="90" t="str">
        <f>Page11!$H67</f>
        <v>NA</v>
      </c>
      <c r="R74" s="90" t="str">
        <f>Page12!$H67</f>
        <v>NA</v>
      </c>
      <c r="S74" s="90" t="str">
        <f>Page13!$H67</f>
        <v>NA</v>
      </c>
      <c r="T74" s="90" t="str">
        <f>Page14!$H67</f>
        <v>NA</v>
      </c>
      <c r="U74" s="90" t="str">
        <f>Page15!$H67</f>
        <v>NA</v>
      </c>
      <c r="V74" s="90" t="str">
        <f>Page16!$H67</f>
        <v>NA</v>
      </c>
      <c r="W74" s="90" t="str">
        <f>Page17!$H67</f>
        <v>NA</v>
      </c>
      <c r="X74" s="90" t="str">
        <f>Page18!$H67</f>
        <v>NA</v>
      </c>
      <c r="Y74" s="90" t="str">
        <f>Page19!$H67</f>
        <v>NA</v>
      </c>
      <c r="Z74" s="90" t="str">
        <f>Page20!$H67</f>
        <v>NA</v>
      </c>
      <c r="AA74" s="90" t="str">
        <f>Page21!$H67</f>
        <v>NA</v>
      </c>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119"/>
      <c r="AZ74" s="119"/>
      <c r="BA74" s="119"/>
      <c r="BB74" s="119"/>
      <c r="BC74" s="119"/>
      <c r="BD74" s="119"/>
      <c r="BE74" s="119"/>
      <c r="BF74" s="119"/>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19"/>
      <c r="DH74" s="119"/>
      <c r="DI74" s="119"/>
      <c r="DJ74" s="119"/>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19"/>
      <c r="EI74" s="119"/>
      <c r="EJ74" s="119"/>
      <c r="EK74" s="119"/>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19"/>
      <c r="FJ74" s="119"/>
      <c r="FK74" s="119"/>
      <c r="FL74" s="119"/>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19"/>
    </row>
    <row r="75" spans="1:192" ht="56.25" outlineLevel="1" x14ac:dyDescent="0.25">
      <c r="A75" s="181" t="s">
        <v>3</v>
      </c>
      <c r="B75" s="148"/>
      <c r="C75" s="149" t="s">
        <v>279</v>
      </c>
      <c r="D75" s="150" t="s">
        <v>24</v>
      </c>
      <c r="E75" s="169" t="s">
        <v>274</v>
      </c>
      <c r="F75" s="61"/>
      <c r="G75" s="90" t="str">
        <f>Page1!$H68</f>
        <v>NA</v>
      </c>
      <c r="H75" s="90" t="str">
        <f>Page2!$H68</f>
        <v>NA</v>
      </c>
      <c r="I75" s="90" t="str">
        <f>Page3!$H68</f>
        <v>NA</v>
      </c>
      <c r="J75" s="90" t="str">
        <f>Page4!$H68</f>
        <v>NA</v>
      </c>
      <c r="K75" s="90" t="str">
        <f>Page5!$H68</f>
        <v>NA</v>
      </c>
      <c r="L75" s="90" t="str">
        <f>Page6!$H68</f>
        <v>NA</v>
      </c>
      <c r="M75" s="90" t="str">
        <f>Page7!$H68</f>
        <v>NA</v>
      </c>
      <c r="N75" s="90" t="str">
        <f>Page8!$H68</f>
        <v>NA</v>
      </c>
      <c r="O75" s="90" t="str">
        <f>Page9!$H68</f>
        <v>NA</v>
      </c>
      <c r="P75" s="90" t="str">
        <f>Page10!$H68</f>
        <v>NA</v>
      </c>
      <c r="Q75" s="90" t="str">
        <f>Page11!$H68</f>
        <v>NA</v>
      </c>
      <c r="R75" s="90" t="str">
        <f>Page12!$H68</f>
        <v>NA</v>
      </c>
      <c r="S75" s="90" t="str">
        <f>Page13!$H68</f>
        <v>NA</v>
      </c>
      <c r="T75" s="90" t="str">
        <f>Page14!$H68</f>
        <v>NA</v>
      </c>
      <c r="U75" s="90" t="str">
        <f>Page15!$H68</f>
        <v>NA</v>
      </c>
      <c r="V75" s="90" t="str">
        <f>Page16!$H68</f>
        <v>NA</v>
      </c>
      <c r="W75" s="90" t="str">
        <f>Page17!$H68</f>
        <v>NA</v>
      </c>
      <c r="X75" s="90" t="str">
        <f>Page18!$H68</f>
        <v>NA</v>
      </c>
      <c r="Y75" s="90" t="str">
        <f>Page19!$H68</f>
        <v>NA</v>
      </c>
      <c r="Z75" s="90" t="str">
        <f>Page20!$H68</f>
        <v>NA</v>
      </c>
      <c r="AA75" s="90" t="str">
        <f>Page21!$H68</f>
        <v>NA</v>
      </c>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19"/>
      <c r="CI75" s="119"/>
      <c r="CJ75" s="119"/>
      <c r="CK75" s="119"/>
      <c r="CL75" s="119"/>
      <c r="CM75" s="119"/>
      <c r="CN75" s="119"/>
      <c r="CO75" s="119"/>
      <c r="CP75" s="119"/>
      <c r="CQ75" s="119"/>
      <c r="CR75" s="119"/>
      <c r="CS75" s="119"/>
      <c r="CT75" s="119"/>
      <c r="CU75" s="119"/>
      <c r="CV75" s="119"/>
      <c r="CW75" s="119"/>
      <c r="CX75" s="119"/>
      <c r="CY75" s="119"/>
      <c r="CZ75" s="119"/>
      <c r="DA75" s="119"/>
      <c r="DB75" s="119"/>
      <c r="DC75" s="119"/>
      <c r="DD75" s="119"/>
      <c r="DE75" s="119"/>
      <c r="DF75" s="119"/>
      <c r="DG75" s="119"/>
      <c r="DH75" s="119"/>
      <c r="DI75" s="119"/>
      <c r="DJ75" s="119"/>
      <c r="DK75" s="119"/>
      <c r="DL75" s="119"/>
      <c r="DM75" s="119"/>
      <c r="DN75" s="119"/>
      <c r="DO75" s="119"/>
      <c r="DP75" s="119"/>
      <c r="DQ75" s="119"/>
      <c r="DR75" s="119"/>
      <c r="DS75" s="119"/>
      <c r="DT75" s="119"/>
      <c r="DU75" s="119"/>
      <c r="DV75" s="119"/>
      <c r="DW75" s="119"/>
      <c r="DX75" s="119"/>
      <c r="DY75" s="119"/>
      <c r="DZ75" s="119"/>
      <c r="EA75" s="119"/>
      <c r="EB75" s="119"/>
      <c r="EC75" s="119"/>
      <c r="ED75" s="119"/>
      <c r="EE75" s="119"/>
      <c r="EF75" s="119"/>
      <c r="EG75" s="119"/>
      <c r="EH75" s="119"/>
      <c r="EI75" s="119"/>
      <c r="EJ75" s="119"/>
      <c r="EK75" s="119"/>
      <c r="EL75" s="119"/>
      <c r="EM75" s="119"/>
      <c r="EN75" s="119"/>
      <c r="EO75" s="119"/>
      <c r="EP75" s="119"/>
      <c r="EQ75" s="119"/>
      <c r="ER75" s="119"/>
      <c r="ES75" s="119"/>
      <c r="ET75" s="119"/>
      <c r="EU75" s="119"/>
      <c r="EV75" s="119"/>
      <c r="EW75" s="119"/>
      <c r="EX75" s="119"/>
      <c r="EY75" s="119"/>
      <c r="EZ75" s="119"/>
      <c r="FA75" s="119"/>
      <c r="FB75" s="119"/>
      <c r="FC75" s="119"/>
      <c r="FD75" s="119"/>
      <c r="FE75" s="119"/>
      <c r="FF75" s="119"/>
      <c r="FG75" s="119"/>
      <c r="FH75" s="119"/>
      <c r="FI75" s="119"/>
      <c r="FJ75" s="119"/>
      <c r="FK75" s="119"/>
      <c r="FL75" s="119"/>
      <c r="FM75" s="119"/>
      <c r="FN75" s="119"/>
      <c r="FO75" s="119"/>
      <c r="FP75" s="119"/>
      <c r="FQ75" s="119"/>
      <c r="FR75" s="119"/>
      <c r="FS75" s="119"/>
      <c r="FT75" s="119"/>
      <c r="FU75" s="119"/>
      <c r="FV75" s="119"/>
      <c r="FW75" s="119"/>
      <c r="FX75" s="119"/>
      <c r="FY75" s="119"/>
      <c r="FZ75" s="119"/>
      <c r="GA75" s="119"/>
      <c r="GB75" s="119"/>
      <c r="GC75" s="119"/>
      <c r="GD75" s="119"/>
      <c r="GE75" s="119"/>
      <c r="GF75" s="119"/>
      <c r="GG75" s="119"/>
      <c r="GH75" s="119"/>
      <c r="GI75" s="119"/>
      <c r="GJ75" s="119"/>
    </row>
    <row r="76" spans="1:192" ht="56.25" outlineLevel="1" x14ac:dyDescent="0.25">
      <c r="A76" s="181" t="s">
        <v>3</v>
      </c>
      <c r="B76" s="148"/>
      <c r="C76" s="149" t="s">
        <v>280</v>
      </c>
      <c r="D76" s="150" t="s">
        <v>24</v>
      </c>
      <c r="E76" s="169" t="s">
        <v>275</v>
      </c>
      <c r="F76" s="61"/>
      <c r="G76" s="90" t="str">
        <f>Page1!$H69</f>
        <v>NA</v>
      </c>
      <c r="H76" s="90" t="str">
        <f>Page2!$H69</f>
        <v>NA</v>
      </c>
      <c r="I76" s="90" t="str">
        <f>Page3!$H69</f>
        <v>NA</v>
      </c>
      <c r="J76" s="90" t="str">
        <f>Page4!$H69</f>
        <v>Invalidé</v>
      </c>
      <c r="K76" s="90" t="str">
        <f>Page5!$H69</f>
        <v>NA</v>
      </c>
      <c r="L76" s="90" t="str">
        <f>Page6!$H69</f>
        <v>NA</v>
      </c>
      <c r="M76" s="90" t="str">
        <f>Page7!$H69</f>
        <v>NA</v>
      </c>
      <c r="N76" s="90" t="str">
        <f>Page8!$H69</f>
        <v>NA</v>
      </c>
      <c r="O76" s="90" t="str">
        <f>Page9!$H69</f>
        <v>NA</v>
      </c>
      <c r="P76" s="90" t="str">
        <f>Page10!$H69</f>
        <v>NA</v>
      </c>
      <c r="Q76" s="90" t="str">
        <f>Page11!$H69</f>
        <v>NA</v>
      </c>
      <c r="R76" s="90" t="str">
        <f>Page12!$H69</f>
        <v>NA</v>
      </c>
      <c r="S76" s="90" t="str">
        <f>Page13!$H69</f>
        <v>NA</v>
      </c>
      <c r="T76" s="90" t="str">
        <f>Page14!$H69</f>
        <v>NA</v>
      </c>
      <c r="U76" s="90" t="str">
        <f>Page15!$H69</f>
        <v>NA</v>
      </c>
      <c r="V76" s="90" t="str">
        <f>Page16!$H69</f>
        <v>NA</v>
      </c>
      <c r="W76" s="90" t="str">
        <f>Page17!$H69</f>
        <v>NA</v>
      </c>
      <c r="X76" s="90" t="str">
        <f>Page18!$H69</f>
        <v>NA</v>
      </c>
      <c r="Y76" s="90" t="str">
        <f>Page19!$H69</f>
        <v>NA</v>
      </c>
      <c r="Z76" s="90" t="str">
        <f>Page20!$H69</f>
        <v>NA</v>
      </c>
      <c r="AA76" s="90" t="str">
        <f>Page21!$H69</f>
        <v>NA</v>
      </c>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19"/>
      <c r="CG76" s="119"/>
      <c r="CH76" s="119"/>
      <c r="CI76" s="119"/>
      <c r="CJ76" s="119"/>
      <c r="CK76" s="119"/>
      <c r="CL76" s="119"/>
      <c r="CM76" s="119"/>
      <c r="CN76" s="119"/>
      <c r="CO76" s="119"/>
      <c r="CP76" s="119"/>
      <c r="CQ76" s="119"/>
      <c r="CR76" s="119"/>
      <c r="CS76" s="119"/>
      <c r="CT76" s="119"/>
      <c r="CU76" s="119"/>
      <c r="CV76" s="119"/>
      <c r="CW76" s="119"/>
      <c r="CX76" s="119"/>
      <c r="CY76" s="119"/>
      <c r="CZ76" s="119"/>
      <c r="DA76" s="119"/>
      <c r="DB76" s="119"/>
      <c r="DC76" s="119"/>
      <c r="DD76" s="119"/>
      <c r="DE76" s="119"/>
      <c r="DF76" s="119"/>
      <c r="DG76" s="119"/>
      <c r="DH76" s="119"/>
      <c r="DI76" s="119"/>
      <c r="DJ76" s="119"/>
      <c r="DK76" s="119"/>
      <c r="DL76" s="119"/>
      <c r="DM76" s="119"/>
      <c r="DN76" s="119"/>
      <c r="DO76" s="119"/>
      <c r="DP76" s="119"/>
      <c r="DQ76" s="119"/>
      <c r="DR76" s="119"/>
      <c r="DS76" s="119"/>
      <c r="DT76" s="119"/>
      <c r="DU76" s="119"/>
      <c r="DV76" s="119"/>
      <c r="DW76" s="119"/>
      <c r="DX76" s="119"/>
      <c r="DY76" s="119"/>
      <c r="DZ76" s="119"/>
      <c r="EA76" s="119"/>
      <c r="EB76" s="119"/>
      <c r="EC76" s="119"/>
      <c r="ED76" s="119"/>
      <c r="EE76" s="119"/>
      <c r="EF76" s="119"/>
      <c r="EG76" s="119"/>
      <c r="EH76" s="119"/>
      <c r="EI76" s="119"/>
      <c r="EJ76" s="119"/>
      <c r="EK76" s="119"/>
      <c r="EL76" s="119"/>
      <c r="EM76" s="119"/>
      <c r="EN76" s="119"/>
      <c r="EO76" s="119"/>
      <c r="EP76" s="119"/>
      <c r="EQ76" s="119"/>
      <c r="ER76" s="119"/>
      <c r="ES76" s="119"/>
      <c r="ET76" s="119"/>
      <c r="EU76" s="119"/>
      <c r="EV76" s="119"/>
      <c r="EW76" s="119"/>
      <c r="EX76" s="119"/>
      <c r="EY76" s="119"/>
      <c r="EZ76" s="119"/>
      <c r="FA76" s="119"/>
      <c r="FB76" s="119"/>
      <c r="FC76" s="119"/>
      <c r="FD76" s="119"/>
      <c r="FE76" s="119"/>
      <c r="FF76" s="119"/>
      <c r="FG76" s="119"/>
      <c r="FH76" s="119"/>
      <c r="FI76" s="119"/>
      <c r="FJ76" s="119"/>
      <c r="FK76" s="119"/>
      <c r="FL76" s="119"/>
      <c r="FM76" s="119"/>
      <c r="FN76" s="119"/>
      <c r="FO76" s="119"/>
      <c r="FP76" s="119"/>
      <c r="FQ76" s="119"/>
      <c r="FR76" s="119"/>
      <c r="FS76" s="119"/>
      <c r="FT76" s="119"/>
      <c r="FU76" s="119"/>
      <c r="FV76" s="119"/>
      <c r="FW76" s="119"/>
      <c r="FX76" s="119"/>
      <c r="FY76" s="119"/>
      <c r="FZ76" s="119"/>
      <c r="GA76" s="119"/>
      <c r="GB76" s="119"/>
      <c r="GC76" s="119"/>
      <c r="GD76" s="119"/>
      <c r="GE76" s="119"/>
      <c r="GF76" s="119"/>
      <c r="GG76" s="119"/>
      <c r="GH76" s="119"/>
      <c r="GI76" s="119"/>
      <c r="GJ76" s="119"/>
    </row>
    <row r="77" spans="1:192" ht="112.5" outlineLevel="1" x14ac:dyDescent="0.25">
      <c r="A77" s="181" t="s">
        <v>3</v>
      </c>
      <c r="B77" s="145" t="s">
        <v>872</v>
      </c>
      <c r="C77" s="146" t="s">
        <v>281</v>
      </c>
      <c r="D77" s="147" t="s">
        <v>25</v>
      </c>
      <c r="E77" s="167" t="s">
        <v>873</v>
      </c>
      <c r="F77" s="59"/>
      <c r="G77" s="90" t="str">
        <f>Page1!$H70</f>
        <v>Invalidé</v>
      </c>
      <c r="H77" s="90" t="str">
        <f>Page2!$H70</f>
        <v>Invalidé</v>
      </c>
      <c r="I77" s="90" t="str">
        <f>Page3!$H70</f>
        <v>Invalidé</v>
      </c>
      <c r="J77" s="90" t="str">
        <f>Page4!$H70</f>
        <v>Invalidé</v>
      </c>
      <c r="K77" s="90" t="str">
        <f>Page5!$H70</f>
        <v>Invalidé</v>
      </c>
      <c r="L77" s="90" t="str">
        <f>Page6!$H70</f>
        <v>Invalidé</v>
      </c>
      <c r="M77" s="90" t="str">
        <f>Page7!$H70</f>
        <v>Invalidé</v>
      </c>
      <c r="N77" s="90" t="str">
        <f>Page8!$H70</f>
        <v>Invalidé</v>
      </c>
      <c r="O77" s="90" t="str">
        <f>Page9!$H70</f>
        <v>Invalidé</v>
      </c>
      <c r="P77" s="90" t="str">
        <f>Page10!$H70</f>
        <v>Invalidé</v>
      </c>
      <c r="Q77" s="90" t="str">
        <f>Page11!$H70</f>
        <v>Invalidé</v>
      </c>
      <c r="R77" s="90" t="str">
        <f>Page12!$H70</f>
        <v>Invalidé</v>
      </c>
      <c r="S77" s="90" t="str">
        <f>Page13!$H70</f>
        <v>Invalidé</v>
      </c>
      <c r="T77" s="90" t="str">
        <f>Page14!$H70</f>
        <v>Invalidé</v>
      </c>
      <c r="U77" s="90" t="str">
        <f>Page15!$H70</f>
        <v>Invalidé</v>
      </c>
      <c r="V77" s="90" t="str">
        <f>Page16!$H70</f>
        <v>Invalidé</v>
      </c>
      <c r="W77" s="90" t="str">
        <f>Page17!$H70</f>
        <v>Invalidé</v>
      </c>
      <c r="X77" s="90" t="str">
        <f>Page18!$H70</f>
        <v>Invalidé</v>
      </c>
      <c r="Y77" s="90" t="str">
        <f>Page19!$H70</f>
        <v>Invalidé</v>
      </c>
      <c r="Z77" s="90" t="str">
        <f>Page20!$H70</f>
        <v>Invalidé</v>
      </c>
      <c r="AA77" s="90" t="str">
        <f>Page21!$H70</f>
        <v>Invalidé</v>
      </c>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c r="CY77" s="119"/>
      <c r="CZ77" s="119"/>
      <c r="DA77" s="119"/>
      <c r="DB77" s="119"/>
      <c r="DC77" s="119"/>
      <c r="DD77" s="119"/>
      <c r="DE77" s="119"/>
      <c r="DF77" s="119"/>
      <c r="DG77" s="119"/>
      <c r="DH77" s="119"/>
      <c r="DI77" s="119"/>
      <c r="DJ77" s="119"/>
      <c r="DK77" s="119"/>
      <c r="DL77" s="119"/>
      <c r="DM77" s="119"/>
      <c r="DN77" s="119"/>
      <c r="DO77" s="119"/>
      <c r="DP77" s="119"/>
      <c r="DQ77" s="119"/>
      <c r="DR77" s="119"/>
      <c r="DS77" s="119"/>
      <c r="DT77" s="119"/>
      <c r="DU77" s="119"/>
      <c r="DV77" s="119"/>
      <c r="DW77" s="119"/>
      <c r="DX77" s="119"/>
      <c r="DY77" s="119"/>
      <c r="DZ77" s="119"/>
      <c r="EA77" s="119"/>
      <c r="EB77" s="119"/>
      <c r="EC77" s="119"/>
      <c r="ED77" s="119"/>
      <c r="EE77" s="119"/>
      <c r="EF77" s="119"/>
      <c r="EG77" s="119"/>
      <c r="EH77" s="119"/>
      <c r="EI77" s="119"/>
      <c r="EJ77" s="119"/>
      <c r="EK77" s="119"/>
      <c r="EL77" s="119"/>
      <c r="EM77" s="119"/>
      <c r="EN77" s="119"/>
      <c r="EO77" s="119"/>
      <c r="EP77" s="119"/>
      <c r="EQ77" s="119"/>
      <c r="ER77" s="119"/>
      <c r="ES77" s="119"/>
      <c r="ET77" s="119"/>
      <c r="EU77" s="119"/>
      <c r="EV77" s="119"/>
      <c r="EW77" s="119"/>
      <c r="EX77" s="119"/>
      <c r="EY77" s="119"/>
      <c r="EZ77" s="119"/>
      <c r="FA77" s="119"/>
      <c r="FB77" s="119"/>
      <c r="FC77" s="119"/>
      <c r="FD77" s="119"/>
      <c r="FE77" s="119"/>
      <c r="FF77" s="119"/>
      <c r="FG77" s="119"/>
      <c r="FH77" s="119"/>
      <c r="FI77" s="119"/>
      <c r="FJ77" s="119"/>
      <c r="FK77" s="119"/>
      <c r="FL77" s="119"/>
      <c r="FM77" s="119"/>
      <c r="FN77" s="119"/>
      <c r="FO77" s="119"/>
      <c r="FP77" s="119"/>
      <c r="FQ77" s="119"/>
      <c r="FR77" s="119"/>
      <c r="FS77" s="119"/>
      <c r="FT77" s="119"/>
      <c r="FU77" s="119"/>
      <c r="FV77" s="119"/>
      <c r="FW77" s="119"/>
      <c r="FX77" s="119"/>
      <c r="FY77" s="119"/>
      <c r="FZ77" s="119"/>
      <c r="GA77" s="119"/>
      <c r="GB77" s="119"/>
      <c r="GC77" s="119"/>
      <c r="GD77" s="119"/>
      <c r="GE77" s="119"/>
      <c r="GF77" s="119"/>
      <c r="GG77" s="119"/>
      <c r="GH77" s="119"/>
      <c r="GI77" s="119"/>
      <c r="GJ77" s="119"/>
    </row>
    <row r="78" spans="1:192" ht="112.5" outlineLevel="1" x14ac:dyDescent="0.25">
      <c r="A78" s="181" t="s">
        <v>3</v>
      </c>
      <c r="B78" s="145"/>
      <c r="C78" s="146" t="s">
        <v>282</v>
      </c>
      <c r="D78" s="147" t="s">
        <v>25</v>
      </c>
      <c r="E78" s="167" t="s">
        <v>874</v>
      </c>
      <c r="F78" s="59"/>
      <c r="G78" s="90" t="str">
        <f>Page1!$H71</f>
        <v>Validé</v>
      </c>
      <c r="H78" s="90" t="str">
        <f>Page2!$H71</f>
        <v>Validé</v>
      </c>
      <c r="I78" s="90" t="str">
        <f>Page3!$H71</f>
        <v>Validé</v>
      </c>
      <c r="J78" s="90" t="str">
        <f>Page4!$H71</f>
        <v>Validé</v>
      </c>
      <c r="K78" s="90" t="str">
        <f>Page5!$H71</f>
        <v>Validé</v>
      </c>
      <c r="L78" s="90" t="str">
        <f>Page6!$H71</f>
        <v>Invalidé</v>
      </c>
      <c r="M78" s="90" t="str">
        <f>Page7!$H71</f>
        <v>Validé</v>
      </c>
      <c r="N78" s="90" t="str">
        <f>Page8!$H71</f>
        <v>Validé</v>
      </c>
      <c r="O78" s="90" t="str">
        <f>Page9!$H71</f>
        <v>Validé</v>
      </c>
      <c r="P78" s="90" t="str">
        <f>Page10!$H71</f>
        <v>Validé</v>
      </c>
      <c r="Q78" s="90" t="str">
        <f>Page11!$H71</f>
        <v>Validé</v>
      </c>
      <c r="R78" s="90" t="str">
        <f>Page12!$H71</f>
        <v>Validé</v>
      </c>
      <c r="S78" s="90" t="str">
        <f>Page13!$H71</f>
        <v>Validé</v>
      </c>
      <c r="T78" s="90" t="str">
        <f>Page14!$H71</f>
        <v>Validé</v>
      </c>
      <c r="U78" s="90" t="str">
        <f>Page15!$H71</f>
        <v>Validé</v>
      </c>
      <c r="V78" s="90" t="str">
        <f>Page16!$H71</f>
        <v>Validé</v>
      </c>
      <c r="W78" s="90" t="str">
        <f>Page17!$H71</f>
        <v>Validé</v>
      </c>
      <c r="X78" s="90" t="str">
        <f>Page18!$H71</f>
        <v>Validé</v>
      </c>
      <c r="Y78" s="90" t="str">
        <f>Page19!$H71</f>
        <v>Validé</v>
      </c>
      <c r="Z78" s="90" t="str">
        <f>Page20!$H71</f>
        <v>Validé</v>
      </c>
      <c r="AA78" s="90" t="str">
        <f>Page21!$H71</f>
        <v>Validé</v>
      </c>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c r="DZ78" s="119"/>
      <c r="EA78" s="119"/>
      <c r="EB78" s="119"/>
      <c r="EC78" s="119"/>
      <c r="ED78" s="119"/>
      <c r="EE78" s="119"/>
      <c r="EF78" s="119"/>
      <c r="EG78" s="119"/>
      <c r="EH78" s="119"/>
      <c r="EI78" s="119"/>
      <c r="EJ78" s="119"/>
      <c r="EK78" s="119"/>
      <c r="EL78" s="119"/>
      <c r="EM78" s="119"/>
      <c r="EN78" s="119"/>
      <c r="EO78" s="119"/>
      <c r="EP78" s="119"/>
      <c r="EQ78" s="119"/>
      <c r="ER78" s="119"/>
      <c r="ES78" s="119"/>
      <c r="ET78" s="119"/>
      <c r="EU78" s="119"/>
      <c r="EV78" s="119"/>
      <c r="EW78" s="119"/>
      <c r="EX78" s="119"/>
      <c r="EY78" s="119"/>
      <c r="EZ78" s="119"/>
      <c r="FA78" s="119"/>
      <c r="FB78" s="119"/>
      <c r="FC78" s="119"/>
      <c r="FD78" s="119"/>
      <c r="FE78" s="119"/>
      <c r="FF78" s="119"/>
      <c r="FG78" s="119"/>
      <c r="FH78" s="119"/>
      <c r="FI78" s="119"/>
      <c r="FJ78" s="119"/>
      <c r="FK78" s="119"/>
      <c r="FL78" s="119"/>
      <c r="FM78" s="119"/>
      <c r="FN78" s="119"/>
      <c r="FO78" s="119"/>
      <c r="FP78" s="119"/>
      <c r="FQ78" s="119"/>
      <c r="FR78" s="119"/>
      <c r="FS78" s="119"/>
      <c r="FT78" s="119"/>
      <c r="FU78" s="119"/>
      <c r="FV78" s="119"/>
      <c r="FW78" s="119"/>
      <c r="FX78" s="119"/>
      <c r="FY78" s="119"/>
      <c r="FZ78" s="119"/>
      <c r="GA78" s="119"/>
      <c r="GB78" s="119"/>
      <c r="GC78" s="119"/>
      <c r="GD78" s="119"/>
      <c r="GE78" s="119"/>
      <c r="GF78" s="119"/>
      <c r="GG78" s="119"/>
      <c r="GH78" s="119"/>
      <c r="GI78" s="119"/>
      <c r="GJ78" s="119"/>
    </row>
    <row r="79" spans="1:192" ht="112.5" outlineLevel="1" x14ac:dyDescent="0.25">
      <c r="A79" s="181" t="s">
        <v>3</v>
      </c>
      <c r="B79" s="145"/>
      <c r="C79" s="146" t="s">
        <v>283</v>
      </c>
      <c r="D79" s="147" t="s">
        <v>25</v>
      </c>
      <c r="E79" s="167" t="s">
        <v>875</v>
      </c>
      <c r="F79" s="59"/>
      <c r="G79" s="90" t="str">
        <f>Page1!$H72</f>
        <v>Invalidé</v>
      </c>
      <c r="H79" s="90" t="str">
        <f>Page2!$H72</f>
        <v>Validé</v>
      </c>
      <c r="I79" s="90" t="str">
        <f>Page3!$H72</f>
        <v>Invalidé</v>
      </c>
      <c r="J79" s="90" t="str">
        <f>Page4!$H72</f>
        <v>NA</v>
      </c>
      <c r="K79" s="90" t="str">
        <f>Page5!$H72</f>
        <v>Invalidé</v>
      </c>
      <c r="L79" s="90" t="str">
        <f>Page6!$H72</f>
        <v>NA</v>
      </c>
      <c r="M79" s="90" t="str">
        <f>Page7!$H72</f>
        <v>Validé</v>
      </c>
      <c r="N79" s="90" t="str">
        <f>Page8!$H72</f>
        <v>NA</v>
      </c>
      <c r="O79" s="90" t="str">
        <f>Page9!$H72</f>
        <v>Validé</v>
      </c>
      <c r="P79" s="90" t="str">
        <f>Page10!$H72</f>
        <v>Validé</v>
      </c>
      <c r="Q79" s="90" t="str">
        <f>Page11!$H72</f>
        <v>Validé</v>
      </c>
      <c r="R79" s="90" t="str">
        <f>Page12!$H72</f>
        <v>NA</v>
      </c>
      <c r="S79" s="90" t="str">
        <f>Page13!$H72</f>
        <v>NA</v>
      </c>
      <c r="T79" s="90" t="str">
        <f>Page14!$H72</f>
        <v>NA</v>
      </c>
      <c r="U79" s="90" t="str">
        <f>Page15!$H72</f>
        <v>NA</v>
      </c>
      <c r="V79" s="90" t="str">
        <f>Page16!$H72</f>
        <v>Validé</v>
      </c>
      <c r="W79" s="90" t="str">
        <f>Page17!$H72</f>
        <v>Validé</v>
      </c>
      <c r="X79" s="90" t="str">
        <f>Page18!$H72</f>
        <v>Validé</v>
      </c>
      <c r="Y79" s="90" t="str">
        <f>Page19!$H72</f>
        <v>Validé</v>
      </c>
      <c r="Z79" s="90" t="str">
        <f>Page20!$H72</f>
        <v>Validé</v>
      </c>
      <c r="AA79" s="90" t="str">
        <f>Page21!$H72</f>
        <v>Validé</v>
      </c>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19"/>
      <c r="DU79" s="119"/>
      <c r="DV79" s="119"/>
      <c r="DW79" s="119"/>
      <c r="DX79" s="119"/>
      <c r="DY79" s="119"/>
      <c r="DZ79" s="119"/>
      <c r="EA79" s="119"/>
      <c r="EB79" s="119"/>
      <c r="EC79" s="119"/>
      <c r="ED79" s="119"/>
      <c r="EE79" s="119"/>
      <c r="EF79" s="119"/>
      <c r="EG79" s="119"/>
      <c r="EH79" s="119"/>
      <c r="EI79" s="119"/>
      <c r="EJ79" s="119"/>
      <c r="EK79" s="119"/>
      <c r="EL79" s="119"/>
      <c r="EM79" s="119"/>
      <c r="EN79" s="119"/>
      <c r="EO79" s="119"/>
      <c r="EP79" s="119"/>
      <c r="EQ79" s="119"/>
      <c r="ER79" s="119"/>
      <c r="ES79" s="119"/>
      <c r="ET79" s="119"/>
      <c r="EU79" s="119"/>
      <c r="EV79" s="119"/>
      <c r="EW79" s="119"/>
      <c r="EX79" s="119"/>
      <c r="EY79" s="119"/>
      <c r="EZ79" s="119"/>
      <c r="FA79" s="119"/>
      <c r="FB79" s="119"/>
      <c r="FC79" s="119"/>
      <c r="FD79" s="119"/>
      <c r="FE79" s="119"/>
      <c r="FF79" s="119"/>
      <c r="FG79" s="119"/>
      <c r="FH79" s="119"/>
      <c r="FI79" s="119"/>
      <c r="FJ79" s="119"/>
      <c r="FK79" s="119"/>
      <c r="FL79" s="119"/>
      <c r="FM79" s="119"/>
      <c r="FN79" s="119"/>
      <c r="FO79" s="119"/>
      <c r="FP79" s="119"/>
      <c r="FQ79" s="119"/>
      <c r="FR79" s="119"/>
      <c r="FS79" s="119"/>
      <c r="FT79" s="119"/>
      <c r="FU79" s="119"/>
      <c r="FV79" s="119"/>
      <c r="FW79" s="119"/>
      <c r="FX79" s="119"/>
      <c r="FY79" s="119"/>
      <c r="FZ79" s="119"/>
      <c r="GA79" s="119"/>
      <c r="GB79" s="119"/>
      <c r="GC79" s="119"/>
      <c r="GD79" s="119"/>
      <c r="GE79" s="119"/>
      <c r="GF79" s="119"/>
      <c r="GG79" s="119"/>
      <c r="GH79" s="119"/>
      <c r="GI79" s="119"/>
      <c r="GJ79" s="119"/>
    </row>
    <row r="80" spans="1:192" ht="112.5" outlineLevel="1" x14ac:dyDescent="0.25">
      <c r="A80" s="181" t="s">
        <v>3</v>
      </c>
      <c r="B80" s="145"/>
      <c r="C80" s="146" t="s">
        <v>284</v>
      </c>
      <c r="D80" s="147" t="s">
        <v>25</v>
      </c>
      <c r="E80" s="167" t="s">
        <v>876</v>
      </c>
      <c r="F80" s="59"/>
      <c r="G80" s="90" t="str">
        <f>Page1!$H73</f>
        <v>Validé</v>
      </c>
      <c r="H80" s="90" t="str">
        <f>Page2!$H73</f>
        <v>NA</v>
      </c>
      <c r="I80" s="90" t="str">
        <f>Page3!$H73</f>
        <v>NA</v>
      </c>
      <c r="J80" s="90" t="str">
        <f>Page4!$H73</f>
        <v>NA</v>
      </c>
      <c r="K80" s="90" t="str">
        <f>Page5!$H73</f>
        <v>Validé</v>
      </c>
      <c r="L80" s="90" t="str">
        <f>Page6!$H73</f>
        <v>NA</v>
      </c>
      <c r="M80" s="90" t="str">
        <f>Page7!$H73</f>
        <v>NA</v>
      </c>
      <c r="N80" s="90" t="str">
        <f>Page8!$H73</f>
        <v>NA</v>
      </c>
      <c r="O80" s="90" t="str">
        <f>Page9!$H73</f>
        <v>NA</v>
      </c>
      <c r="P80" s="90" t="str">
        <f>Page10!$H73</f>
        <v>NA</v>
      </c>
      <c r="Q80" s="90" t="str">
        <f>Page11!$H73</f>
        <v>NA</v>
      </c>
      <c r="R80" s="90" t="str">
        <f>Page12!$H73</f>
        <v>NA</v>
      </c>
      <c r="S80" s="90" t="str">
        <f>Page13!$H73</f>
        <v>NA</v>
      </c>
      <c r="T80" s="90" t="str">
        <f>Page14!$H73</f>
        <v>NA</v>
      </c>
      <c r="U80" s="90" t="str">
        <f>Page15!$H73</f>
        <v>NA</v>
      </c>
      <c r="V80" s="90" t="str">
        <f>Page16!$H73</f>
        <v>NA</v>
      </c>
      <c r="W80" s="90" t="str">
        <f>Page17!$H73</f>
        <v>NA</v>
      </c>
      <c r="X80" s="90" t="str">
        <f>Page18!$H73</f>
        <v>NA</v>
      </c>
      <c r="Y80" s="90" t="str">
        <f>Page19!$H73</f>
        <v>NA</v>
      </c>
      <c r="Z80" s="90" t="str">
        <f>Page20!$H73</f>
        <v>NA</v>
      </c>
      <c r="AA80" s="90" t="str">
        <f>Page21!$H73</f>
        <v>NA</v>
      </c>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c r="CY80" s="119"/>
      <c r="CZ80" s="119"/>
      <c r="DA80" s="119"/>
      <c r="DB80" s="119"/>
      <c r="DC80" s="119"/>
      <c r="DD80" s="119"/>
      <c r="DE80" s="119"/>
      <c r="DF80" s="119"/>
      <c r="DG80" s="119"/>
      <c r="DH80" s="119"/>
      <c r="DI80" s="119"/>
      <c r="DJ80" s="119"/>
      <c r="DK80" s="119"/>
      <c r="DL80" s="119"/>
      <c r="DM80" s="119"/>
      <c r="DN80" s="119"/>
      <c r="DO80" s="119"/>
      <c r="DP80" s="119"/>
      <c r="DQ80" s="119"/>
      <c r="DR80" s="119"/>
      <c r="DS80" s="119"/>
      <c r="DT80" s="119"/>
      <c r="DU80" s="119"/>
      <c r="DV80" s="119"/>
      <c r="DW80" s="119"/>
      <c r="DX80" s="119"/>
      <c r="DY80" s="119"/>
      <c r="DZ80" s="119"/>
      <c r="EA80" s="119"/>
      <c r="EB80" s="119"/>
      <c r="EC80" s="119"/>
      <c r="ED80" s="119"/>
      <c r="EE80" s="119"/>
      <c r="EF80" s="119"/>
      <c r="EG80" s="119"/>
      <c r="EH80" s="119"/>
      <c r="EI80" s="119"/>
      <c r="EJ80" s="119"/>
      <c r="EK80" s="119"/>
      <c r="EL80" s="119"/>
      <c r="EM80" s="119"/>
      <c r="EN80" s="119"/>
      <c r="EO80" s="119"/>
      <c r="EP80" s="119"/>
      <c r="EQ80" s="119"/>
      <c r="ER80" s="119"/>
      <c r="ES80" s="119"/>
      <c r="ET80" s="119"/>
      <c r="EU80" s="119"/>
      <c r="EV80" s="119"/>
      <c r="EW80" s="119"/>
      <c r="EX80" s="119"/>
      <c r="EY80" s="119"/>
      <c r="EZ80" s="119"/>
      <c r="FA80" s="119"/>
      <c r="FB80" s="119"/>
      <c r="FC80" s="119"/>
      <c r="FD80" s="119"/>
      <c r="FE80" s="119"/>
      <c r="FF80" s="119"/>
      <c r="FG80" s="119"/>
      <c r="FH80" s="119"/>
      <c r="FI80" s="119"/>
      <c r="FJ80" s="119"/>
      <c r="FK80" s="119"/>
      <c r="FL80" s="119"/>
      <c r="FM80" s="119"/>
      <c r="FN80" s="119"/>
      <c r="FO80" s="119"/>
      <c r="FP80" s="119"/>
      <c r="FQ80" s="119"/>
      <c r="FR80" s="119"/>
      <c r="FS80" s="119"/>
      <c r="FT80" s="119"/>
      <c r="FU80" s="119"/>
      <c r="FV80" s="119"/>
      <c r="FW80" s="119"/>
      <c r="FX80" s="119"/>
      <c r="FY80" s="119"/>
      <c r="FZ80" s="119"/>
      <c r="GA80" s="119"/>
      <c r="GB80" s="119"/>
      <c r="GC80" s="119"/>
      <c r="GD80" s="119"/>
      <c r="GE80" s="119"/>
      <c r="GF80" s="119"/>
      <c r="GG80" s="119"/>
      <c r="GH80" s="119"/>
      <c r="GI80" s="119"/>
      <c r="GJ80" s="119"/>
    </row>
    <row r="81" spans="1:192" ht="56.25" outlineLevel="1" x14ac:dyDescent="0.25">
      <c r="A81" s="181" t="s">
        <v>3</v>
      </c>
      <c r="B81" s="145"/>
      <c r="C81" s="146" t="s">
        <v>285</v>
      </c>
      <c r="D81" s="147" t="s">
        <v>25</v>
      </c>
      <c r="E81" s="162" t="s">
        <v>659</v>
      </c>
      <c r="F81" s="59"/>
      <c r="G81" s="90" t="str">
        <f>Page1!$H74</f>
        <v>NA</v>
      </c>
      <c r="H81" s="90" t="str">
        <f>Page2!$H74</f>
        <v>NA</v>
      </c>
      <c r="I81" s="90" t="str">
        <f>Page3!$H74</f>
        <v>NA</v>
      </c>
      <c r="J81" s="90" t="str">
        <f>Page4!$H74</f>
        <v>NA</v>
      </c>
      <c r="K81" s="90" t="str">
        <f>Page5!$H74</f>
        <v>NA</v>
      </c>
      <c r="L81" s="90" t="str">
        <f>Page6!$H74</f>
        <v>NA</v>
      </c>
      <c r="M81" s="90" t="str">
        <f>Page7!$H74</f>
        <v>NA</v>
      </c>
      <c r="N81" s="90" t="str">
        <f>Page8!$H74</f>
        <v>NA</v>
      </c>
      <c r="O81" s="90" t="str">
        <f>Page9!$H74</f>
        <v>NA</v>
      </c>
      <c r="P81" s="90" t="str">
        <f>Page10!$H74</f>
        <v>NA</v>
      </c>
      <c r="Q81" s="90" t="str">
        <f>Page11!$H74</f>
        <v>NA</v>
      </c>
      <c r="R81" s="90" t="str">
        <f>Page12!$H74</f>
        <v>NA</v>
      </c>
      <c r="S81" s="90" t="str">
        <f>Page13!$H74</f>
        <v>NA</v>
      </c>
      <c r="T81" s="90" t="str">
        <f>Page14!$H74</f>
        <v>NA</v>
      </c>
      <c r="U81" s="90" t="str">
        <f>Page15!$H74</f>
        <v>NA</v>
      </c>
      <c r="V81" s="90" t="str">
        <f>Page16!$H74</f>
        <v>NA</v>
      </c>
      <c r="W81" s="90" t="str">
        <f>Page17!$H74</f>
        <v>NA</v>
      </c>
      <c r="X81" s="90" t="str">
        <f>Page18!$H74</f>
        <v>NA</v>
      </c>
      <c r="Y81" s="90" t="str">
        <f>Page19!$H74</f>
        <v>NA</v>
      </c>
      <c r="Z81" s="90" t="str">
        <f>Page20!$H74</f>
        <v>NA</v>
      </c>
      <c r="AA81" s="90" t="str">
        <f>Page21!$H74</f>
        <v>NA</v>
      </c>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119"/>
      <c r="CB81" s="119"/>
      <c r="CC81" s="119"/>
      <c r="CD81" s="119"/>
      <c r="CE81" s="119"/>
      <c r="CF81" s="119"/>
      <c r="CG81" s="119"/>
      <c r="CH81" s="119"/>
      <c r="CI81" s="119"/>
      <c r="CJ81" s="119"/>
      <c r="CK81" s="119"/>
      <c r="CL81" s="119"/>
      <c r="CM81" s="119"/>
      <c r="CN81" s="119"/>
      <c r="CO81" s="119"/>
      <c r="CP81" s="119"/>
      <c r="CQ81" s="119"/>
      <c r="CR81" s="119"/>
      <c r="CS81" s="119"/>
      <c r="CT81" s="119"/>
      <c r="CU81" s="119"/>
      <c r="CV81" s="119"/>
      <c r="CW81" s="119"/>
      <c r="CX81" s="119"/>
      <c r="CY81" s="119"/>
      <c r="CZ81" s="119"/>
      <c r="DA81" s="119"/>
      <c r="DB81" s="119"/>
      <c r="DC81" s="119"/>
      <c r="DD81" s="119"/>
      <c r="DE81" s="119"/>
      <c r="DF81" s="119"/>
      <c r="DG81" s="119"/>
      <c r="DH81" s="119"/>
      <c r="DI81" s="119"/>
      <c r="DJ81" s="119"/>
      <c r="DK81" s="119"/>
      <c r="DL81" s="119"/>
      <c r="DM81" s="119"/>
      <c r="DN81" s="119"/>
      <c r="DO81" s="119"/>
      <c r="DP81" s="119"/>
      <c r="DQ81" s="119"/>
      <c r="DR81" s="119"/>
      <c r="DS81" s="119"/>
      <c r="DT81" s="119"/>
      <c r="DU81" s="119"/>
      <c r="DV81" s="119"/>
      <c r="DW81" s="119"/>
      <c r="DX81" s="119"/>
      <c r="DY81" s="119"/>
      <c r="DZ81" s="119"/>
      <c r="EA81" s="119"/>
      <c r="EB81" s="119"/>
      <c r="EC81" s="119"/>
      <c r="ED81" s="119"/>
      <c r="EE81" s="119"/>
      <c r="EF81" s="119"/>
      <c r="EG81" s="119"/>
      <c r="EH81" s="119"/>
      <c r="EI81" s="119"/>
      <c r="EJ81" s="119"/>
      <c r="EK81" s="119"/>
      <c r="EL81" s="119"/>
      <c r="EM81" s="119"/>
      <c r="EN81" s="119"/>
      <c r="EO81" s="119"/>
      <c r="EP81" s="119"/>
      <c r="EQ81" s="119"/>
      <c r="ER81" s="119"/>
      <c r="ES81" s="119"/>
      <c r="ET81" s="119"/>
      <c r="EU81" s="119"/>
      <c r="EV81" s="119"/>
      <c r="EW81" s="119"/>
      <c r="EX81" s="119"/>
      <c r="EY81" s="119"/>
      <c r="EZ81" s="119"/>
      <c r="FA81" s="119"/>
      <c r="FB81" s="119"/>
      <c r="FC81" s="119"/>
      <c r="FD81" s="119"/>
      <c r="FE81" s="119"/>
      <c r="FF81" s="119"/>
      <c r="FG81" s="119"/>
      <c r="FH81" s="119"/>
      <c r="FI81" s="119"/>
      <c r="FJ81" s="119"/>
      <c r="FK81" s="119"/>
      <c r="FL81" s="119"/>
      <c r="FM81" s="119"/>
      <c r="FN81" s="119"/>
      <c r="FO81" s="119"/>
      <c r="FP81" s="119"/>
      <c r="FQ81" s="119"/>
      <c r="FR81" s="119"/>
      <c r="FS81" s="119"/>
      <c r="FT81" s="119"/>
      <c r="FU81" s="119"/>
      <c r="FV81" s="119"/>
      <c r="FW81" s="119"/>
      <c r="FX81" s="119"/>
      <c r="FY81" s="119"/>
      <c r="FZ81" s="119"/>
      <c r="GA81" s="119"/>
      <c r="GB81" s="119"/>
      <c r="GC81" s="119"/>
      <c r="GD81" s="119"/>
      <c r="GE81" s="119"/>
      <c r="GF81" s="119"/>
      <c r="GG81" s="119"/>
      <c r="GH81" s="119"/>
      <c r="GI81" s="119"/>
      <c r="GJ81" s="119"/>
    </row>
    <row r="82" spans="1:192" ht="123.75" outlineLevel="1" x14ac:dyDescent="0.25">
      <c r="A82" s="181" t="s">
        <v>3</v>
      </c>
      <c r="B82" s="148" t="s">
        <v>877</v>
      </c>
      <c r="C82" s="149" t="s">
        <v>286</v>
      </c>
      <c r="D82" s="150" t="s">
        <v>25</v>
      </c>
      <c r="E82" s="171" t="s">
        <v>878</v>
      </c>
      <c r="F82" s="61"/>
      <c r="G82" s="90" t="str">
        <f>Page1!$H75</f>
        <v>Invalidé</v>
      </c>
      <c r="H82" s="90" t="str">
        <f>Page2!$H75</f>
        <v>Invalidé</v>
      </c>
      <c r="I82" s="90" t="str">
        <f>Page3!$H75</f>
        <v>Invalidé</v>
      </c>
      <c r="J82" s="90" t="str">
        <f>Page4!$H75</f>
        <v>Invalidé</v>
      </c>
      <c r="K82" s="90" t="str">
        <f>Page5!$H75</f>
        <v>Invalidé</v>
      </c>
      <c r="L82" s="90" t="str">
        <f>Page6!$H75</f>
        <v>Invalidé</v>
      </c>
      <c r="M82" s="90" t="str">
        <f>Page7!$H75</f>
        <v>Invalidé</v>
      </c>
      <c r="N82" s="90" t="str">
        <f>Page8!$H75</f>
        <v>Invalidé</v>
      </c>
      <c r="O82" s="90" t="str">
        <f>Page9!$H75</f>
        <v>Invalidé</v>
      </c>
      <c r="P82" s="90" t="str">
        <f>Page10!$H75</f>
        <v>Invalidé</v>
      </c>
      <c r="Q82" s="90" t="str">
        <f>Page11!$H75</f>
        <v>Invalidé</v>
      </c>
      <c r="R82" s="90" t="str">
        <f>Page12!$H75</f>
        <v>Invalidé</v>
      </c>
      <c r="S82" s="90" t="str">
        <f>Page13!$H75</f>
        <v>Invalidé</v>
      </c>
      <c r="T82" s="90" t="str">
        <f>Page14!$H75</f>
        <v>Invalidé</v>
      </c>
      <c r="U82" s="90" t="str">
        <f>Page15!$H75</f>
        <v>Invalidé</v>
      </c>
      <c r="V82" s="90" t="str">
        <f>Page16!$H75</f>
        <v>Invalidé</v>
      </c>
      <c r="W82" s="90" t="str">
        <f>Page17!$H75</f>
        <v>Invalidé</v>
      </c>
      <c r="X82" s="90" t="str">
        <f>Page18!$H75</f>
        <v>Invalidé</v>
      </c>
      <c r="Y82" s="90" t="str">
        <f>Page19!$H75</f>
        <v>Invalidé</v>
      </c>
      <c r="Z82" s="90" t="str">
        <f>Page20!$H75</f>
        <v>Invalidé</v>
      </c>
      <c r="AA82" s="90" t="str">
        <f>Page21!$H75</f>
        <v>Invalidé</v>
      </c>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c r="FL82" s="119"/>
      <c r="FM82" s="119"/>
      <c r="FN82" s="119"/>
      <c r="FO82" s="119"/>
      <c r="FP82" s="119"/>
      <c r="FQ82" s="119"/>
      <c r="FR82" s="119"/>
      <c r="FS82" s="119"/>
      <c r="FT82" s="119"/>
      <c r="FU82" s="119"/>
      <c r="FV82" s="119"/>
      <c r="FW82" s="119"/>
      <c r="FX82" s="119"/>
      <c r="FY82" s="119"/>
      <c r="FZ82" s="119"/>
      <c r="GA82" s="119"/>
      <c r="GB82" s="119"/>
      <c r="GC82" s="119"/>
      <c r="GD82" s="119"/>
      <c r="GE82" s="119"/>
      <c r="GF82" s="119"/>
      <c r="GG82" s="119"/>
      <c r="GH82" s="119"/>
      <c r="GI82" s="119"/>
      <c r="GJ82" s="119"/>
    </row>
    <row r="83" spans="1:192" ht="135" outlineLevel="1" x14ac:dyDescent="0.25">
      <c r="A83" s="181" t="s">
        <v>3</v>
      </c>
      <c r="B83" s="153"/>
      <c r="C83" s="149" t="s">
        <v>287</v>
      </c>
      <c r="D83" s="150" t="s">
        <v>25</v>
      </c>
      <c r="E83" s="172" t="s">
        <v>879</v>
      </c>
      <c r="F83" s="61"/>
      <c r="G83" s="90" t="str">
        <f>Page1!$H76</f>
        <v>Invalidé</v>
      </c>
      <c r="H83" s="90" t="str">
        <f>Page2!$H76</f>
        <v>Invalidé</v>
      </c>
      <c r="I83" s="90" t="str">
        <f>Page3!$H76</f>
        <v>Invalidé</v>
      </c>
      <c r="J83" s="90" t="str">
        <f>Page4!$H76</f>
        <v>Invalidé</v>
      </c>
      <c r="K83" s="90" t="str">
        <f>Page5!$H76</f>
        <v>Invalidé</v>
      </c>
      <c r="L83" s="90" t="str">
        <f>Page6!$H76</f>
        <v>Invalidé</v>
      </c>
      <c r="M83" s="90" t="str">
        <f>Page7!$H76</f>
        <v>Invalidé</v>
      </c>
      <c r="N83" s="90" t="str">
        <f>Page8!$H76</f>
        <v>Invalidé</v>
      </c>
      <c r="O83" s="90" t="str">
        <f>Page9!$H76</f>
        <v>Invalidé</v>
      </c>
      <c r="P83" s="90" t="str">
        <f>Page10!$H76</f>
        <v>Invalidé</v>
      </c>
      <c r="Q83" s="90" t="str">
        <f>Page11!$H76</f>
        <v>Invalidé</v>
      </c>
      <c r="R83" s="90" t="str">
        <f>Page12!$H76</f>
        <v>Invalidé</v>
      </c>
      <c r="S83" s="90" t="str">
        <f>Page13!$H76</f>
        <v>Invalidé</v>
      </c>
      <c r="T83" s="90" t="str">
        <f>Page14!$H76</f>
        <v>Invalidé</v>
      </c>
      <c r="U83" s="90" t="str">
        <f>Page15!$H76</f>
        <v>Invalidé</v>
      </c>
      <c r="V83" s="90" t="str">
        <f>Page16!$H76</f>
        <v>Invalidé</v>
      </c>
      <c r="W83" s="90" t="str">
        <f>Page17!$H76</f>
        <v>Invalidé</v>
      </c>
      <c r="X83" s="90" t="str">
        <f>Page18!$H76</f>
        <v>Invalidé</v>
      </c>
      <c r="Y83" s="90" t="str">
        <f>Page19!$H76</f>
        <v>Invalidé</v>
      </c>
      <c r="Z83" s="90" t="str">
        <f>Page20!$H76</f>
        <v>Invalidé</v>
      </c>
      <c r="AA83" s="90" t="str">
        <f>Page21!$H76</f>
        <v>Invalidé</v>
      </c>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119"/>
      <c r="AZ83" s="119"/>
      <c r="BA83" s="119"/>
      <c r="BB83" s="119"/>
      <c r="BC83" s="119"/>
      <c r="BD83" s="119"/>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c r="CA83" s="119"/>
      <c r="CB83" s="119"/>
      <c r="CC83" s="119"/>
      <c r="CD83" s="119"/>
      <c r="CE83" s="119"/>
      <c r="CF83" s="119"/>
      <c r="CG83" s="119"/>
      <c r="CH83" s="119"/>
      <c r="CI83" s="119"/>
      <c r="CJ83" s="119"/>
      <c r="CK83" s="119"/>
      <c r="CL83" s="119"/>
      <c r="CM83" s="119"/>
      <c r="CN83" s="119"/>
      <c r="CO83" s="119"/>
      <c r="CP83" s="119"/>
      <c r="CQ83" s="119"/>
      <c r="CR83" s="119"/>
      <c r="CS83" s="119"/>
      <c r="CT83" s="119"/>
      <c r="CU83" s="119"/>
      <c r="CV83" s="119"/>
      <c r="CW83" s="119"/>
      <c r="CX83" s="119"/>
      <c r="CY83" s="119"/>
      <c r="CZ83" s="119"/>
      <c r="DA83" s="119"/>
      <c r="DB83" s="119"/>
      <c r="DC83" s="119"/>
      <c r="DD83" s="119"/>
      <c r="DE83" s="119"/>
      <c r="DF83" s="119"/>
      <c r="DG83" s="119"/>
      <c r="DH83" s="119"/>
      <c r="DI83" s="119"/>
      <c r="DJ83" s="119"/>
      <c r="DK83" s="119"/>
      <c r="DL83" s="119"/>
      <c r="DM83" s="119"/>
      <c r="DN83" s="119"/>
      <c r="DO83" s="119"/>
      <c r="DP83" s="119"/>
      <c r="DQ83" s="119"/>
      <c r="DR83" s="119"/>
      <c r="DS83" s="119"/>
      <c r="DT83" s="119"/>
      <c r="DU83" s="119"/>
      <c r="DV83" s="119"/>
      <c r="DW83" s="119"/>
      <c r="DX83" s="119"/>
      <c r="DY83" s="119"/>
      <c r="DZ83" s="119"/>
      <c r="EA83" s="119"/>
      <c r="EB83" s="119"/>
      <c r="EC83" s="119"/>
      <c r="ED83" s="119"/>
      <c r="EE83" s="119"/>
      <c r="EF83" s="119"/>
      <c r="EG83" s="119"/>
      <c r="EH83" s="119"/>
      <c r="EI83" s="119"/>
      <c r="EJ83" s="119"/>
      <c r="EK83" s="119"/>
      <c r="EL83" s="119"/>
      <c r="EM83" s="119"/>
      <c r="EN83" s="119"/>
      <c r="EO83" s="119"/>
      <c r="EP83" s="119"/>
      <c r="EQ83" s="119"/>
      <c r="ER83" s="119"/>
      <c r="ES83" s="119"/>
      <c r="ET83" s="119"/>
      <c r="EU83" s="119"/>
      <c r="EV83" s="119"/>
      <c r="EW83" s="119"/>
      <c r="EX83" s="119"/>
      <c r="EY83" s="119"/>
      <c r="EZ83" s="119"/>
      <c r="FA83" s="119"/>
      <c r="FB83" s="119"/>
      <c r="FC83" s="119"/>
      <c r="FD83" s="119"/>
      <c r="FE83" s="119"/>
      <c r="FF83" s="119"/>
      <c r="FG83" s="119"/>
      <c r="FH83" s="119"/>
      <c r="FI83" s="119"/>
      <c r="FJ83" s="119"/>
      <c r="FK83" s="119"/>
      <c r="FL83" s="119"/>
      <c r="FM83" s="119"/>
      <c r="FN83" s="119"/>
      <c r="FO83" s="119"/>
      <c r="FP83" s="119"/>
      <c r="FQ83" s="119"/>
      <c r="FR83" s="119"/>
      <c r="FS83" s="119"/>
      <c r="FT83" s="119"/>
      <c r="FU83" s="119"/>
      <c r="FV83" s="119"/>
      <c r="FW83" s="119"/>
      <c r="FX83" s="119"/>
      <c r="FY83" s="119"/>
      <c r="FZ83" s="119"/>
      <c r="GA83" s="119"/>
      <c r="GB83" s="119"/>
      <c r="GC83" s="119"/>
      <c r="GD83" s="119"/>
      <c r="GE83" s="119"/>
      <c r="GF83" s="119"/>
      <c r="GG83" s="119"/>
      <c r="GH83" s="119"/>
      <c r="GI83" s="119"/>
      <c r="GJ83" s="119"/>
    </row>
    <row r="84" spans="1:192" ht="123.75" outlineLevel="1" x14ac:dyDescent="0.25">
      <c r="A84" s="181" t="s">
        <v>3</v>
      </c>
      <c r="B84" s="153"/>
      <c r="C84" s="149" t="s">
        <v>288</v>
      </c>
      <c r="D84" s="150" t="s">
        <v>25</v>
      </c>
      <c r="E84" s="172" t="s">
        <v>880</v>
      </c>
      <c r="F84" s="61"/>
      <c r="G84" s="90" t="str">
        <f>Page1!$H77</f>
        <v>NA</v>
      </c>
      <c r="H84" s="90" t="str">
        <f>Page2!$H77</f>
        <v>NA</v>
      </c>
      <c r="I84" s="90" t="str">
        <f>Page3!$H77</f>
        <v>NA</v>
      </c>
      <c r="J84" s="90" t="str">
        <f>Page4!$H77</f>
        <v>NA</v>
      </c>
      <c r="K84" s="90" t="str">
        <f>Page5!$H77</f>
        <v>NA</v>
      </c>
      <c r="L84" s="90" t="str">
        <f>Page6!$H77</f>
        <v>NA</v>
      </c>
      <c r="M84" s="90" t="str">
        <f>Page7!$H77</f>
        <v>NA</v>
      </c>
      <c r="N84" s="90" t="str">
        <f>Page8!$H77</f>
        <v>NA</v>
      </c>
      <c r="O84" s="90" t="str">
        <f>Page9!$H77</f>
        <v>NA</v>
      </c>
      <c r="P84" s="90" t="str">
        <f>Page10!$H77</f>
        <v>NA</v>
      </c>
      <c r="Q84" s="90" t="str">
        <f>Page11!$H77</f>
        <v>NA</v>
      </c>
      <c r="R84" s="90" t="str">
        <f>Page12!$H77</f>
        <v>NA</v>
      </c>
      <c r="S84" s="90" t="str">
        <f>Page13!$H77</f>
        <v>NA</v>
      </c>
      <c r="T84" s="90" t="str">
        <f>Page14!$H77</f>
        <v>NA</v>
      </c>
      <c r="U84" s="90" t="str">
        <f>Page15!$H77</f>
        <v>NA</v>
      </c>
      <c r="V84" s="90" t="str">
        <f>Page16!$H77</f>
        <v>NA</v>
      </c>
      <c r="W84" s="90" t="str">
        <f>Page17!$H77</f>
        <v>NA</v>
      </c>
      <c r="X84" s="90" t="str">
        <f>Page18!$H77</f>
        <v>NA</v>
      </c>
      <c r="Y84" s="90" t="str">
        <f>Page19!$H77</f>
        <v>NA</v>
      </c>
      <c r="Z84" s="90" t="str">
        <f>Page20!$H77</f>
        <v>NA</v>
      </c>
      <c r="AA84" s="90" t="str">
        <f>Page21!$H77</f>
        <v>NA</v>
      </c>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119"/>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c r="CY84" s="119"/>
      <c r="CZ84" s="119"/>
      <c r="DA84" s="119"/>
      <c r="DB84" s="119"/>
      <c r="DC84" s="119"/>
      <c r="DD84" s="119"/>
      <c r="DE84" s="119"/>
      <c r="DF84" s="119"/>
      <c r="DG84" s="119"/>
      <c r="DH84" s="119"/>
      <c r="DI84" s="119"/>
      <c r="DJ84" s="119"/>
      <c r="DK84" s="119"/>
      <c r="DL84" s="119"/>
      <c r="DM84" s="119"/>
      <c r="DN84" s="119"/>
      <c r="DO84" s="119"/>
      <c r="DP84" s="119"/>
      <c r="DQ84" s="119"/>
      <c r="DR84" s="119"/>
      <c r="DS84" s="119"/>
      <c r="DT84" s="119"/>
      <c r="DU84" s="119"/>
      <c r="DV84" s="119"/>
      <c r="DW84" s="119"/>
      <c r="DX84" s="119"/>
      <c r="DY84" s="119"/>
      <c r="DZ84" s="119"/>
      <c r="EA84" s="119"/>
      <c r="EB84" s="119"/>
      <c r="EC84" s="119"/>
      <c r="ED84" s="119"/>
      <c r="EE84" s="119"/>
      <c r="EF84" s="119"/>
      <c r="EG84" s="119"/>
      <c r="EH84" s="119"/>
      <c r="EI84" s="119"/>
      <c r="EJ84" s="119"/>
      <c r="EK84" s="119"/>
      <c r="EL84" s="119"/>
      <c r="EM84" s="119"/>
      <c r="EN84" s="119"/>
      <c r="EO84" s="119"/>
      <c r="EP84" s="119"/>
      <c r="EQ84" s="119"/>
      <c r="ER84" s="119"/>
      <c r="ES84" s="119"/>
      <c r="ET84" s="119"/>
      <c r="EU84" s="119"/>
      <c r="EV84" s="119"/>
      <c r="EW84" s="119"/>
      <c r="EX84" s="119"/>
      <c r="EY84" s="119"/>
      <c r="EZ84" s="119"/>
      <c r="FA84" s="119"/>
      <c r="FB84" s="119"/>
      <c r="FC84" s="119"/>
      <c r="FD84" s="119"/>
      <c r="FE84" s="119"/>
      <c r="FF84" s="119"/>
      <c r="FG84" s="119"/>
      <c r="FH84" s="119"/>
      <c r="FI84" s="119"/>
      <c r="FJ84" s="119"/>
      <c r="FK84" s="119"/>
      <c r="FL84" s="119"/>
      <c r="FM84" s="119"/>
      <c r="FN84" s="119"/>
      <c r="FO84" s="119"/>
      <c r="FP84" s="119"/>
      <c r="FQ84" s="119"/>
      <c r="FR84" s="119"/>
      <c r="FS84" s="119"/>
      <c r="FT84" s="119"/>
      <c r="FU84" s="119"/>
      <c r="FV84" s="119"/>
      <c r="FW84" s="119"/>
      <c r="FX84" s="119"/>
      <c r="FY84" s="119"/>
      <c r="FZ84" s="119"/>
      <c r="GA84" s="119"/>
      <c r="GB84" s="119"/>
      <c r="GC84" s="119"/>
      <c r="GD84" s="119"/>
      <c r="GE84" s="119"/>
      <c r="GF84" s="119"/>
      <c r="GG84" s="119"/>
      <c r="GH84" s="119"/>
      <c r="GI84" s="119"/>
      <c r="GJ84" s="119"/>
    </row>
    <row r="85" spans="1:192" ht="78.75" outlineLevel="1" x14ac:dyDescent="0.25">
      <c r="A85" s="181" t="s">
        <v>3</v>
      </c>
      <c r="B85" s="153"/>
      <c r="C85" s="149" t="s">
        <v>289</v>
      </c>
      <c r="D85" s="150" t="s">
        <v>25</v>
      </c>
      <c r="E85" s="172" t="s">
        <v>660</v>
      </c>
      <c r="F85" s="61"/>
      <c r="G85" s="90" t="str">
        <f>Page1!$H78</f>
        <v>NA</v>
      </c>
      <c r="H85" s="90" t="str">
        <f>Page2!$H78</f>
        <v>NA</v>
      </c>
      <c r="I85" s="90" t="str">
        <f>Page3!$H78</f>
        <v>NA</v>
      </c>
      <c r="J85" s="90" t="str">
        <f>Page4!$H78</f>
        <v>NA</v>
      </c>
      <c r="K85" s="90" t="str">
        <f>Page5!$H78</f>
        <v>NA</v>
      </c>
      <c r="L85" s="90" t="str">
        <f>Page6!$H78</f>
        <v>NA</v>
      </c>
      <c r="M85" s="90" t="str">
        <f>Page7!$H78</f>
        <v>NA</v>
      </c>
      <c r="N85" s="90" t="str">
        <f>Page8!$H78</f>
        <v>NA</v>
      </c>
      <c r="O85" s="90" t="str">
        <f>Page9!$H78</f>
        <v>NA</v>
      </c>
      <c r="P85" s="90" t="str">
        <f>Page10!$H78</f>
        <v>NA</v>
      </c>
      <c r="Q85" s="90" t="str">
        <f>Page11!$H78</f>
        <v>NA</v>
      </c>
      <c r="R85" s="90" t="str">
        <f>Page12!$H78</f>
        <v>NA</v>
      </c>
      <c r="S85" s="90" t="str">
        <f>Page13!$H78</f>
        <v>NA</v>
      </c>
      <c r="T85" s="90" t="str">
        <f>Page14!$H78</f>
        <v>NA</v>
      </c>
      <c r="U85" s="90" t="str">
        <f>Page15!$H78</f>
        <v>NA</v>
      </c>
      <c r="V85" s="90" t="str">
        <f>Page16!$H78</f>
        <v>NA</v>
      </c>
      <c r="W85" s="90" t="str">
        <f>Page17!$H78</f>
        <v>NA</v>
      </c>
      <c r="X85" s="90" t="str">
        <f>Page18!$H78</f>
        <v>NA</v>
      </c>
      <c r="Y85" s="90" t="str">
        <f>Page19!$H78</f>
        <v>NA</v>
      </c>
      <c r="Z85" s="90" t="str">
        <f>Page20!$H78</f>
        <v>NA</v>
      </c>
      <c r="AA85" s="90" t="str">
        <f>Page21!$H78</f>
        <v>NA</v>
      </c>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c r="CY85" s="119"/>
      <c r="CZ85" s="119"/>
      <c r="DA85" s="119"/>
      <c r="DB85" s="119"/>
      <c r="DC85" s="119"/>
      <c r="DD85" s="119"/>
      <c r="DE85" s="119"/>
      <c r="DF85" s="119"/>
      <c r="DG85" s="119"/>
      <c r="DH85" s="119"/>
      <c r="DI85" s="119"/>
      <c r="DJ85" s="119"/>
      <c r="DK85" s="119"/>
      <c r="DL85" s="119"/>
      <c r="DM85" s="119"/>
      <c r="DN85" s="119"/>
      <c r="DO85" s="119"/>
      <c r="DP85" s="119"/>
      <c r="DQ85" s="119"/>
      <c r="DR85" s="119"/>
      <c r="DS85" s="119"/>
      <c r="DT85" s="119"/>
      <c r="DU85" s="119"/>
      <c r="DV85" s="119"/>
      <c r="DW85" s="119"/>
      <c r="DX85" s="119"/>
      <c r="DY85" s="119"/>
      <c r="DZ85" s="119"/>
      <c r="EA85" s="119"/>
      <c r="EB85" s="119"/>
      <c r="EC85" s="119"/>
      <c r="ED85" s="119"/>
      <c r="EE85" s="119"/>
      <c r="EF85" s="119"/>
      <c r="EG85" s="119"/>
      <c r="EH85" s="119"/>
      <c r="EI85" s="119"/>
      <c r="EJ85" s="119"/>
      <c r="EK85" s="119"/>
      <c r="EL85" s="119"/>
      <c r="EM85" s="119"/>
      <c r="EN85" s="119"/>
      <c r="EO85" s="119"/>
      <c r="EP85" s="119"/>
      <c r="EQ85" s="119"/>
      <c r="ER85" s="119"/>
      <c r="ES85" s="119"/>
      <c r="ET85" s="119"/>
      <c r="EU85" s="119"/>
      <c r="EV85" s="119"/>
      <c r="EW85" s="119"/>
      <c r="EX85" s="119"/>
      <c r="EY85" s="119"/>
      <c r="EZ85" s="119"/>
      <c r="FA85" s="119"/>
      <c r="FB85" s="119"/>
      <c r="FC85" s="119"/>
      <c r="FD85" s="119"/>
      <c r="FE85" s="119"/>
      <c r="FF85" s="119"/>
      <c r="FG85" s="119"/>
      <c r="FH85" s="119"/>
      <c r="FI85" s="119"/>
      <c r="FJ85" s="119"/>
      <c r="FK85" s="119"/>
      <c r="FL85" s="119"/>
      <c r="FM85" s="119"/>
      <c r="FN85" s="119"/>
      <c r="FO85" s="119"/>
      <c r="FP85" s="119"/>
      <c r="FQ85" s="119"/>
      <c r="FR85" s="119"/>
      <c r="FS85" s="119"/>
      <c r="FT85" s="119"/>
      <c r="FU85" s="119"/>
      <c r="FV85" s="119"/>
      <c r="FW85" s="119"/>
      <c r="FX85" s="119"/>
      <c r="FY85" s="119"/>
      <c r="FZ85" s="119"/>
      <c r="GA85" s="119"/>
      <c r="GB85" s="119"/>
      <c r="GC85" s="119"/>
      <c r="GD85" s="119"/>
      <c r="GE85" s="119"/>
      <c r="GF85" s="119"/>
      <c r="GG85" s="119"/>
      <c r="GH85" s="119"/>
      <c r="GI85" s="119"/>
      <c r="GJ85" s="119"/>
    </row>
    <row r="86" spans="1:192" ht="90" outlineLevel="1" x14ac:dyDescent="0.25">
      <c r="A86" s="182" t="s">
        <v>6</v>
      </c>
      <c r="B86" s="145" t="s">
        <v>881</v>
      </c>
      <c r="C86" s="146" t="s">
        <v>290</v>
      </c>
      <c r="D86" s="147" t="s">
        <v>24</v>
      </c>
      <c r="E86" s="173" t="s">
        <v>882</v>
      </c>
      <c r="F86" s="59"/>
      <c r="G86" s="90" t="str">
        <f>Page1!$H79</f>
        <v>NA</v>
      </c>
      <c r="H86" s="90" t="str">
        <f>Page2!$H79</f>
        <v>NA</v>
      </c>
      <c r="I86" s="90" t="str">
        <f>Page3!$H79</f>
        <v>NA</v>
      </c>
      <c r="J86" s="90" t="str">
        <f>Page4!$H79</f>
        <v>NA</v>
      </c>
      <c r="K86" s="90" t="str">
        <f>Page5!$H79</f>
        <v>NA</v>
      </c>
      <c r="L86" s="90" t="str">
        <f>Page6!$H79</f>
        <v>NA</v>
      </c>
      <c r="M86" s="90" t="str">
        <f>Page7!$H79</f>
        <v>NA</v>
      </c>
      <c r="N86" s="90" t="str">
        <f>Page8!$H79</f>
        <v>NA</v>
      </c>
      <c r="O86" s="90" t="str">
        <f>Page9!$H79</f>
        <v>NA</v>
      </c>
      <c r="P86" s="90" t="str">
        <f>Page10!$H79</f>
        <v>NA</v>
      </c>
      <c r="Q86" s="90" t="str">
        <f>Page11!$H79</f>
        <v>NA</v>
      </c>
      <c r="R86" s="90" t="str">
        <f>Page12!$H79</f>
        <v>NA</v>
      </c>
      <c r="S86" s="90" t="str">
        <f>Page13!$H79</f>
        <v>NA</v>
      </c>
      <c r="T86" s="90" t="str">
        <f>Page14!$H79</f>
        <v>NA</v>
      </c>
      <c r="U86" s="90" t="str">
        <f>Page15!$H79</f>
        <v>NA</v>
      </c>
      <c r="V86" s="90" t="str">
        <f>Page16!$H79</f>
        <v>NA</v>
      </c>
      <c r="W86" s="90" t="str">
        <f>Page17!$H79</f>
        <v>NA</v>
      </c>
      <c r="X86" s="90" t="str">
        <f>Page18!$H79</f>
        <v>NA</v>
      </c>
      <c r="Y86" s="90" t="str">
        <f>Page19!$H79</f>
        <v>NA</v>
      </c>
      <c r="Z86" s="90" t="str">
        <f>Page20!$H79</f>
        <v>NA</v>
      </c>
      <c r="AA86" s="90" t="str">
        <f>Page21!$H79</f>
        <v>NA</v>
      </c>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c r="CA86" s="119"/>
      <c r="CB86" s="119"/>
      <c r="CC86" s="119"/>
      <c r="CD86" s="119"/>
      <c r="CE86" s="119"/>
      <c r="CF86" s="119"/>
      <c r="CG86" s="119"/>
      <c r="CH86" s="119"/>
      <c r="CI86" s="119"/>
      <c r="CJ86" s="119"/>
      <c r="CK86" s="119"/>
      <c r="CL86" s="119"/>
      <c r="CM86" s="119"/>
      <c r="CN86" s="119"/>
      <c r="CO86" s="119"/>
      <c r="CP86" s="119"/>
      <c r="CQ86" s="119"/>
      <c r="CR86" s="119"/>
      <c r="CS86" s="119"/>
      <c r="CT86" s="119"/>
      <c r="CU86" s="119"/>
      <c r="CV86" s="119"/>
      <c r="CW86" s="119"/>
      <c r="CX86" s="119"/>
      <c r="CY86" s="119"/>
      <c r="CZ86" s="119"/>
      <c r="DA86" s="119"/>
      <c r="DB86" s="119"/>
      <c r="DC86" s="119"/>
      <c r="DD86" s="119"/>
      <c r="DE86" s="119"/>
      <c r="DF86" s="119"/>
      <c r="DG86" s="119"/>
      <c r="DH86" s="119"/>
      <c r="DI86" s="119"/>
      <c r="DJ86" s="119"/>
      <c r="DK86" s="119"/>
      <c r="DL86" s="119"/>
      <c r="DM86" s="119"/>
      <c r="DN86" s="119"/>
      <c r="DO86" s="119"/>
      <c r="DP86" s="119"/>
      <c r="DQ86" s="119"/>
      <c r="DR86" s="119"/>
      <c r="DS86" s="119"/>
      <c r="DT86" s="119"/>
      <c r="DU86" s="119"/>
      <c r="DV86" s="119"/>
      <c r="DW86" s="119"/>
      <c r="DX86" s="119"/>
      <c r="DY86" s="119"/>
      <c r="DZ86" s="119"/>
      <c r="EA86" s="119"/>
      <c r="EB86" s="119"/>
      <c r="EC86" s="119"/>
      <c r="ED86" s="119"/>
      <c r="EE86" s="119"/>
      <c r="EF86" s="119"/>
      <c r="EG86" s="119"/>
      <c r="EH86" s="119"/>
      <c r="EI86" s="119"/>
      <c r="EJ86" s="119"/>
      <c r="EK86" s="119"/>
      <c r="EL86" s="119"/>
      <c r="EM86" s="119"/>
      <c r="EN86" s="119"/>
      <c r="EO86" s="119"/>
      <c r="EP86" s="119"/>
      <c r="EQ86" s="119"/>
      <c r="ER86" s="119"/>
      <c r="ES86" s="119"/>
      <c r="ET86" s="119"/>
      <c r="EU86" s="119"/>
      <c r="EV86" s="119"/>
      <c r="EW86" s="119"/>
      <c r="EX86" s="119"/>
      <c r="EY86" s="119"/>
      <c r="EZ86" s="119"/>
      <c r="FA86" s="119"/>
      <c r="FB86" s="119"/>
      <c r="FC86" s="119"/>
      <c r="FD86" s="119"/>
      <c r="FE86" s="119"/>
      <c r="FF86" s="119"/>
      <c r="FG86" s="119"/>
      <c r="FH86" s="119"/>
      <c r="FI86" s="119"/>
      <c r="FJ86" s="119"/>
      <c r="FK86" s="119"/>
      <c r="FL86" s="119"/>
      <c r="FM86" s="119"/>
      <c r="FN86" s="119"/>
      <c r="FO86" s="119"/>
      <c r="FP86" s="119"/>
      <c r="FQ86" s="119"/>
      <c r="FR86" s="119"/>
      <c r="FS86" s="119"/>
      <c r="FT86" s="119"/>
      <c r="FU86" s="119"/>
      <c r="FV86" s="119"/>
      <c r="FW86" s="119"/>
      <c r="FX86" s="119"/>
      <c r="FY86" s="119"/>
      <c r="FZ86" s="119"/>
      <c r="GA86" s="119"/>
      <c r="GB86" s="119"/>
      <c r="GC86" s="119"/>
      <c r="GD86" s="119"/>
      <c r="GE86" s="119"/>
      <c r="GF86" s="119"/>
      <c r="GG86" s="119"/>
      <c r="GH86" s="119"/>
      <c r="GI86" s="119"/>
      <c r="GJ86" s="119"/>
    </row>
    <row r="87" spans="1:192" ht="213.75" outlineLevel="1" x14ac:dyDescent="0.25">
      <c r="A87" s="182" t="s">
        <v>6</v>
      </c>
      <c r="B87" s="145"/>
      <c r="C87" s="146" t="s">
        <v>291</v>
      </c>
      <c r="D87" s="147" t="s">
        <v>24</v>
      </c>
      <c r="E87" s="173" t="s">
        <v>883</v>
      </c>
      <c r="F87" s="59"/>
      <c r="G87" s="90" t="str">
        <f>Page1!$H80</f>
        <v>NA</v>
      </c>
      <c r="H87" s="90" t="str">
        <f>Page2!$H80</f>
        <v>NA</v>
      </c>
      <c r="I87" s="90" t="str">
        <f>Page3!$H80</f>
        <v>NA</v>
      </c>
      <c r="J87" s="90" t="str">
        <f>Page4!$H80</f>
        <v>NA</v>
      </c>
      <c r="K87" s="90" t="str">
        <f>Page5!$H80</f>
        <v>NA</v>
      </c>
      <c r="L87" s="90" t="str">
        <f>Page6!$H80</f>
        <v>NA</v>
      </c>
      <c r="M87" s="90" t="str">
        <f>Page7!$H80</f>
        <v>NA</v>
      </c>
      <c r="N87" s="90" t="str">
        <f>Page8!$H80</f>
        <v>NA</v>
      </c>
      <c r="O87" s="90" t="str">
        <f>Page9!$H80</f>
        <v>NA</v>
      </c>
      <c r="P87" s="90" t="str">
        <f>Page10!$H80</f>
        <v>NA</v>
      </c>
      <c r="Q87" s="90" t="str">
        <f>Page11!$H80</f>
        <v>NA</v>
      </c>
      <c r="R87" s="90" t="str">
        <f>Page12!$H80</f>
        <v>NA</v>
      </c>
      <c r="S87" s="90" t="str">
        <f>Page13!$H80</f>
        <v>NA</v>
      </c>
      <c r="T87" s="90" t="str">
        <f>Page14!$H80</f>
        <v>NA</v>
      </c>
      <c r="U87" s="90" t="str">
        <f>Page15!$H80</f>
        <v>NA</v>
      </c>
      <c r="V87" s="90" t="str">
        <f>Page16!$H80</f>
        <v>NA</v>
      </c>
      <c r="W87" s="90" t="str">
        <f>Page17!$H80</f>
        <v>NA</v>
      </c>
      <c r="X87" s="90" t="str">
        <f>Page18!$H80</f>
        <v>NA</v>
      </c>
      <c r="Y87" s="90" t="str">
        <f>Page19!$H80</f>
        <v>NA</v>
      </c>
      <c r="Z87" s="90" t="str">
        <f>Page20!$H80</f>
        <v>NA</v>
      </c>
      <c r="AA87" s="90" t="str">
        <f>Page21!$H80</f>
        <v>NA</v>
      </c>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c r="CA87" s="119"/>
      <c r="CB87" s="119"/>
      <c r="CC87" s="119"/>
      <c r="CD87" s="119"/>
      <c r="CE87" s="119"/>
      <c r="CF87" s="119"/>
      <c r="CG87" s="119"/>
      <c r="CH87" s="119"/>
      <c r="CI87" s="119"/>
      <c r="CJ87" s="119"/>
      <c r="CK87" s="119"/>
      <c r="CL87" s="119"/>
      <c r="CM87" s="119"/>
      <c r="CN87" s="119"/>
      <c r="CO87" s="119"/>
      <c r="CP87" s="119"/>
      <c r="CQ87" s="119"/>
      <c r="CR87" s="119"/>
      <c r="CS87" s="119"/>
      <c r="CT87" s="119"/>
      <c r="CU87" s="119"/>
      <c r="CV87" s="119"/>
      <c r="CW87" s="119"/>
      <c r="CX87" s="119"/>
      <c r="CY87" s="119"/>
      <c r="CZ87" s="119"/>
      <c r="DA87" s="119"/>
      <c r="DB87" s="119"/>
      <c r="DC87" s="119"/>
      <c r="DD87" s="119"/>
      <c r="DE87" s="119"/>
      <c r="DF87" s="119"/>
      <c r="DG87" s="119"/>
      <c r="DH87" s="119"/>
      <c r="DI87" s="119"/>
      <c r="DJ87" s="119"/>
      <c r="DK87" s="119"/>
      <c r="DL87" s="119"/>
      <c r="DM87" s="119"/>
      <c r="DN87" s="119"/>
      <c r="DO87" s="119"/>
      <c r="DP87" s="119"/>
      <c r="DQ87" s="119"/>
      <c r="DR87" s="119"/>
      <c r="DS87" s="119"/>
      <c r="DT87" s="119"/>
      <c r="DU87" s="119"/>
      <c r="DV87" s="119"/>
      <c r="DW87" s="119"/>
      <c r="DX87" s="119"/>
      <c r="DY87" s="119"/>
      <c r="DZ87" s="119"/>
      <c r="EA87" s="119"/>
      <c r="EB87" s="119"/>
      <c r="EC87" s="119"/>
      <c r="ED87" s="119"/>
      <c r="EE87" s="119"/>
      <c r="EF87" s="119"/>
      <c r="EG87" s="119"/>
      <c r="EH87" s="119"/>
      <c r="EI87" s="119"/>
      <c r="EJ87" s="119"/>
      <c r="EK87" s="119"/>
      <c r="EL87" s="119"/>
      <c r="EM87" s="119"/>
      <c r="EN87" s="119"/>
      <c r="EO87" s="119"/>
      <c r="EP87" s="119"/>
      <c r="EQ87" s="119"/>
      <c r="ER87" s="119"/>
      <c r="ES87" s="119"/>
      <c r="ET87" s="119"/>
      <c r="EU87" s="119"/>
      <c r="EV87" s="119"/>
      <c r="EW87" s="119"/>
      <c r="EX87" s="119"/>
      <c r="EY87" s="119"/>
      <c r="EZ87" s="119"/>
      <c r="FA87" s="119"/>
      <c r="FB87" s="119"/>
      <c r="FC87" s="119"/>
      <c r="FD87" s="119"/>
      <c r="FE87" s="119"/>
      <c r="FF87" s="119"/>
      <c r="FG87" s="119"/>
      <c r="FH87" s="119"/>
      <c r="FI87" s="119"/>
      <c r="FJ87" s="119"/>
      <c r="FK87" s="119"/>
      <c r="FL87" s="119"/>
      <c r="FM87" s="119"/>
      <c r="FN87" s="119"/>
      <c r="FO87" s="119"/>
      <c r="FP87" s="119"/>
      <c r="FQ87" s="119"/>
      <c r="FR87" s="119"/>
      <c r="FS87" s="119"/>
      <c r="FT87" s="119"/>
      <c r="FU87" s="119"/>
      <c r="FV87" s="119"/>
      <c r="FW87" s="119"/>
      <c r="FX87" s="119"/>
      <c r="FY87" s="119"/>
      <c r="FZ87" s="119"/>
      <c r="GA87" s="119"/>
      <c r="GB87" s="119"/>
      <c r="GC87" s="119"/>
      <c r="GD87" s="119"/>
      <c r="GE87" s="119"/>
      <c r="GF87" s="119"/>
      <c r="GG87" s="119"/>
      <c r="GH87" s="119"/>
      <c r="GI87" s="119"/>
      <c r="GJ87" s="119"/>
    </row>
    <row r="88" spans="1:192" ht="146.25" outlineLevel="1" x14ac:dyDescent="0.25">
      <c r="A88" s="182" t="s">
        <v>6</v>
      </c>
      <c r="B88" s="145"/>
      <c r="C88" s="146" t="s">
        <v>292</v>
      </c>
      <c r="D88" s="147" t="s">
        <v>24</v>
      </c>
      <c r="E88" s="173" t="s">
        <v>884</v>
      </c>
      <c r="F88" s="59"/>
      <c r="G88" s="90" t="str">
        <f>Page1!$H81</f>
        <v>NA</v>
      </c>
      <c r="H88" s="90" t="str">
        <f>Page2!$H81</f>
        <v>NA</v>
      </c>
      <c r="I88" s="90" t="str">
        <f>Page3!$H81</f>
        <v>NA</v>
      </c>
      <c r="J88" s="90" t="str">
        <f>Page4!$H81</f>
        <v>NA</v>
      </c>
      <c r="K88" s="90" t="str">
        <f>Page5!$H81</f>
        <v>NA</v>
      </c>
      <c r="L88" s="90" t="str">
        <f>Page6!$H81</f>
        <v>NA</v>
      </c>
      <c r="M88" s="90" t="str">
        <f>Page7!$H81</f>
        <v>NA</v>
      </c>
      <c r="N88" s="90" t="str">
        <f>Page8!$H81</f>
        <v>NA</v>
      </c>
      <c r="O88" s="90" t="str">
        <f>Page9!$H81</f>
        <v>NA</v>
      </c>
      <c r="P88" s="90" t="str">
        <f>Page10!$H81</f>
        <v>NA</v>
      </c>
      <c r="Q88" s="90" t="str">
        <f>Page11!$H81</f>
        <v>NA</v>
      </c>
      <c r="R88" s="90" t="str">
        <f>Page12!$H81</f>
        <v>NA</v>
      </c>
      <c r="S88" s="90" t="str">
        <f>Page13!$H81</f>
        <v>NA</v>
      </c>
      <c r="T88" s="90" t="str">
        <f>Page14!$H81</f>
        <v>NA</v>
      </c>
      <c r="U88" s="90" t="str">
        <f>Page15!$H81</f>
        <v>NA</v>
      </c>
      <c r="V88" s="90" t="str">
        <f>Page16!$H81</f>
        <v>NA</v>
      </c>
      <c r="W88" s="90" t="str">
        <f>Page17!$H81</f>
        <v>NA</v>
      </c>
      <c r="X88" s="90" t="str">
        <f>Page18!$H81</f>
        <v>NA</v>
      </c>
      <c r="Y88" s="90" t="str">
        <f>Page19!$H81</f>
        <v>NA</v>
      </c>
      <c r="Z88" s="90" t="str">
        <f>Page20!$H81</f>
        <v>NA</v>
      </c>
      <c r="AA88" s="90" t="str">
        <f>Page21!$H81</f>
        <v>NA</v>
      </c>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H88" s="119"/>
      <c r="CI88" s="119"/>
      <c r="CJ88" s="119"/>
      <c r="CK88" s="119"/>
      <c r="CL88" s="119"/>
      <c r="CM88" s="119"/>
      <c r="CN88" s="119"/>
      <c r="CO88" s="119"/>
      <c r="CP88" s="119"/>
      <c r="CQ88" s="119"/>
      <c r="CR88" s="119"/>
      <c r="CS88" s="119"/>
      <c r="CT88" s="119"/>
      <c r="CU88" s="119"/>
      <c r="CV88" s="119"/>
      <c r="CW88" s="119"/>
      <c r="CX88" s="119"/>
      <c r="CY88" s="119"/>
      <c r="CZ88" s="119"/>
      <c r="DA88" s="119"/>
      <c r="DB88" s="119"/>
      <c r="DC88" s="119"/>
      <c r="DD88" s="119"/>
      <c r="DE88" s="119"/>
      <c r="DF88" s="119"/>
      <c r="DG88" s="119"/>
      <c r="DH88" s="119"/>
      <c r="DI88" s="119"/>
      <c r="DJ88" s="119"/>
      <c r="DK88" s="119"/>
      <c r="DL88" s="119"/>
      <c r="DM88" s="119"/>
      <c r="DN88" s="119"/>
      <c r="DO88" s="119"/>
      <c r="DP88" s="119"/>
      <c r="DQ88" s="119"/>
      <c r="DR88" s="119"/>
      <c r="DS88" s="119"/>
      <c r="DT88" s="119"/>
      <c r="DU88" s="119"/>
      <c r="DV88" s="119"/>
      <c r="DW88" s="119"/>
      <c r="DX88" s="119"/>
      <c r="DY88" s="119"/>
      <c r="DZ88" s="119"/>
      <c r="EA88" s="119"/>
      <c r="EB88" s="119"/>
      <c r="EC88" s="119"/>
      <c r="ED88" s="119"/>
      <c r="EE88" s="119"/>
      <c r="EF88" s="119"/>
      <c r="EG88" s="119"/>
      <c r="EH88" s="119"/>
      <c r="EI88" s="119"/>
      <c r="EJ88" s="119"/>
      <c r="EK88" s="119"/>
      <c r="EL88" s="119"/>
      <c r="EM88" s="119"/>
      <c r="EN88" s="119"/>
      <c r="EO88" s="119"/>
      <c r="EP88" s="119"/>
      <c r="EQ88" s="119"/>
      <c r="ER88" s="119"/>
      <c r="ES88" s="119"/>
      <c r="ET88" s="119"/>
      <c r="EU88" s="119"/>
      <c r="EV88" s="119"/>
      <c r="EW88" s="119"/>
      <c r="EX88" s="119"/>
      <c r="EY88" s="119"/>
      <c r="EZ88" s="119"/>
      <c r="FA88" s="119"/>
      <c r="FB88" s="119"/>
      <c r="FC88" s="119"/>
      <c r="FD88" s="119"/>
      <c r="FE88" s="119"/>
      <c r="FF88" s="119"/>
      <c r="FG88" s="119"/>
      <c r="FH88" s="119"/>
      <c r="FI88" s="119"/>
      <c r="FJ88" s="119"/>
      <c r="FK88" s="119"/>
      <c r="FL88" s="119"/>
      <c r="FM88" s="119"/>
      <c r="FN88" s="119"/>
      <c r="FO88" s="119"/>
      <c r="FP88" s="119"/>
      <c r="FQ88" s="119"/>
      <c r="FR88" s="119"/>
      <c r="FS88" s="119"/>
      <c r="FT88" s="119"/>
      <c r="FU88" s="119"/>
      <c r="FV88" s="119"/>
      <c r="FW88" s="119"/>
      <c r="FX88" s="119"/>
      <c r="FY88" s="119"/>
      <c r="FZ88" s="119"/>
      <c r="GA88" s="119"/>
      <c r="GB88" s="119"/>
      <c r="GC88" s="119"/>
      <c r="GD88" s="119"/>
      <c r="GE88" s="119"/>
      <c r="GF88" s="119"/>
      <c r="GG88" s="119"/>
      <c r="GH88" s="119"/>
      <c r="GI88" s="119"/>
      <c r="GJ88" s="119"/>
    </row>
    <row r="89" spans="1:192" ht="78.75" outlineLevel="1" x14ac:dyDescent="0.25">
      <c r="A89" s="182" t="s">
        <v>6</v>
      </c>
      <c r="B89" s="148" t="s">
        <v>885</v>
      </c>
      <c r="C89" s="149" t="s">
        <v>293</v>
      </c>
      <c r="D89" s="150" t="s">
        <v>24</v>
      </c>
      <c r="E89" s="171" t="s">
        <v>886</v>
      </c>
      <c r="F89" s="61"/>
      <c r="G89" s="90" t="str">
        <f>Page1!$H82</f>
        <v>NA</v>
      </c>
      <c r="H89" s="90" t="str">
        <f>Page2!$H82</f>
        <v>NA</v>
      </c>
      <c r="I89" s="90" t="str">
        <f>Page3!$H82</f>
        <v>NA</v>
      </c>
      <c r="J89" s="90" t="str">
        <f>Page4!$H82</f>
        <v>NA</v>
      </c>
      <c r="K89" s="90" t="str">
        <f>Page5!$H82</f>
        <v>NA</v>
      </c>
      <c r="L89" s="90" t="str">
        <f>Page6!$H82</f>
        <v>NA</v>
      </c>
      <c r="M89" s="90" t="str">
        <f>Page7!$H82</f>
        <v>NA</v>
      </c>
      <c r="N89" s="90" t="str">
        <f>Page8!$H82</f>
        <v>NA</v>
      </c>
      <c r="O89" s="90" t="str">
        <f>Page9!$H82</f>
        <v>NA</v>
      </c>
      <c r="P89" s="90" t="str">
        <f>Page10!$H82</f>
        <v>NA</v>
      </c>
      <c r="Q89" s="90" t="str">
        <f>Page11!$H82</f>
        <v>NA</v>
      </c>
      <c r="R89" s="90" t="str">
        <f>Page12!$H82</f>
        <v>NA</v>
      </c>
      <c r="S89" s="90" t="str">
        <f>Page13!$H82</f>
        <v>NA</v>
      </c>
      <c r="T89" s="90" t="str">
        <f>Page14!$H82</f>
        <v>NA</v>
      </c>
      <c r="U89" s="90" t="str">
        <f>Page15!$H82</f>
        <v>NA</v>
      </c>
      <c r="V89" s="90" t="str">
        <f>Page16!$H82</f>
        <v>NA</v>
      </c>
      <c r="W89" s="90" t="str">
        <f>Page17!$H82</f>
        <v>NA</v>
      </c>
      <c r="X89" s="90" t="str">
        <f>Page18!$H82</f>
        <v>NA</v>
      </c>
      <c r="Y89" s="90" t="str">
        <f>Page19!$H82</f>
        <v>NA</v>
      </c>
      <c r="Z89" s="90" t="str">
        <f>Page20!$H82</f>
        <v>NA</v>
      </c>
      <c r="AA89" s="90" t="str">
        <f>Page21!$H82</f>
        <v>NA</v>
      </c>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119"/>
      <c r="AZ89" s="119"/>
      <c r="BA89" s="119"/>
      <c r="BB89" s="119"/>
      <c r="BC89" s="119"/>
      <c r="BD89" s="119"/>
      <c r="BE89" s="119"/>
      <c r="BF89" s="119"/>
      <c r="BG89" s="119"/>
      <c r="BH89" s="119"/>
      <c r="BI89" s="119"/>
      <c r="BJ89" s="119"/>
      <c r="BK89" s="119"/>
      <c r="BL89" s="119"/>
      <c r="BM89" s="119"/>
      <c r="BN89" s="119"/>
      <c r="BO89" s="119"/>
      <c r="BP89" s="119"/>
      <c r="BQ89" s="119"/>
      <c r="BR89" s="119"/>
      <c r="BS89" s="119"/>
      <c r="BT89" s="119"/>
      <c r="BU89" s="119"/>
      <c r="BV89" s="119"/>
      <c r="BW89" s="119"/>
      <c r="BX89" s="119"/>
      <c r="BY89" s="119"/>
      <c r="BZ89" s="119"/>
      <c r="CA89" s="119"/>
      <c r="CB89" s="119"/>
      <c r="CC89" s="119"/>
      <c r="CD89" s="119"/>
      <c r="CE89" s="119"/>
      <c r="CF89" s="119"/>
      <c r="CG89" s="119"/>
      <c r="CH89" s="119"/>
      <c r="CI89" s="119"/>
      <c r="CJ89" s="119"/>
      <c r="CK89" s="119"/>
      <c r="CL89" s="119"/>
      <c r="CM89" s="119"/>
      <c r="CN89" s="119"/>
      <c r="CO89" s="119"/>
      <c r="CP89" s="119"/>
      <c r="CQ89" s="119"/>
      <c r="CR89" s="119"/>
      <c r="CS89" s="119"/>
      <c r="CT89" s="119"/>
      <c r="CU89" s="119"/>
      <c r="CV89" s="119"/>
      <c r="CW89" s="119"/>
      <c r="CX89" s="119"/>
      <c r="CY89" s="119"/>
      <c r="CZ89" s="119"/>
      <c r="DA89" s="119"/>
      <c r="DB89" s="119"/>
      <c r="DC89" s="119"/>
      <c r="DD89" s="119"/>
      <c r="DE89" s="119"/>
      <c r="DF89" s="119"/>
      <c r="DG89" s="119"/>
      <c r="DH89" s="119"/>
      <c r="DI89" s="119"/>
      <c r="DJ89" s="119"/>
      <c r="DK89" s="119"/>
      <c r="DL89" s="119"/>
      <c r="DM89" s="119"/>
      <c r="DN89" s="119"/>
      <c r="DO89" s="119"/>
      <c r="DP89" s="119"/>
      <c r="DQ89" s="119"/>
      <c r="DR89" s="119"/>
      <c r="DS89" s="119"/>
      <c r="DT89" s="119"/>
      <c r="DU89" s="119"/>
      <c r="DV89" s="119"/>
      <c r="DW89" s="119"/>
      <c r="DX89" s="119"/>
      <c r="DY89" s="119"/>
      <c r="DZ89" s="119"/>
      <c r="EA89" s="119"/>
      <c r="EB89" s="119"/>
      <c r="EC89" s="119"/>
      <c r="ED89" s="119"/>
      <c r="EE89" s="119"/>
      <c r="EF89" s="119"/>
      <c r="EG89" s="119"/>
      <c r="EH89" s="119"/>
      <c r="EI89" s="119"/>
      <c r="EJ89" s="119"/>
      <c r="EK89" s="119"/>
      <c r="EL89" s="119"/>
      <c r="EM89" s="119"/>
      <c r="EN89" s="119"/>
      <c r="EO89" s="119"/>
      <c r="EP89" s="119"/>
      <c r="EQ89" s="119"/>
      <c r="ER89" s="119"/>
      <c r="ES89" s="119"/>
      <c r="ET89" s="119"/>
      <c r="EU89" s="119"/>
      <c r="EV89" s="119"/>
      <c r="EW89" s="119"/>
      <c r="EX89" s="119"/>
      <c r="EY89" s="119"/>
      <c r="EZ89" s="119"/>
      <c r="FA89" s="119"/>
      <c r="FB89" s="119"/>
      <c r="FC89" s="119"/>
      <c r="FD89" s="119"/>
      <c r="FE89" s="119"/>
      <c r="FF89" s="119"/>
      <c r="FG89" s="119"/>
      <c r="FH89" s="119"/>
      <c r="FI89" s="119"/>
      <c r="FJ89" s="119"/>
      <c r="FK89" s="119"/>
      <c r="FL89" s="119"/>
      <c r="FM89" s="119"/>
      <c r="FN89" s="119"/>
      <c r="FO89" s="119"/>
      <c r="FP89" s="119"/>
      <c r="FQ89" s="119"/>
      <c r="FR89" s="119"/>
      <c r="FS89" s="119"/>
      <c r="FT89" s="119"/>
      <c r="FU89" s="119"/>
      <c r="FV89" s="119"/>
      <c r="FW89" s="119"/>
      <c r="FX89" s="119"/>
      <c r="FY89" s="119"/>
      <c r="FZ89" s="119"/>
      <c r="GA89" s="119"/>
      <c r="GB89" s="119"/>
      <c r="GC89" s="119"/>
      <c r="GD89" s="119"/>
      <c r="GE89" s="119"/>
      <c r="GF89" s="119"/>
      <c r="GG89" s="119"/>
      <c r="GH89" s="119"/>
      <c r="GI89" s="119"/>
      <c r="GJ89" s="119"/>
    </row>
    <row r="90" spans="1:192" ht="123.75" x14ac:dyDescent="0.25">
      <c r="A90" s="182" t="s">
        <v>6</v>
      </c>
      <c r="B90" s="148"/>
      <c r="C90" s="149" t="s">
        <v>294</v>
      </c>
      <c r="D90" s="150" t="s">
        <v>24</v>
      </c>
      <c r="E90" s="174" t="s">
        <v>887</v>
      </c>
      <c r="F90" s="61"/>
      <c r="G90" s="90" t="str">
        <f>Page1!$H83</f>
        <v>NA</v>
      </c>
      <c r="H90" s="90" t="str">
        <f>Page2!$H83</f>
        <v>NA</v>
      </c>
      <c r="I90" s="90" t="str">
        <f>Page3!$H83</f>
        <v>NA</v>
      </c>
      <c r="J90" s="90" t="str">
        <f>Page4!$H83</f>
        <v>NA</v>
      </c>
      <c r="K90" s="90" t="str">
        <f>Page5!$H83</f>
        <v>NA</v>
      </c>
      <c r="L90" s="90" t="str">
        <f>Page6!$H83</f>
        <v>NA</v>
      </c>
      <c r="M90" s="90" t="str">
        <f>Page7!$H83</f>
        <v>NA</v>
      </c>
      <c r="N90" s="90" t="str">
        <f>Page8!$H83</f>
        <v>NA</v>
      </c>
      <c r="O90" s="90" t="str">
        <f>Page9!$H83</f>
        <v>NA</v>
      </c>
      <c r="P90" s="90" t="str">
        <f>Page10!$H83</f>
        <v>NA</v>
      </c>
      <c r="Q90" s="90" t="str">
        <f>Page11!$H83</f>
        <v>NA</v>
      </c>
      <c r="R90" s="90" t="str">
        <f>Page12!$H83</f>
        <v>NA</v>
      </c>
      <c r="S90" s="90" t="str">
        <f>Page13!$H83</f>
        <v>NA</v>
      </c>
      <c r="T90" s="90" t="str">
        <f>Page14!$H83</f>
        <v>NA</v>
      </c>
      <c r="U90" s="90" t="str">
        <f>Page15!$H83</f>
        <v>NA</v>
      </c>
      <c r="V90" s="90" t="str">
        <f>Page16!$H83</f>
        <v>NA</v>
      </c>
      <c r="W90" s="90" t="str">
        <f>Page17!$H83</f>
        <v>NA</v>
      </c>
      <c r="X90" s="90" t="str">
        <f>Page18!$H83</f>
        <v>NA</v>
      </c>
      <c r="Y90" s="90" t="str">
        <f>Page19!$H83</f>
        <v>NA</v>
      </c>
      <c r="Z90" s="90" t="str">
        <f>Page20!$H83</f>
        <v>NA</v>
      </c>
      <c r="AA90" s="90" t="str">
        <f>Page21!$H83</f>
        <v>NA</v>
      </c>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119"/>
      <c r="AZ90" s="119"/>
      <c r="BA90" s="119"/>
      <c r="BB90" s="119"/>
      <c r="BC90" s="119"/>
      <c r="BD90" s="119"/>
      <c r="BE90" s="119"/>
      <c r="BF90" s="119"/>
      <c r="BG90" s="119"/>
      <c r="BH90" s="119"/>
      <c r="BI90" s="119"/>
      <c r="BJ90" s="119"/>
      <c r="BK90" s="119"/>
      <c r="BL90" s="119"/>
      <c r="BM90" s="119"/>
      <c r="BN90" s="119"/>
      <c r="BO90" s="119"/>
      <c r="BP90" s="119"/>
      <c r="BQ90" s="119"/>
      <c r="BR90" s="119"/>
      <c r="BS90" s="119"/>
      <c r="BT90" s="119"/>
      <c r="BU90" s="119"/>
      <c r="BV90" s="119"/>
      <c r="BW90" s="119"/>
      <c r="BX90" s="119"/>
      <c r="BY90" s="119"/>
      <c r="BZ90" s="119"/>
      <c r="CA90" s="119"/>
      <c r="CB90" s="119"/>
      <c r="CC90" s="119"/>
      <c r="CD90" s="119"/>
      <c r="CE90" s="119"/>
      <c r="CF90" s="119"/>
      <c r="CG90" s="119"/>
      <c r="CH90" s="119"/>
      <c r="CI90" s="119"/>
      <c r="CJ90" s="119"/>
      <c r="CK90" s="119"/>
      <c r="CL90" s="119"/>
      <c r="CM90" s="119"/>
      <c r="CN90" s="119"/>
      <c r="CO90" s="119"/>
      <c r="CP90" s="119"/>
      <c r="CQ90" s="119"/>
      <c r="CR90" s="119"/>
      <c r="CS90" s="119"/>
      <c r="CT90" s="119"/>
      <c r="CU90" s="119"/>
      <c r="CV90" s="119"/>
      <c r="CW90" s="119"/>
      <c r="CX90" s="119"/>
      <c r="CY90" s="119"/>
      <c r="CZ90" s="119"/>
      <c r="DA90" s="119"/>
      <c r="DB90" s="119"/>
      <c r="DC90" s="119"/>
      <c r="DD90" s="119"/>
      <c r="DE90" s="119"/>
      <c r="DF90" s="119"/>
      <c r="DG90" s="119"/>
      <c r="DH90" s="119"/>
      <c r="DI90" s="119"/>
      <c r="DJ90" s="119"/>
      <c r="DK90" s="119"/>
      <c r="DL90" s="119"/>
      <c r="DM90" s="119"/>
      <c r="DN90" s="119"/>
      <c r="DO90" s="119"/>
      <c r="DP90" s="119"/>
      <c r="DQ90" s="119"/>
      <c r="DR90" s="119"/>
      <c r="DS90" s="119"/>
      <c r="DT90" s="119"/>
      <c r="DU90" s="119"/>
      <c r="DV90" s="119"/>
      <c r="DW90" s="119"/>
      <c r="DX90" s="119"/>
      <c r="DY90" s="119"/>
      <c r="DZ90" s="119"/>
      <c r="EA90" s="119"/>
      <c r="EB90" s="119"/>
      <c r="EC90" s="119"/>
      <c r="ED90" s="119"/>
      <c r="EE90" s="119"/>
      <c r="EF90" s="119"/>
      <c r="EG90" s="119"/>
      <c r="EH90" s="119"/>
      <c r="EI90" s="119"/>
      <c r="EJ90" s="119"/>
      <c r="EK90" s="119"/>
      <c r="EL90" s="119"/>
      <c r="EM90" s="119"/>
      <c r="EN90" s="119"/>
      <c r="EO90" s="119"/>
      <c r="EP90" s="119"/>
      <c r="EQ90" s="119"/>
      <c r="ER90" s="119"/>
      <c r="ES90" s="119"/>
      <c r="ET90" s="119"/>
      <c r="EU90" s="119"/>
      <c r="EV90" s="119"/>
      <c r="EW90" s="119"/>
      <c r="EX90" s="119"/>
      <c r="EY90" s="119"/>
      <c r="EZ90" s="119"/>
      <c r="FA90" s="119"/>
      <c r="FB90" s="119"/>
      <c r="FC90" s="119"/>
      <c r="FD90" s="119"/>
      <c r="FE90" s="119"/>
      <c r="FF90" s="119"/>
      <c r="FG90" s="119"/>
      <c r="FH90" s="119"/>
      <c r="FI90" s="119"/>
      <c r="FJ90" s="119"/>
      <c r="FK90" s="119"/>
      <c r="FL90" s="119"/>
      <c r="FM90" s="119"/>
      <c r="FN90" s="119"/>
      <c r="FO90" s="119"/>
      <c r="FP90" s="119"/>
      <c r="FQ90" s="119"/>
      <c r="FR90" s="119"/>
      <c r="FS90" s="119"/>
      <c r="FT90" s="119"/>
      <c r="FU90" s="119"/>
      <c r="FV90" s="119"/>
      <c r="FW90" s="119"/>
      <c r="FX90" s="119"/>
      <c r="FY90" s="119"/>
      <c r="FZ90" s="119"/>
      <c r="GA90" s="119"/>
      <c r="GB90" s="119"/>
      <c r="GC90" s="119"/>
      <c r="GD90" s="119"/>
      <c r="GE90" s="119"/>
      <c r="GF90" s="119"/>
      <c r="GG90" s="119"/>
      <c r="GH90" s="119"/>
      <c r="GI90" s="119"/>
      <c r="GJ90" s="119"/>
    </row>
    <row r="91" spans="1:192" ht="101.25" outlineLevel="1" x14ac:dyDescent="0.25">
      <c r="A91" s="182" t="s">
        <v>6</v>
      </c>
      <c r="B91" s="148"/>
      <c r="C91" s="149" t="s">
        <v>295</v>
      </c>
      <c r="D91" s="150" t="s">
        <v>24</v>
      </c>
      <c r="E91" s="174" t="s">
        <v>888</v>
      </c>
      <c r="F91" s="61"/>
      <c r="G91" s="90" t="str">
        <f>Page1!$H84</f>
        <v>NA</v>
      </c>
      <c r="H91" s="90" t="str">
        <f>Page2!$H84</f>
        <v>NA</v>
      </c>
      <c r="I91" s="90" t="str">
        <f>Page3!$H84</f>
        <v>NA</v>
      </c>
      <c r="J91" s="90" t="str">
        <f>Page4!$H84</f>
        <v>NA</v>
      </c>
      <c r="K91" s="90" t="str">
        <f>Page5!$H84</f>
        <v>NA</v>
      </c>
      <c r="L91" s="90" t="str">
        <f>Page6!$H84</f>
        <v>NA</v>
      </c>
      <c r="M91" s="90" t="str">
        <f>Page7!$H84</f>
        <v>NA</v>
      </c>
      <c r="N91" s="90" t="str">
        <f>Page8!$H84</f>
        <v>NA</v>
      </c>
      <c r="O91" s="90" t="str">
        <f>Page9!$H84</f>
        <v>NA</v>
      </c>
      <c r="P91" s="90" t="str">
        <f>Page10!$H84</f>
        <v>NA</v>
      </c>
      <c r="Q91" s="90" t="str">
        <f>Page11!$H84</f>
        <v>NA</v>
      </c>
      <c r="R91" s="90" t="str">
        <f>Page12!$H84</f>
        <v>NA</v>
      </c>
      <c r="S91" s="90" t="str">
        <f>Page13!$H84</f>
        <v>NA</v>
      </c>
      <c r="T91" s="90" t="str">
        <f>Page14!$H84</f>
        <v>NA</v>
      </c>
      <c r="U91" s="90" t="str">
        <f>Page15!$H84</f>
        <v>NA</v>
      </c>
      <c r="V91" s="90" t="str">
        <f>Page16!$H84</f>
        <v>NA</v>
      </c>
      <c r="W91" s="90" t="str">
        <f>Page17!$H84</f>
        <v>NA</v>
      </c>
      <c r="X91" s="90" t="str">
        <f>Page18!$H84</f>
        <v>NA</v>
      </c>
      <c r="Y91" s="90" t="str">
        <f>Page19!$H84</f>
        <v>NA</v>
      </c>
      <c r="Z91" s="90" t="str">
        <f>Page20!$H84</f>
        <v>NA</v>
      </c>
      <c r="AA91" s="90" t="str">
        <f>Page21!$H84</f>
        <v>NA</v>
      </c>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119"/>
      <c r="AZ91" s="119"/>
      <c r="BA91" s="119"/>
      <c r="BB91" s="119"/>
      <c r="BC91" s="119"/>
      <c r="BD91" s="119"/>
      <c r="BE91" s="119"/>
      <c r="BF91" s="119"/>
      <c r="BG91" s="119"/>
      <c r="BH91" s="119"/>
      <c r="BI91" s="119"/>
      <c r="BJ91" s="119"/>
      <c r="BK91" s="119"/>
      <c r="BL91" s="119"/>
      <c r="BM91" s="119"/>
      <c r="BN91" s="119"/>
      <c r="BO91" s="119"/>
      <c r="BP91" s="119"/>
      <c r="BQ91" s="119"/>
      <c r="BR91" s="119"/>
      <c r="BS91" s="119"/>
      <c r="BT91" s="119"/>
      <c r="BU91" s="119"/>
      <c r="BV91" s="119"/>
      <c r="BW91" s="119"/>
      <c r="BX91" s="119"/>
      <c r="BY91" s="119"/>
      <c r="BZ91" s="119"/>
      <c r="CA91" s="119"/>
      <c r="CB91" s="119"/>
      <c r="CC91" s="119"/>
      <c r="CD91" s="119"/>
      <c r="CE91" s="119"/>
      <c r="CF91" s="119"/>
      <c r="CG91" s="119"/>
      <c r="CH91" s="119"/>
      <c r="CI91" s="119"/>
      <c r="CJ91" s="119"/>
      <c r="CK91" s="119"/>
      <c r="CL91" s="119"/>
      <c r="CM91" s="119"/>
      <c r="CN91" s="119"/>
      <c r="CO91" s="119"/>
      <c r="CP91" s="119"/>
      <c r="CQ91" s="119"/>
      <c r="CR91" s="119"/>
      <c r="CS91" s="119"/>
      <c r="CT91" s="119"/>
      <c r="CU91" s="119"/>
      <c r="CV91" s="119"/>
      <c r="CW91" s="119"/>
      <c r="CX91" s="119"/>
      <c r="CY91" s="119"/>
      <c r="CZ91" s="119"/>
      <c r="DA91" s="119"/>
      <c r="DB91" s="119"/>
      <c r="DC91" s="119"/>
      <c r="DD91" s="119"/>
      <c r="DE91" s="119"/>
      <c r="DF91" s="119"/>
      <c r="DG91" s="119"/>
      <c r="DH91" s="119"/>
      <c r="DI91" s="119"/>
      <c r="DJ91" s="119"/>
      <c r="DK91" s="119"/>
      <c r="DL91" s="119"/>
      <c r="DM91" s="119"/>
      <c r="DN91" s="119"/>
      <c r="DO91" s="119"/>
      <c r="DP91" s="119"/>
      <c r="DQ91" s="119"/>
      <c r="DR91" s="119"/>
      <c r="DS91" s="119"/>
      <c r="DT91" s="119"/>
      <c r="DU91" s="119"/>
      <c r="DV91" s="119"/>
      <c r="DW91" s="119"/>
      <c r="DX91" s="119"/>
      <c r="DY91" s="119"/>
      <c r="DZ91" s="119"/>
      <c r="EA91" s="119"/>
      <c r="EB91" s="119"/>
      <c r="EC91" s="119"/>
      <c r="ED91" s="119"/>
      <c r="EE91" s="119"/>
      <c r="EF91" s="119"/>
      <c r="EG91" s="119"/>
      <c r="EH91" s="119"/>
      <c r="EI91" s="119"/>
      <c r="EJ91" s="119"/>
      <c r="EK91" s="119"/>
      <c r="EL91" s="119"/>
      <c r="EM91" s="119"/>
      <c r="EN91" s="119"/>
      <c r="EO91" s="119"/>
      <c r="EP91" s="119"/>
      <c r="EQ91" s="119"/>
      <c r="ER91" s="119"/>
      <c r="ES91" s="119"/>
      <c r="ET91" s="119"/>
      <c r="EU91" s="119"/>
      <c r="EV91" s="119"/>
      <c r="EW91" s="119"/>
      <c r="EX91" s="119"/>
      <c r="EY91" s="119"/>
      <c r="EZ91" s="119"/>
      <c r="FA91" s="119"/>
      <c r="FB91" s="119"/>
      <c r="FC91" s="119"/>
      <c r="FD91" s="119"/>
      <c r="FE91" s="119"/>
      <c r="FF91" s="119"/>
      <c r="FG91" s="119"/>
      <c r="FH91" s="119"/>
      <c r="FI91" s="119"/>
      <c r="FJ91" s="119"/>
      <c r="FK91" s="119"/>
      <c r="FL91" s="119"/>
      <c r="FM91" s="119"/>
      <c r="FN91" s="119"/>
      <c r="FO91" s="119"/>
      <c r="FP91" s="119"/>
      <c r="FQ91" s="119"/>
      <c r="FR91" s="119"/>
      <c r="FS91" s="119"/>
      <c r="FT91" s="119"/>
      <c r="FU91" s="119"/>
      <c r="FV91" s="119"/>
      <c r="FW91" s="119"/>
      <c r="FX91" s="119"/>
      <c r="FY91" s="119"/>
      <c r="FZ91" s="119"/>
      <c r="GA91" s="119"/>
      <c r="GB91" s="119"/>
      <c r="GC91" s="119"/>
      <c r="GD91" s="119"/>
      <c r="GE91" s="119"/>
      <c r="GF91" s="119"/>
      <c r="GG91" s="119"/>
      <c r="GH91" s="119"/>
      <c r="GI91" s="119"/>
      <c r="GJ91" s="119"/>
    </row>
    <row r="92" spans="1:192" ht="101.25" outlineLevel="1" x14ac:dyDescent="0.25">
      <c r="A92" s="182" t="s">
        <v>6</v>
      </c>
      <c r="B92" s="145" t="s">
        <v>889</v>
      </c>
      <c r="C92" s="146" t="s">
        <v>296</v>
      </c>
      <c r="D92" s="147" t="s">
        <v>24</v>
      </c>
      <c r="E92" s="173" t="s">
        <v>890</v>
      </c>
      <c r="F92" s="59"/>
      <c r="G92" s="90" t="str">
        <f>Page1!$H85</f>
        <v>NA</v>
      </c>
      <c r="H92" s="90" t="str">
        <f>Page2!$H85</f>
        <v>NA</v>
      </c>
      <c r="I92" s="90" t="str">
        <f>Page3!$H85</f>
        <v>NA</v>
      </c>
      <c r="J92" s="90" t="str">
        <f>Page4!$H85</f>
        <v>NA</v>
      </c>
      <c r="K92" s="90" t="str">
        <f>Page5!$H85</f>
        <v>NA</v>
      </c>
      <c r="L92" s="90" t="str">
        <f>Page6!$H85</f>
        <v>NA</v>
      </c>
      <c r="M92" s="90" t="str">
        <f>Page7!$H85</f>
        <v>NA</v>
      </c>
      <c r="N92" s="90" t="str">
        <f>Page8!$H85</f>
        <v>NA</v>
      </c>
      <c r="O92" s="90" t="str">
        <f>Page9!$H85</f>
        <v>NA</v>
      </c>
      <c r="P92" s="90" t="str">
        <f>Page10!$H85</f>
        <v>NA</v>
      </c>
      <c r="Q92" s="90" t="str">
        <f>Page11!$H85</f>
        <v>NA</v>
      </c>
      <c r="R92" s="90" t="str">
        <f>Page12!$H85</f>
        <v>NA</v>
      </c>
      <c r="S92" s="90" t="str">
        <f>Page13!$H85</f>
        <v>NA</v>
      </c>
      <c r="T92" s="90" t="str">
        <f>Page14!$H85</f>
        <v>NA</v>
      </c>
      <c r="U92" s="90" t="str">
        <f>Page15!$H85</f>
        <v>NA</v>
      </c>
      <c r="V92" s="90" t="str">
        <f>Page16!$H85</f>
        <v>NA</v>
      </c>
      <c r="W92" s="90" t="str">
        <f>Page17!$H85</f>
        <v>NA</v>
      </c>
      <c r="X92" s="90" t="str">
        <f>Page18!$H85</f>
        <v>NA</v>
      </c>
      <c r="Y92" s="90" t="str">
        <f>Page19!$H85</f>
        <v>NA</v>
      </c>
      <c r="Z92" s="90" t="str">
        <f>Page20!$H85</f>
        <v>NA</v>
      </c>
      <c r="AA92" s="90" t="str">
        <f>Page21!$H85</f>
        <v>NA</v>
      </c>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19"/>
      <c r="ET92" s="119"/>
      <c r="EU92" s="119"/>
      <c r="EV92" s="119"/>
      <c r="EW92" s="119"/>
      <c r="EX92" s="119"/>
      <c r="EY92" s="119"/>
      <c r="EZ92" s="119"/>
      <c r="FA92" s="119"/>
      <c r="FB92" s="119"/>
      <c r="FC92" s="119"/>
      <c r="FD92" s="119"/>
      <c r="FE92" s="119"/>
      <c r="FF92" s="119"/>
      <c r="FG92" s="119"/>
      <c r="FH92" s="119"/>
      <c r="FI92" s="119"/>
      <c r="FJ92" s="119"/>
      <c r="FK92" s="119"/>
      <c r="FL92" s="119"/>
      <c r="FM92" s="119"/>
      <c r="FN92" s="119"/>
      <c r="FO92" s="119"/>
      <c r="FP92" s="119"/>
      <c r="FQ92" s="119"/>
      <c r="FR92" s="119"/>
      <c r="FS92" s="119"/>
      <c r="FT92" s="119"/>
      <c r="FU92" s="119"/>
      <c r="FV92" s="119"/>
      <c r="FW92" s="119"/>
      <c r="FX92" s="119"/>
      <c r="FY92" s="119"/>
      <c r="FZ92" s="119"/>
      <c r="GA92" s="119"/>
      <c r="GB92" s="119"/>
      <c r="GC92" s="119"/>
      <c r="GD92" s="119"/>
      <c r="GE92" s="119"/>
      <c r="GF92" s="119"/>
      <c r="GG92" s="119"/>
      <c r="GH92" s="119"/>
      <c r="GI92" s="119"/>
      <c r="GJ92" s="119"/>
    </row>
    <row r="93" spans="1:192" ht="67.5" outlineLevel="1" x14ac:dyDescent="0.25">
      <c r="A93" s="182" t="s">
        <v>6</v>
      </c>
      <c r="B93" s="145"/>
      <c r="C93" s="146" t="s">
        <v>297</v>
      </c>
      <c r="D93" s="147" t="s">
        <v>24</v>
      </c>
      <c r="E93" s="175" t="s">
        <v>661</v>
      </c>
      <c r="F93" s="59"/>
      <c r="G93" s="90" t="str">
        <f>Page1!$H86</f>
        <v>NA</v>
      </c>
      <c r="H93" s="90" t="str">
        <f>Page2!$H86</f>
        <v>NA</v>
      </c>
      <c r="I93" s="90" t="str">
        <f>Page3!$H86</f>
        <v>NA</v>
      </c>
      <c r="J93" s="90" t="str">
        <f>Page4!$H86</f>
        <v>NA</v>
      </c>
      <c r="K93" s="90" t="str">
        <f>Page5!$H86</f>
        <v>NA</v>
      </c>
      <c r="L93" s="90" t="str">
        <f>Page6!$H86</f>
        <v>NA</v>
      </c>
      <c r="M93" s="90" t="str">
        <f>Page7!$H86</f>
        <v>NA</v>
      </c>
      <c r="N93" s="90" t="str">
        <f>Page8!$H86</f>
        <v>NA</v>
      </c>
      <c r="O93" s="90" t="str">
        <f>Page9!$H86</f>
        <v>NA</v>
      </c>
      <c r="P93" s="90" t="str">
        <f>Page10!$H86</f>
        <v>NA</v>
      </c>
      <c r="Q93" s="90" t="str">
        <f>Page11!$H86</f>
        <v>NA</v>
      </c>
      <c r="R93" s="90" t="str">
        <f>Page12!$H86</f>
        <v>NA</v>
      </c>
      <c r="S93" s="90" t="str">
        <f>Page13!$H86</f>
        <v>NA</v>
      </c>
      <c r="T93" s="90" t="str">
        <f>Page14!$H86</f>
        <v>NA</v>
      </c>
      <c r="U93" s="90" t="str">
        <f>Page15!$H86</f>
        <v>NA</v>
      </c>
      <c r="V93" s="90" t="str">
        <f>Page16!$H86</f>
        <v>NA</v>
      </c>
      <c r="W93" s="90" t="str">
        <f>Page17!$H86</f>
        <v>NA</v>
      </c>
      <c r="X93" s="90" t="str">
        <f>Page18!$H86</f>
        <v>NA</v>
      </c>
      <c r="Y93" s="90" t="str">
        <f>Page19!$H86</f>
        <v>NA</v>
      </c>
      <c r="Z93" s="90" t="str">
        <f>Page20!$H86</f>
        <v>NA</v>
      </c>
      <c r="AA93" s="90" t="str">
        <f>Page21!$H86</f>
        <v>NA</v>
      </c>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119"/>
      <c r="AZ93" s="119"/>
      <c r="BA93" s="119"/>
      <c r="BB93" s="119"/>
      <c r="BC93" s="119"/>
      <c r="BD93" s="119"/>
      <c r="BE93" s="119"/>
      <c r="BF93" s="119"/>
      <c r="BG93" s="119"/>
      <c r="BH93" s="119"/>
      <c r="BI93" s="119"/>
      <c r="BJ93" s="119"/>
      <c r="BK93" s="119"/>
      <c r="BL93" s="119"/>
      <c r="BM93" s="119"/>
      <c r="BN93" s="119"/>
      <c r="BO93" s="119"/>
      <c r="BP93" s="119"/>
      <c r="BQ93" s="119"/>
      <c r="BR93" s="119"/>
      <c r="BS93" s="119"/>
      <c r="BT93" s="119"/>
      <c r="BU93" s="119"/>
      <c r="BV93" s="119"/>
      <c r="BW93" s="119"/>
      <c r="BX93" s="119"/>
      <c r="BY93" s="119"/>
      <c r="BZ93" s="119"/>
      <c r="CA93" s="119"/>
      <c r="CB93" s="119"/>
      <c r="CC93" s="119"/>
      <c r="CD93" s="119"/>
      <c r="CE93" s="119"/>
      <c r="CF93" s="119"/>
      <c r="CG93" s="119"/>
      <c r="CH93" s="119"/>
      <c r="CI93" s="119"/>
      <c r="CJ93" s="119"/>
      <c r="CK93" s="119"/>
      <c r="CL93" s="119"/>
      <c r="CM93" s="119"/>
      <c r="CN93" s="119"/>
      <c r="CO93" s="119"/>
      <c r="CP93" s="119"/>
      <c r="CQ93" s="119"/>
      <c r="CR93" s="119"/>
      <c r="CS93" s="119"/>
      <c r="CT93" s="119"/>
      <c r="CU93" s="119"/>
      <c r="CV93" s="119"/>
      <c r="CW93" s="119"/>
      <c r="CX93" s="119"/>
      <c r="CY93" s="119"/>
      <c r="CZ93" s="119"/>
      <c r="DA93" s="119"/>
      <c r="DB93" s="119"/>
      <c r="DC93" s="119"/>
      <c r="DD93" s="119"/>
      <c r="DE93" s="119"/>
      <c r="DF93" s="119"/>
      <c r="DG93" s="119"/>
      <c r="DH93" s="119"/>
      <c r="DI93" s="119"/>
      <c r="DJ93" s="119"/>
      <c r="DK93" s="119"/>
      <c r="DL93" s="119"/>
      <c r="DM93" s="119"/>
      <c r="DN93" s="119"/>
      <c r="DO93" s="119"/>
      <c r="DP93" s="119"/>
      <c r="DQ93" s="119"/>
      <c r="DR93" s="119"/>
      <c r="DS93" s="119"/>
      <c r="DT93" s="119"/>
      <c r="DU93" s="119"/>
      <c r="DV93" s="119"/>
      <c r="DW93" s="119"/>
      <c r="DX93" s="119"/>
      <c r="DY93" s="119"/>
      <c r="DZ93" s="119"/>
      <c r="EA93" s="119"/>
      <c r="EB93" s="119"/>
      <c r="EC93" s="119"/>
      <c r="ED93" s="119"/>
      <c r="EE93" s="119"/>
      <c r="EF93" s="119"/>
      <c r="EG93" s="119"/>
      <c r="EH93" s="119"/>
      <c r="EI93" s="119"/>
      <c r="EJ93" s="119"/>
      <c r="EK93" s="119"/>
      <c r="EL93" s="119"/>
      <c r="EM93" s="119"/>
      <c r="EN93" s="119"/>
      <c r="EO93" s="119"/>
      <c r="EP93" s="119"/>
      <c r="EQ93" s="119"/>
      <c r="ER93" s="119"/>
      <c r="ES93" s="119"/>
      <c r="ET93" s="119"/>
      <c r="EU93" s="119"/>
      <c r="EV93" s="119"/>
      <c r="EW93" s="119"/>
      <c r="EX93" s="119"/>
      <c r="EY93" s="119"/>
      <c r="EZ93" s="119"/>
      <c r="FA93" s="119"/>
      <c r="FB93" s="119"/>
      <c r="FC93" s="119"/>
      <c r="FD93" s="119"/>
      <c r="FE93" s="119"/>
      <c r="FF93" s="119"/>
      <c r="FG93" s="119"/>
      <c r="FH93" s="119"/>
      <c r="FI93" s="119"/>
      <c r="FJ93" s="119"/>
      <c r="FK93" s="119"/>
      <c r="FL93" s="119"/>
      <c r="FM93" s="119"/>
      <c r="FN93" s="119"/>
      <c r="FO93" s="119"/>
      <c r="FP93" s="119"/>
      <c r="FQ93" s="119"/>
      <c r="FR93" s="119"/>
      <c r="FS93" s="119"/>
      <c r="FT93" s="119"/>
      <c r="FU93" s="119"/>
      <c r="FV93" s="119"/>
      <c r="FW93" s="119"/>
      <c r="FX93" s="119"/>
      <c r="FY93" s="119"/>
      <c r="FZ93" s="119"/>
      <c r="GA93" s="119"/>
      <c r="GB93" s="119"/>
      <c r="GC93" s="119"/>
      <c r="GD93" s="119"/>
      <c r="GE93" s="119"/>
      <c r="GF93" s="119"/>
      <c r="GG93" s="119"/>
      <c r="GH93" s="119"/>
      <c r="GI93" s="119"/>
      <c r="GJ93" s="119"/>
    </row>
    <row r="94" spans="1:192" ht="56.25" outlineLevel="1" x14ac:dyDescent="0.25">
      <c r="A94" s="182" t="s">
        <v>6</v>
      </c>
      <c r="B94" s="155" t="s">
        <v>891</v>
      </c>
      <c r="C94" s="156" t="s">
        <v>298</v>
      </c>
      <c r="D94" s="157" t="s">
        <v>24</v>
      </c>
      <c r="E94" s="152" t="s">
        <v>891</v>
      </c>
      <c r="F94" s="61"/>
      <c r="G94" s="90" t="str">
        <f>Page1!$H87</f>
        <v>NA</v>
      </c>
      <c r="H94" s="90" t="str">
        <f>Page2!$H87</f>
        <v>NA</v>
      </c>
      <c r="I94" s="90" t="str">
        <f>Page3!$H87</f>
        <v>NA</v>
      </c>
      <c r="J94" s="90" t="str">
        <f>Page4!$H87</f>
        <v>NA</v>
      </c>
      <c r="K94" s="90" t="str">
        <f>Page5!$H87</f>
        <v>NA</v>
      </c>
      <c r="L94" s="90" t="str">
        <f>Page6!$H87</f>
        <v>NA</v>
      </c>
      <c r="M94" s="90" t="str">
        <f>Page7!$H87</f>
        <v>NA</v>
      </c>
      <c r="N94" s="90" t="str">
        <f>Page8!$H87</f>
        <v>NA</v>
      </c>
      <c r="O94" s="90" t="str">
        <f>Page9!$H87</f>
        <v>NA</v>
      </c>
      <c r="P94" s="90" t="str">
        <f>Page10!$H87</f>
        <v>NA</v>
      </c>
      <c r="Q94" s="90" t="str">
        <f>Page11!$H87</f>
        <v>NA</v>
      </c>
      <c r="R94" s="90" t="str">
        <f>Page12!$H87</f>
        <v>NA</v>
      </c>
      <c r="S94" s="90" t="str">
        <f>Page13!$H87</f>
        <v>NA</v>
      </c>
      <c r="T94" s="90" t="str">
        <f>Page14!$H87</f>
        <v>NA</v>
      </c>
      <c r="U94" s="90" t="str">
        <f>Page15!$H87</f>
        <v>NA</v>
      </c>
      <c r="V94" s="90" t="str">
        <f>Page16!$H87</f>
        <v>NA</v>
      </c>
      <c r="W94" s="90" t="str">
        <f>Page17!$H87</f>
        <v>NA</v>
      </c>
      <c r="X94" s="90" t="str">
        <f>Page18!$H87</f>
        <v>NA</v>
      </c>
      <c r="Y94" s="90" t="str">
        <f>Page19!$H87</f>
        <v>NA</v>
      </c>
      <c r="Z94" s="90" t="str">
        <f>Page20!$H87</f>
        <v>NA</v>
      </c>
      <c r="AA94" s="90" t="str">
        <f>Page21!$H87</f>
        <v>NA</v>
      </c>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119"/>
      <c r="CD94" s="119"/>
      <c r="CE94" s="119"/>
      <c r="CF94" s="119"/>
      <c r="CG94" s="119"/>
      <c r="CH94" s="119"/>
      <c r="CI94" s="119"/>
      <c r="CJ94" s="119"/>
      <c r="CK94" s="119"/>
      <c r="CL94" s="119"/>
      <c r="CM94" s="119"/>
      <c r="CN94" s="119"/>
      <c r="CO94" s="119"/>
      <c r="CP94" s="119"/>
      <c r="CQ94" s="119"/>
      <c r="CR94" s="119"/>
      <c r="CS94" s="119"/>
      <c r="CT94" s="119"/>
      <c r="CU94" s="119"/>
      <c r="CV94" s="119"/>
      <c r="CW94" s="119"/>
      <c r="CX94" s="119"/>
      <c r="CY94" s="119"/>
      <c r="CZ94" s="119"/>
      <c r="DA94" s="119"/>
      <c r="DB94" s="119"/>
      <c r="DC94" s="119"/>
      <c r="DD94" s="119"/>
      <c r="DE94" s="119"/>
      <c r="DF94" s="119"/>
      <c r="DG94" s="119"/>
      <c r="DH94" s="119"/>
      <c r="DI94" s="119"/>
      <c r="DJ94" s="119"/>
      <c r="DK94" s="119"/>
      <c r="DL94" s="119"/>
      <c r="DM94" s="119"/>
      <c r="DN94" s="119"/>
      <c r="DO94" s="119"/>
      <c r="DP94" s="119"/>
      <c r="DQ94" s="119"/>
      <c r="DR94" s="119"/>
      <c r="DS94" s="119"/>
      <c r="DT94" s="119"/>
      <c r="DU94" s="119"/>
      <c r="DV94" s="119"/>
      <c r="DW94" s="119"/>
      <c r="DX94" s="119"/>
      <c r="DY94" s="119"/>
      <c r="DZ94" s="119"/>
      <c r="EA94" s="119"/>
      <c r="EB94" s="119"/>
      <c r="EC94" s="119"/>
      <c r="ED94" s="119"/>
      <c r="EE94" s="119"/>
      <c r="EF94" s="119"/>
      <c r="EG94" s="119"/>
      <c r="EH94" s="119"/>
      <c r="EI94" s="119"/>
      <c r="EJ94" s="119"/>
      <c r="EK94" s="119"/>
      <c r="EL94" s="119"/>
      <c r="EM94" s="119"/>
      <c r="EN94" s="119"/>
      <c r="EO94" s="119"/>
      <c r="EP94" s="119"/>
      <c r="EQ94" s="119"/>
      <c r="ER94" s="119"/>
      <c r="ES94" s="119"/>
      <c r="ET94" s="119"/>
      <c r="EU94" s="119"/>
      <c r="EV94" s="119"/>
      <c r="EW94" s="119"/>
      <c r="EX94" s="119"/>
      <c r="EY94" s="119"/>
      <c r="EZ94" s="119"/>
      <c r="FA94" s="119"/>
      <c r="FB94" s="119"/>
      <c r="FC94" s="119"/>
      <c r="FD94" s="119"/>
      <c r="FE94" s="119"/>
      <c r="FF94" s="119"/>
      <c r="FG94" s="119"/>
      <c r="FH94" s="119"/>
      <c r="FI94" s="119"/>
      <c r="FJ94" s="119"/>
      <c r="FK94" s="119"/>
      <c r="FL94" s="119"/>
      <c r="FM94" s="119"/>
      <c r="FN94" s="119"/>
      <c r="FO94" s="119"/>
      <c r="FP94" s="119"/>
      <c r="FQ94" s="119"/>
      <c r="FR94" s="119"/>
      <c r="FS94" s="119"/>
      <c r="FT94" s="119"/>
      <c r="FU94" s="119"/>
      <c r="FV94" s="119"/>
      <c r="FW94" s="119"/>
      <c r="FX94" s="119"/>
      <c r="FY94" s="119"/>
      <c r="FZ94" s="119"/>
      <c r="GA94" s="119"/>
      <c r="GB94" s="119"/>
      <c r="GC94" s="119"/>
      <c r="GD94" s="119"/>
      <c r="GE94" s="119"/>
      <c r="GF94" s="119"/>
      <c r="GG94" s="119"/>
      <c r="GH94" s="119"/>
      <c r="GI94" s="119"/>
      <c r="GJ94" s="119"/>
    </row>
    <row r="95" spans="1:192" ht="90" outlineLevel="1" x14ac:dyDescent="0.25">
      <c r="A95" s="182" t="s">
        <v>6</v>
      </c>
      <c r="B95" s="145" t="s">
        <v>892</v>
      </c>
      <c r="C95" s="146" t="s">
        <v>299</v>
      </c>
      <c r="D95" s="147" t="s">
        <v>25</v>
      </c>
      <c r="E95" s="173" t="s">
        <v>893</v>
      </c>
      <c r="F95" s="59"/>
      <c r="G95" s="90" t="str">
        <f>Page1!$H88</f>
        <v>NA</v>
      </c>
      <c r="H95" s="90" t="str">
        <f>Page2!$H88</f>
        <v>NA</v>
      </c>
      <c r="I95" s="90" t="str">
        <f>Page3!$H88</f>
        <v>NA</v>
      </c>
      <c r="J95" s="90" t="str">
        <f>Page4!$H88</f>
        <v>NA</v>
      </c>
      <c r="K95" s="90" t="str">
        <f>Page5!$H88</f>
        <v>NA</v>
      </c>
      <c r="L95" s="90" t="str">
        <f>Page6!$H88</f>
        <v>NA</v>
      </c>
      <c r="M95" s="90" t="str">
        <f>Page7!$H88</f>
        <v>NA</v>
      </c>
      <c r="N95" s="90" t="str">
        <f>Page8!$H88</f>
        <v>NA</v>
      </c>
      <c r="O95" s="90" t="str">
        <f>Page9!$H88</f>
        <v>NA</v>
      </c>
      <c r="P95" s="90" t="str">
        <f>Page10!$H88</f>
        <v>NA</v>
      </c>
      <c r="Q95" s="90" t="str">
        <f>Page11!$H88</f>
        <v>NA</v>
      </c>
      <c r="R95" s="90" t="str">
        <f>Page12!$H88</f>
        <v>NA</v>
      </c>
      <c r="S95" s="90" t="str">
        <f>Page13!$H88</f>
        <v>NA</v>
      </c>
      <c r="T95" s="90" t="str">
        <f>Page14!$H88</f>
        <v>NA</v>
      </c>
      <c r="U95" s="90" t="str">
        <f>Page15!$H88</f>
        <v>NA</v>
      </c>
      <c r="V95" s="90" t="str">
        <f>Page16!$H88</f>
        <v>NA</v>
      </c>
      <c r="W95" s="90" t="str">
        <f>Page17!$H88</f>
        <v>NA</v>
      </c>
      <c r="X95" s="90" t="str">
        <f>Page18!$H88</f>
        <v>NA</v>
      </c>
      <c r="Y95" s="90" t="str">
        <f>Page19!$H88</f>
        <v>NA</v>
      </c>
      <c r="Z95" s="90" t="str">
        <f>Page20!$H88</f>
        <v>NA</v>
      </c>
      <c r="AA95" s="90" t="str">
        <f>Page21!$H88</f>
        <v>NA</v>
      </c>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119"/>
      <c r="BU95" s="119"/>
      <c r="BV95" s="119"/>
      <c r="BW95" s="119"/>
      <c r="BX95" s="119"/>
      <c r="BY95" s="119"/>
      <c r="BZ95" s="119"/>
      <c r="CA95" s="119"/>
      <c r="CB95" s="119"/>
      <c r="CC95" s="119"/>
      <c r="CD95" s="119"/>
      <c r="CE95" s="119"/>
      <c r="CF95" s="119"/>
      <c r="CG95" s="119"/>
      <c r="CH95" s="119"/>
      <c r="CI95" s="119"/>
      <c r="CJ95" s="119"/>
      <c r="CK95" s="119"/>
      <c r="CL95" s="119"/>
      <c r="CM95" s="119"/>
      <c r="CN95" s="119"/>
      <c r="CO95" s="119"/>
      <c r="CP95" s="119"/>
      <c r="CQ95" s="119"/>
      <c r="CR95" s="119"/>
      <c r="CS95" s="119"/>
      <c r="CT95" s="119"/>
      <c r="CU95" s="119"/>
      <c r="CV95" s="119"/>
      <c r="CW95" s="119"/>
      <c r="CX95" s="119"/>
      <c r="CY95" s="119"/>
      <c r="CZ95" s="119"/>
      <c r="DA95" s="119"/>
      <c r="DB95" s="119"/>
      <c r="DC95" s="119"/>
      <c r="DD95" s="119"/>
      <c r="DE95" s="119"/>
      <c r="DF95" s="119"/>
      <c r="DG95" s="119"/>
      <c r="DH95" s="119"/>
      <c r="DI95" s="119"/>
      <c r="DJ95" s="119"/>
      <c r="DK95" s="119"/>
      <c r="DL95" s="119"/>
      <c r="DM95" s="119"/>
      <c r="DN95" s="119"/>
      <c r="DO95" s="119"/>
      <c r="DP95" s="119"/>
      <c r="DQ95" s="119"/>
      <c r="DR95" s="119"/>
      <c r="DS95" s="119"/>
      <c r="DT95" s="119"/>
      <c r="DU95" s="119"/>
      <c r="DV95" s="119"/>
      <c r="DW95" s="119"/>
      <c r="DX95" s="119"/>
      <c r="DY95" s="119"/>
      <c r="DZ95" s="119"/>
      <c r="EA95" s="119"/>
      <c r="EB95" s="119"/>
      <c r="EC95" s="119"/>
      <c r="ED95" s="119"/>
      <c r="EE95" s="119"/>
      <c r="EF95" s="119"/>
      <c r="EG95" s="119"/>
      <c r="EH95" s="119"/>
      <c r="EI95" s="119"/>
      <c r="EJ95" s="119"/>
      <c r="EK95" s="119"/>
      <c r="EL95" s="119"/>
      <c r="EM95" s="119"/>
      <c r="EN95" s="119"/>
      <c r="EO95" s="119"/>
      <c r="EP95" s="119"/>
      <c r="EQ95" s="119"/>
      <c r="ER95" s="119"/>
      <c r="ES95" s="119"/>
      <c r="ET95" s="119"/>
      <c r="EU95" s="119"/>
      <c r="EV95" s="119"/>
      <c r="EW95" s="119"/>
      <c r="EX95" s="119"/>
      <c r="EY95" s="119"/>
      <c r="EZ95" s="119"/>
      <c r="FA95" s="119"/>
      <c r="FB95" s="119"/>
      <c r="FC95" s="119"/>
      <c r="FD95" s="119"/>
      <c r="FE95" s="119"/>
      <c r="FF95" s="119"/>
      <c r="FG95" s="119"/>
      <c r="FH95" s="119"/>
      <c r="FI95" s="119"/>
      <c r="FJ95" s="119"/>
      <c r="FK95" s="119"/>
      <c r="FL95" s="119"/>
      <c r="FM95" s="119"/>
      <c r="FN95" s="119"/>
      <c r="FO95" s="119"/>
      <c r="FP95" s="119"/>
      <c r="FQ95" s="119"/>
      <c r="FR95" s="119"/>
      <c r="FS95" s="119"/>
      <c r="FT95" s="119"/>
      <c r="FU95" s="119"/>
      <c r="FV95" s="119"/>
      <c r="FW95" s="119"/>
      <c r="FX95" s="119"/>
      <c r="FY95" s="119"/>
      <c r="FZ95" s="119"/>
      <c r="GA95" s="119"/>
      <c r="GB95" s="119"/>
      <c r="GC95" s="119"/>
      <c r="GD95" s="119"/>
      <c r="GE95" s="119"/>
      <c r="GF95" s="119"/>
      <c r="GG95" s="119"/>
      <c r="GH95" s="119"/>
      <c r="GI95" s="119"/>
      <c r="GJ95" s="119"/>
    </row>
    <row r="96" spans="1:192" ht="90" outlineLevel="1" x14ac:dyDescent="0.25">
      <c r="A96" s="182" t="s">
        <v>6</v>
      </c>
      <c r="B96" s="145"/>
      <c r="C96" s="146" t="s">
        <v>300</v>
      </c>
      <c r="D96" s="147" t="s">
        <v>25</v>
      </c>
      <c r="E96" s="173" t="s">
        <v>894</v>
      </c>
      <c r="F96" s="59"/>
      <c r="G96" s="90" t="str">
        <f>Page1!$H89</f>
        <v>NA</v>
      </c>
      <c r="H96" s="90" t="str">
        <f>Page2!$H89</f>
        <v>NA</v>
      </c>
      <c r="I96" s="90" t="str">
        <f>Page3!$H89</f>
        <v>NA</v>
      </c>
      <c r="J96" s="90" t="str">
        <f>Page4!$H89</f>
        <v>NA</v>
      </c>
      <c r="K96" s="90" t="str">
        <f>Page5!$H89</f>
        <v>NA</v>
      </c>
      <c r="L96" s="90" t="str">
        <f>Page6!$H89</f>
        <v>NA</v>
      </c>
      <c r="M96" s="90" t="str">
        <f>Page7!$H89</f>
        <v>NA</v>
      </c>
      <c r="N96" s="90" t="str">
        <f>Page8!$H89</f>
        <v>NA</v>
      </c>
      <c r="O96" s="90" t="str">
        <f>Page9!$H89</f>
        <v>NA</v>
      </c>
      <c r="P96" s="90" t="str">
        <f>Page10!$H89</f>
        <v>NA</v>
      </c>
      <c r="Q96" s="90" t="str">
        <f>Page11!$H89</f>
        <v>NA</v>
      </c>
      <c r="R96" s="90" t="str">
        <f>Page12!$H89</f>
        <v>NA</v>
      </c>
      <c r="S96" s="90" t="str">
        <f>Page13!$H89</f>
        <v>NA</v>
      </c>
      <c r="T96" s="90" t="str">
        <f>Page14!$H89</f>
        <v>NA</v>
      </c>
      <c r="U96" s="90" t="str">
        <f>Page15!$H89</f>
        <v>NA</v>
      </c>
      <c r="V96" s="90" t="str">
        <f>Page16!$H89</f>
        <v>NA</v>
      </c>
      <c r="W96" s="90" t="str">
        <f>Page17!$H89</f>
        <v>NA</v>
      </c>
      <c r="X96" s="90" t="str">
        <f>Page18!$H89</f>
        <v>NA</v>
      </c>
      <c r="Y96" s="90" t="str">
        <f>Page19!$H89</f>
        <v>NA</v>
      </c>
      <c r="Z96" s="90" t="str">
        <f>Page20!$H89</f>
        <v>NA</v>
      </c>
      <c r="AA96" s="90" t="str">
        <f>Page21!$H89</f>
        <v>NA</v>
      </c>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c r="CY96" s="119"/>
      <c r="CZ96" s="119"/>
      <c r="DA96" s="119"/>
      <c r="DB96" s="119"/>
      <c r="DC96" s="119"/>
      <c r="DD96" s="119"/>
      <c r="DE96" s="119"/>
      <c r="DF96" s="119"/>
      <c r="DG96" s="119"/>
      <c r="DH96" s="119"/>
      <c r="DI96" s="119"/>
      <c r="DJ96" s="119"/>
      <c r="DK96" s="119"/>
      <c r="DL96" s="119"/>
      <c r="DM96" s="119"/>
      <c r="DN96" s="119"/>
      <c r="DO96" s="119"/>
      <c r="DP96" s="119"/>
      <c r="DQ96" s="119"/>
      <c r="DR96" s="119"/>
      <c r="DS96" s="119"/>
      <c r="DT96" s="119"/>
      <c r="DU96" s="119"/>
      <c r="DV96" s="119"/>
      <c r="DW96" s="119"/>
      <c r="DX96" s="119"/>
      <c r="DY96" s="119"/>
      <c r="DZ96" s="119"/>
      <c r="EA96" s="119"/>
      <c r="EB96" s="119"/>
      <c r="EC96" s="119"/>
      <c r="ED96" s="119"/>
      <c r="EE96" s="119"/>
      <c r="EF96" s="119"/>
      <c r="EG96" s="119"/>
      <c r="EH96" s="119"/>
      <c r="EI96" s="119"/>
      <c r="EJ96" s="119"/>
      <c r="EK96" s="119"/>
      <c r="EL96" s="119"/>
      <c r="EM96" s="119"/>
      <c r="EN96" s="119"/>
      <c r="EO96" s="119"/>
      <c r="EP96" s="119"/>
      <c r="EQ96" s="119"/>
      <c r="ER96" s="119"/>
      <c r="ES96" s="119"/>
      <c r="ET96" s="119"/>
      <c r="EU96" s="119"/>
      <c r="EV96" s="119"/>
      <c r="EW96" s="119"/>
      <c r="EX96" s="119"/>
      <c r="EY96" s="119"/>
      <c r="EZ96" s="119"/>
      <c r="FA96" s="119"/>
      <c r="FB96" s="119"/>
      <c r="FC96" s="119"/>
      <c r="FD96" s="119"/>
      <c r="FE96" s="119"/>
      <c r="FF96" s="119"/>
      <c r="FG96" s="119"/>
      <c r="FH96" s="119"/>
      <c r="FI96" s="119"/>
      <c r="FJ96" s="119"/>
      <c r="FK96" s="119"/>
      <c r="FL96" s="119"/>
      <c r="FM96" s="119"/>
      <c r="FN96" s="119"/>
      <c r="FO96" s="119"/>
      <c r="FP96" s="119"/>
      <c r="FQ96" s="119"/>
      <c r="FR96" s="119"/>
      <c r="FS96" s="119"/>
      <c r="FT96" s="119"/>
      <c r="FU96" s="119"/>
      <c r="FV96" s="119"/>
      <c r="FW96" s="119"/>
      <c r="FX96" s="119"/>
      <c r="FY96" s="119"/>
      <c r="FZ96" s="119"/>
      <c r="GA96" s="119"/>
      <c r="GB96" s="119"/>
      <c r="GC96" s="119"/>
      <c r="GD96" s="119"/>
      <c r="GE96" s="119"/>
      <c r="GF96" s="119"/>
      <c r="GG96" s="119"/>
      <c r="GH96" s="119"/>
      <c r="GI96" s="119"/>
      <c r="GJ96" s="119"/>
    </row>
    <row r="97" spans="1:192" ht="56.25" outlineLevel="1" x14ac:dyDescent="0.25">
      <c r="A97" s="182" t="s">
        <v>6</v>
      </c>
      <c r="B97" s="148" t="s">
        <v>895</v>
      </c>
      <c r="C97" s="149" t="s">
        <v>301</v>
      </c>
      <c r="D97" s="150" t="s">
        <v>25</v>
      </c>
      <c r="E97" s="171" t="s">
        <v>896</v>
      </c>
      <c r="F97" s="61"/>
      <c r="G97" s="90" t="str">
        <f>Page1!$H90</f>
        <v>NA</v>
      </c>
      <c r="H97" s="90" t="str">
        <f>Page2!$H90</f>
        <v>NA</v>
      </c>
      <c r="I97" s="90" t="str">
        <f>Page3!$H90</f>
        <v>NA</v>
      </c>
      <c r="J97" s="90" t="str">
        <f>Page4!$H90</f>
        <v>NA</v>
      </c>
      <c r="K97" s="90" t="str">
        <f>Page5!$H90</f>
        <v>NA</v>
      </c>
      <c r="L97" s="90" t="str">
        <f>Page6!$H90</f>
        <v>NA</v>
      </c>
      <c r="M97" s="90" t="str">
        <f>Page7!$H90</f>
        <v>NA</v>
      </c>
      <c r="N97" s="90" t="str">
        <f>Page8!$H90</f>
        <v>NA</v>
      </c>
      <c r="O97" s="90" t="str">
        <f>Page9!$H90</f>
        <v>NA</v>
      </c>
      <c r="P97" s="90" t="str">
        <f>Page10!$H90</f>
        <v>NA</v>
      </c>
      <c r="Q97" s="90" t="str">
        <f>Page11!$H90</f>
        <v>NA</v>
      </c>
      <c r="R97" s="90" t="str">
        <f>Page12!$H90</f>
        <v>NA</v>
      </c>
      <c r="S97" s="90" t="str">
        <f>Page13!$H90</f>
        <v>NA</v>
      </c>
      <c r="T97" s="90" t="str">
        <f>Page14!$H90</f>
        <v>NA</v>
      </c>
      <c r="U97" s="90" t="str">
        <f>Page15!$H90</f>
        <v>NA</v>
      </c>
      <c r="V97" s="90" t="str">
        <f>Page16!$H90</f>
        <v>NA</v>
      </c>
      <c r="W97" s="90" t="str">
        <f>Page17!$H90</f>
        <v>NA</v>
      </c>
      <c r="X97" s="90" t="str">
        <f>Page18!$H90</f>
        <v>NA</v>
      </c>
      <c r="Y97" s="90" t="str">
        <f>Page19!$H90</f>
        <v>NA</v>
      </c>
      <c r="Z97" s="90" t="str">
        <f>Page20!$H90</f>
        <v>NA</v>
      </c>
      <c r="AA97" s="90" t="str">
        <f>Page21!$H90</f>
        <v>NA</v>
      </c>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c r="CA97" s="119"/>
      <c r="CB97" s="119"/>
      <c r="CC97" s="119"/>
      <c r="CD97" s="119"/>
      <c r="CE97" s="119"/>
      <c r="CF97" s="119"/>
      <c r="CG97" s="119"/>
      <c r="CH97" s="119"/>
      <c r="CI97" s="119"/>
      <c r="CJ97" s="119"/>
      <c r="CK97" s="119"/>
      <c r="CL97" s="119"/>
      <c r="CM97" s="119"/>
      <c r="CN97" s="119"/>
      <c r="CO97" s="119"/>
      <c r="CP97" s="119"/>
      <c r="CQ97" s="119"/>
      <c r="CR97" s="119"/>
      <c r="CS97" s="119"/>
      <c r="CT97" s="119"/>
      <c r="CU97" s="119"/>
      <c r="CV97" s="119"/>
      <c r="CW97" s="119"/>
      <c r="CX97" s="119"/>
      <c r="CY97" s="119"/>
      <c r="CZ97" s="119"/>
      <c r="DA97" s="119"/>
      <c r="DB97" s="119"/>
      <c r="DC97" s="119"/>
      <c r="DD97" s="119"/>
      <c r="DE97" s="119"/>
      <c r="DF97" s="119"/>
      <c r="DG97" s="119"/>
      <c r="DH97" s="119"/>
      <c r="DI97" s="119"/>
      <c r="DJ97" s="119"/>
      <c r="DK97" s="119"/>
      <c r="DL97" s="119"/>
      <c r="DM97" s="119"/>
      <c r="DN97" s="119"/>
      <c r="DO97" s="119"/>
      <c r="DP97" s="119"/>
      <c r="DQ97" s="119"/>
      <c r="DR97" s="119"/>
      <c r="DS97" s="119"/>
      <c r="DT97" s="119"/>
      <c r="DU97" s="119"/>
      <c r="DV97" s="119"/>
      <c r="DW97" s="119"/>
      <c r="DX97" s="119"/>
      <c r="DY97" s="119"/>
      <c r="DZ97" s="119"/>
      <c r="EA97" s="119"/>
      <c r="EB97" s="119"/>
      <c r="EC97" s="119"/>
      <c r="ED97" s="119"/>
      <c r="EE97" s="119"/>
      <c r="EF97" s="119"/>
      <c r="EG97" s="119"/>
      <c r="EH97" s="119"/>
      <c r="EI97" s="119"/>
      <c r="EJ97" s="119"/>
      <c r="EK97" s="119"/>
      <c r="EL97" s="119"/>
      <c r="EM97" s="119"/>
      <c r="EN97" s="119"/>
      <c r="EO97" s="119"/>
      <c r="EP97" s="119"/>
      <c r="EQ97" s="119"/>
      <c r="ER97" s="119"/>
      <c r="ES97" s="119"/>
      <c r="ET97" s="119"/>
      <c r="EU97" s="119"/>
      <c r="EV97" s="119"/>
      <c r="EW97" s="119"/>
      <c r="EX97" s="119"/>
      <c r="EY97" s="119"/>
      <c r="EZ97" s="119"/>
      <c r="FA97" s="119"/>
      <c r="FB97" s="119"/>
      <c r="FC97" s="119"/>
      <c r="FD97" s="119"/>
      <c r="FE97" s="119"/>
      <c r="FF97" s="119"/>
      <c r="FG97" s="119"/>
      <c r="FH97" s="119"/>
      <c r="FI97" s="119"/>
      <c r="FJ97" s="119"/>
      <c r="FK97" s="119"/>
      <c r="FL97" s="119"/>
      <c r="FM97" s="119"/>
      <c r="FN97" s="119"/>
      <c r="FO97" s="119"/>
      <c r="FP97" s="119"/>
      <c r="FQ97" s="119"/>
      <c r="FR97" s="119"/>
      <c r="FS97" s="119"/>
      <c r="FT97" s="119"/>
      <c r="FU97" s="119"/>
      <c r="FV97" s="119"/>
      <c r="FW97" s="119"/>
      <c r="FX97" s="119"/>
      <c r="FY97" s="119"/>
      <c r="FZ97" s="119"/>
      <c r="GA97" s="119"/>
      <c r="GB97" s="119"/>
      <c r="GC97" s="119"/>
      <c r="GD97" s="119"/>
      <c r="GE97" s="119"/>
      <c r="GF97" s="119"/>
      <c r="GG97" s="119"/>
      <c r="GH97" s="119"/>
      <c r="GI97" s="119"/>
      <c r="GJ97" s="119"/>
    </row>
    <row r="98" spans="1:192" ht="45" outlineLevel="1" x14ac:dyDescent="0.25">
      <c r="A98" s="182" t="s">
        <v>6</v>
      </c>
      <c r="B98" s="148"/>
      <c r="C98" s="149" t="s">
        <v>302</v>
      </c>
      <c r="D98" s="150" t="s">
        <v>25</v>
      </c>
      <c r="E98" s="171" t="s">
        <v>897</v>
      </c>
      <c r="F98" s="61"/>
      <c r="G98" s="90" t="str">
        <f>Page1!$H91</f>
        <v>NA</v>
      </c>
      <c r="H98" s="90" t="str">
        <f>Page2!$H91</f>
        <v>NA</v>
      </c>
      <c r="I98" s="90" t="str">
        <f>Page3!$H91</f>
        <v>NA</v>
      </c>
      <c r="J98" s="90" t="str">
        <f>Page4!$H91</f>
        <v>NA</v>
      </c>
      <c r="K98" s="90" t="str">
        <f>Page5!$H91</f>
        <v>NA</v>
      </c>
      <c r="L98" s="90" t="str">
        <f>Page6!$H91</f>
        <v>NA</v>
      </c>
      <c r="M98" s="90" t="str">
        <f>Page7!$H91</f>
        <v>NA</v>
      </c>
      <c r="N98" s="90" t="str">
        <f>Page8!$H91</f>
        <v>NA</v>
      </c>
      <c r="O98" s="90" t="str">
        <f>Page9!$H91</f>
        <v>NA</v>
      </c>
      <c r="P98" s="90" t="str">
        <f>Page10!$H91</f>
        <v>NA</v>
      </c>
      <c r="Q98" s="90" t="str">
        <f>Page11!$H91</f>
        <v>NA</v>
      </c>
      <c r="R98" s="90" t="str">
        <f>Page12!$H91</f>
        <v>NA</v>
      </c>
      <c r="S98" s="90" t="str">
        <f>Page13!$H91</f>
        <v>NA</v>
      </c>
      <c r="T98" s="90" t="str">
        <f>Page14!$H91</f>
        <v>NA</v>
      </c>
      <c r="U98" s="90" t="str">
        <f>Page15!$H91</f>
        <v>NA</v>
      </c>
      <c r="V98" s="90" t="str">
        <f>Page16!$H91</f>
        <v>NA</v>
      </c>
      <c r="W98" s="90" t="str">
        <f>Page17!$H91</f>
        <v>NA</v>
      </c>
      <c r="X98" s="90" t="str">
        <f>Page18!$H91</f>
        <v>NA</v>
      </c>
      <c r="Y98" s="90" t="str">
        <f>Page19!$H91</f>
        <v>NA</v>
      </c>
      <c r="Z98" s="90" t="str">
        <f>Page20!$H91</f>
        <v>NA</v>
      </c>
      <c r="AA98" s="90" t="str">
        <f>Page21!$H91</f>
        <v>NA</v>
      </c>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c r="CY98" s="119"/>
      <c r="CZ98" s="119"/>
      <c r="DA98" s="119"/>
      <c r="DB98" s="119"/>
      <c r="DC98" s="119"/>
      <c r="DD98" s="119"/>
      <c r="DE98" s="119"/>
      <c r="DF98" s="119"/>
      <c r="DG98" s="119"/>
      <c r="DH98" s="119"/>
      <c r="DI98" s="119"/>
      <c r="DJ98" s="119"/>
      <c r="DK98" s="119"/>
      <c r="DL98" s="119"/>
      <c r="DM98" s="119"/>
      <c r="DN98" s="119"/>
      <c r="DO98" s="119"/>
      <c r="DP98" s="119"/>
      <c r="DQ98" s="119"/>
      <c r="DR98" s="119"/>
      <c r="DS98" s="119"/>
      <c r="DT98" s="119"/>
      <c r="DU98" s="119"/>
      <c r="DV98" s="119"/>
      <c r="DW98" s="119"/>
      <c r="DX98" s="119"/>
      <c r="DY98" s="119"/>
      <c r="DZ98" s="119"/>
      <c r="EA98" s="119"/>
      <c r="EB98" s="119"/>
      <c r="EC98" s="119"/>
      <c r="ED98" s="119"/>
      <c r="EE98" s="119"/>
      <c r="EF98" s="119"/>
      <c r="EG98" s="119"/>
      <c r="EH98" s="119"/>
      <c r="EI98" s="119"/>
      <c r="EJ98" s="119"/>
      <c r="EK98" s="119"/>
      <c r="EL98" s="119"/>
      <c r="EM98" s="119"/>
      <c r="EN98" s="119"/>
      <c r="EO98" s="119"/>
      <c r="EP98" s="119"/>
      <c r="EQ98" s="119"/>
      <c r="ER98" s="119"/>
      <c r="ES98" s="119"/>
      <c r="ET98" s="119"/>
      <c r="EU98" s="119"/>
      <c r="EV98" s="119"/>
      <c r="EW98" s="119"/>
      <c r="EX98" s="119"/>
      <c r="EY98" s="119"/>
      <c r="EZ98" s="119"/>
      <c r="FA98" s="119"/>
      <c r="FB98" s="119"/>
      <c r="FC98" s="119"/>
      <c r="FD98" s="119"/>
      <c r="FE98" s="119"/>
      <c r="FF98" s="119"/>
      <c r="FG98" s="119"/>
      <c r="FH98" s="119"/>
      <c r="FI98" s="119"/>
      <c r="FJ98" s="119"/>
      <c r="FK98" s="119"/>
      <c r="FL98" s="119"/>
      <c r="FM98" s="119"/>
      <c r="FN98" s="119"/>
      <c r="FO98" s="119"/>
      <c r="FP98" s="119"/>
      <c r="FQ98" s="119"/>
      <c r="FR98" s="119"/>
      <c r="FS98" s="119"/>
      <c r="FT98" s="119"/>
      <c r="FU98" s="119"/>
      <c r="FV98" s="119"/>
      <c r="FW98" s="119"/>
      <c r="FX98" s="119"/>
      <c r="FY98" s="119"/>
      <c r="FZ98" s="119"/>
      <c r="GA98" s="119"/>
      <c r="GB98" s="119"/>
      <c r="GC98" s="119"/>
      <c r="GD98" s="119"/>
      <c r="GE98" s="119"/>
      <c r="GF98" s="119"/>
      <c r="GG98" s="119"/>
      <c r="GH98" s="119"/>
      <c r="GI98" s="119"/>
      <c r="GJ98" s="119"/>
    </row>
    <row r="99" spans="1:192" ht="67.5" outlineLevel="1" x14ac:dyDescent="0.25">
      <c r="A99" s="182" t="s">
        <v>6</v>
      </c>
      <c r="B99" s="145" t="s">
        <v>898</v>
      </c>
      <c r="C99" s="146" t="s">
        <v>303</v>
      </c>
      <c r="D99" s="147" t="s">
        <v>24</v>
      </c>
      <c r="E99" s="175" t="s">
        <v>314</v>
      </c>
      <c r="F99" s="59"/>
      <c r="G99" s="90" t="str">
        <f>Page1!$H92</f>
        <v>NA</v>
      </c>
      <c r="H99" s="90" t="str">
        <f>Page2!$H92</f>
        <v>NA</v>
      </c>
      <c r="I99" s="90" t="str">
        <f>Page3!$H92</f>
        <v>NA</v>
      </c>
      <c r="J99" s="90" t="str">
        <f>Page4!$H92</f>
        <v>NA</v>
      </c>
      <c r="K99" s="90" t="str">
        <f>Page5!$H92</f>
        <v>NA</v>
      </c>
      <c r="L99" s="90" t="str">
        <f>Page6!$H92</f>
        <v>NA</v>
      </c>
      <c r="M99" s="90" t="str">
        <f>Page7!$H92</f>
        <v>NA</v>
      </c>
      <c r="N99" s="90" t="str">
        <f>Page8!$H92</f>
        <v>NA</v>
      </c>
      <c r="O99" s="90" t="str">
        <f>Page9!$H92</f>
        <v>NA</v>
      </c>
      <c r="P99" s="90" t="str">
        <f>Page10!$H92</f>
        <v>NA</v>
      </c>
      <c r="Q99" s="90" t="str">
        <f>Page11!$H92</f>
        <v>NA</v>
      </c>
      <c r="R99" s="90" t="str">
        <f>Page12!$H92</f>
        <v>NA</v>
      </c>
      <c r="S99" s="90" t="str">
        <f>Page13!$H92</f>
        <v>NA</v>
      </c>
      <c r="T99" s="90" t="str">
        <f>Page14!$H92</f>
        <v>NA</v>
      </c>
      <c r="U99" s="90" t="str">
        <f>Page15!$H92</f>
        <v>NA</v>
      </c>
      <c r="V99" s="90" t="str">
        <f>Page16!$H92</f>
        <v>NA</v>
      </c>
      <c r="W99" s="90" t="str">
        <f>Page17!$H92</f>
        <v>NA</v>
      </c>
      <c r="X99" s="90" t="str">
        <f>Page18!$H92</f>
        <v>NA</v>
      </c>
      <c r="Y99" s="90" t="str">
        <f>Page19!$H92</f>
        <v>NA</v>
      </c>
      <c r="Z99" s="90" t="str">
        <f>Page20!$H92</f>
        <v>NA</v>
      </c>
      <c r="AA99" s="90" t="str">
        <f>Page21!$H92</f>
        <v>NA</v>
      </c>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c r="CY99" s="119"/>
      <c r="CZ99" s="119"/>
      <c r="DA99" s="119"/>
      <c r="DB99" s="119"/>
      <c r="DC99" s="119"/>
      <c r="DD99" s="119"/>
      <c r="DE99" s="119"/>
      <c r="DF99" s="119"/>
      <c r="DG99" s="119"/>
      <c r="DH99" s="119"/>
      <c r="DI99" s="119"/>
      <c r="DJ99" s="119"/>
      <c r="DK99" s="119"/>
      <c r="DL99" s="119"/>
      <c r="DM99" s="119"/>
      <c r="DN99" s="119"/>
      <c r="DO99" s="119"/>
      <c r="DP99" s="119"/>
      <c r="DQ99" s="119"/>
      <c r="DR99" s="119"/>
      <c r="DS99" s="119"/>
      <c r="DT99" s="119"/>
      <c r="DU99" s="119"/>
      <c r="DV99" s="119"/>
      <c r="DW99" s="119"/>
      <c r="DX99" s="119"/>
      <c r="DY99" s="119"/>
      <c r="DZ99" s="119"/>
      <c r="EA99" s="119"/>
      <c r="EB99" s="119"/>
      <c r="EC99" s="119"/>
      <c r="ED99" s="119"/>
      <c r="EE99" s="119"/>
      <c r="EF99" s="119"/>
      <c r="EG99" s="119"/>
      <c r="EH99" s="119"/>
      <c r="EI99" s="119"/>
      <c r="EJ99" s="119"/>
      <c r="EK99" s="119"/>
      <c r="EL99" s="119"/>
      <c r="EM99" s="119"/>
      <c r="EN99" s="119"/>
      <c r="EO99" s="119"/>
      <c r="EP99" s="119"/>
      <c r="EQ99" s="119"/>
      <c r="ER99" s="119"/>
      <c r="ES99" s="119"/>
      <c r="ET99" s="119"/>
      <c r="EU99" s="119"/>
      <c r="EV99" s="119"/>
      <c r="EW99" s="119"/>
      <c r="EX99" s="119"/>
      <c r="EY99" s="119"/>
      <c r="EZ99" s="119"/>
      <c r="FA99" s="119"/>
      <c r="FB99" s="119"/>
      <c r="FC99" s="119"/>
      <c r="FD99" s="119"/>
      <c r="FE99" s="119"/>
      <c r="FF99" s="119"/>
      <c r="FG99" s="119"/>
      <c r="FH99" s="119"/>
      <c r="FI99" s="119"/>
      <c r="FJ99" s="119"/>
      <c r="FK99" s="119"/>
      <c r="FL99" s="119"/>
      <c r="FM99" s="119"/>
      <c r="FN99" s="119"/>
      <c r="FO99" s="119"/>
      <c r="FP99" s="119"/>
      <c r="FQ99" s="119"/>
      <c r="FR99" s="119"/>
      <c r="FS99" s="119"/>
      <c r="FT99" s="119"/>
      <c r="FU99" s="119"/>
      <c r="FV99" s="119"/>
      <c r="FW99" s="119"/>
      <c r="FX99" s="119"/>
      <c r="FY99" s="119"/>
      <c r="FZ99" s="119"/>
      <c r="GA99" s="119"/>
      <c r="GB99" s="119"/>
      <c r="GC99" s="119"/>
      <c r="GD99" s="119"/>
      <c r="GE99" s="119"/>
      <c r="GF99" s="119"/>
      <c r="GG99" s="119"/>
      <c r="GH99" s="119"/>
      <c r="GI99" s="119"/>
      <c r="GJ99" s="119"/>
    </row>
    <row r="100" spans="1:192" ht="101.25" outlineLevel="1" x14ac:dyDescent="0.25">
      <c r="A100" s="182" t="s">
        <v>6</v>
      </c>
      <c r="B100" s="148" t="s">
        <v>899</v>
      </c>
      <c r="C100" s="149" t="s">
        <v>304</v>
      </c>
      <c r="D100" s="150" t="s">
        <v>24</v>
      </c>
      <c r="E100" s="154" t="s">
        <v>900</v>
      </c>
      <c r="F100" s="61"/>
      <c r="G100" s="90" t="str">
        <f>Page1!$H93</f>
        <v>NA</v>
      </c>
      <c r="H100" s="90" t="str">
        <f>Page2!$H93</f>
        <v>NA</v>
      </c>
      <c r="I100" s="90" t="str">
        <f>Page3!$H93</f>
        <v>NA</v>
      </c>
      <c r="J100" s="90" t="str">
        <f>Page4!$H93</f>
        <v>NA</v>
      </c>
      <c r="K100" s="90" t="str">
        <f>Page5!$H93</f>
        <v>NA</v>
      </c>
      <c r="L100" s="90" t="str">
        <f>Page6!$H93</f>
        <v>NA</v>
      </c>
      <c r="M100" s="90" t="str">
        <f>Page7!$H93</f>
        <v>NA</v>
      </c>
      <c r="N100" s="90" t="str">
        <f>Page8!$H93</f>
        <v>NA</v>
      </c>
      <c r="O100" s="90" t="str">
        <f>Page9!$H93</f>
        <v>NA</v>
      </c>
      <c r="P100" s="90" t="str">
        <f>Page10!$H93</f>
        <v>NA</v>
      </c>
      <c r="Q100" s="90" t="str">
        <f>Page11!$H93</f>
        <v>NA</v>
      </c>
      <c r="R100" s="90" t="str">
        <f>Page12!$H93</f>
        <v>NA</v>
      </c>
      <c r="S100" s="90" t="str">
        <f>Page13!$H93</f>
        <v>NA</v>
      </c>
      <c r="T100" s="90" t="str">
        <f>Page14!$H93</f>
        <v>NA</v>
      </c>
      <c r="U100" s="90" t="str">
        <f>Page15!$H93</f>
        <v>NA</v>
      </c>
      <c r="V100" s="90" t="str">
        <f>Page16!$H93</f>
        <v>NA</v>
      </c>
      <c r="W100" s="90" t="str">
        <f>Page17!$H93</f>
        <v>NA</v>
      </c>
      <c r="X100" s="90" t="str">
        <f>Page18!$H93</f>
        <v>NA</v>
      </c>
      <c r="Y100" s="90" t="str">
        <f>Page19!$H93</f>
        <v>NA</v>
      </c>
      <c r="Z100" s="90" t="str">
        <f>Page20!$H93</f>
        <v>NA</v>
      </c>
      <c r="AA100" s="90" t="str">
        <f>Page21!$H93</f>
        <v>NA</v>
      </c>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c r="FL100" s="119"/>
      <c r="FM100" s="119"/>
      <c r="FN100" s="119"/>
      <c r="FO100" s="119"/>
      <c r="FP100" s="119"/>
      <c r="FQ100" s="119"/>
      <c r="FR100" s="119"/>
      <c r="FS100" s="119"/>
      <c r="FT100" s="119"/>
      <c r="FU100" s="119"/>
      <c r="FV100" s="119"/>
      <c r="FW100" s="119"/>
      <c r="FX100" s="119"/>
      <c r="FY100" s="119"/>
      <c r="FZ100" s="119"/>
      <c r="GA100" s="119"/>
      <c r="GB100" s="119"/>
      <c r="GC100" s="119"/>
      <c r="GD100" s="119"/>
      <c r="GE100" s="119"/>
      <c r="GF100" s="119"/>
      <c r="GG100" s="119"/>
      <c r="GH100" s="119"/>
      <c r="GI100" s="119"/>
      <c r="GJ100" s="119"/>
    </row>
    <row r="101" spans="1:192" ht="101.25" outlineLevel="1" x14ac:dyDescent="0.25">
      <c r="A101" s="182" t="s">
        <v>6</v>
      </c>
      <c r="B101" s="148"/>
      <c r="C101" s="149" t="s">
        <v>305</v>
      </c>
      <c r="D101" s="150" t="s">
        <v>24</v>
      </c>
      <c r="E101" s="174" t="s">
        <v>901</v>
      </c>
      <c r="F101" s="61"/>
      <c r="G101" s="90" t="str">
        <f>Page1!$H94</f>
        <v>NA</v>
      </c>
      <c r="H101" s="90" t="str">
        <f>Page2!$H94</f>
        <v>NA</v>
      </c>
      <c r="I101" s="90" t="str">
        <f>Page3!$H94</f>
        <v>NA</v>
      </c>
      <c r="J101" s="90" t="str">
        <f>Page4!$H94</f>
        <v>NA</v>
      </c>
      <c r="K101" s="90" t="str">
        <f>Page5!$H94</f>
        <v>NA</v>
      </c>
      <c r="L101" s="90" t="str">
        <f>Page6!$H94</f>
        <v>NA</v>
      </c>
      <c r="M101" s="90" t="str">
        <f>Page7!$H94</f>
        <v>NA</v>
      </c>
      <c r="N101" s="90" t="str">
        <f>Page8!$H94</f>
        <v>NA</v>
      </c>
      <c r="O101" s="90" t="str">
        <f>Page9!$H94</f>
        <v>NA</v>
      </c>
      <c r="P101" s="90" t="str">
        <f>Page10!$H94</f>
        <v>NA</v>
      </c>
      <c r="Q101" s="90" t="str">
        <f>Page11!$H94</f>
        <v>NA</v>
      </c>
      <c r="R101" s="90" t="str">
        <f>Page12!$H94</f>
        <v>NA</v>
      </c>
      <c r="S101" s="90" t="str">
        <f>Page13!$H94</f>
        <v>NA</v>
      </c>
      <c r="T101" s="90" t="str">
        <f>Page14!$H94</f>
        <v>NA</v>
      </c>
      <c r="U101" s="90" t="str">
        <f>Page15!$H94</f>
        <v>NA</v>
      </c>
      <c r="V101" s="90" t="str">
        <f>Page16!$H94</f>
        <v>NA</v>
      </c>
      <c r="W101" s="90" t="str">
        <f>Page17!$H94</f>
        <v>NA</v>
      </c>
      <c r="X101" s="90" t="str">
        <f>Page18!$H94</f>
        <v>NA</v>
      </c>
      <c r="Y101" s="90" t="str">
        <f>Page19!$H94</f>
        <v>NA</v>
      </c>
      <c r="Z101" s="90" t="str">
        <f>Page20!$H94</f>
        <v>NA</v>
      </c>
      <c r="AA101" s="90" t="str">
        <f>Page21!$H94</f>
        <v>NA</v>
      </c>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c r="BW101" s="119"/>
      <c r="BX101" s="119"/>
      <c r="BY101" s="119"/>
      <c r="BZ101" s="119"/>
      <c r="CA101" s="119"/>
      <c r="CB101" s="119"/>
      <c r="CC101" s="119"/>
      <c r="CD101" s="119"/>
      <c r="CE101" s="119"/>
      <c r="CF101" s="119"/>
      <c r="CG101" s="119"/>
      <c r="CH101" s="119"/>
      <c r="CI101" s="119"/>
      <c r="CJ101" s="119"/>
      <c r="CK101" s="119"/>
      <c r="CL101" s="119"/>
      <c r="CM101" s="119"/>
      <c r="CN101" s="119"/>
      <c r="CO101" s="119"/>
      <c r="CP101" s="119"/>
      <c r="CQ101" s="119"/>
      <c r="CR101" s="119"/>
      <c r="CS101" s="119"/>
      <c r="CT101" s="119"/>
      <c r="CU101" s="119"/>
      <c r="CV101" s="119"/>
      <c r="CW101" s="119"/>
      <c r="CX101" s="119"/>
      <c r="CY101" s="119"/>
      <c r="CZ101" s="119"/>
      <c r="DA101" s="119"/>
      <c r="DB101" s="119"/>
      <c r="DC101" s="119"/>
      <c r="DD101" s="119"/>
      <c r="DE101" s="119"/>
      <c r="DF101" s="119"/>
      <c r="DG101" s="119"/>
      <c r="DH101" s="119"/>
      <c r="DI101" s="119"/>
      <c r="DJ101" s="119"/>
      <c r="DK101" s="119"/>
      <c r="DL101" s="119"/>
      <c r="DM101" s="119"/>
      <c r="DN101" s="119"/>
      <c r="DO101" s="119"/>
      <c r="DP101" s="119"/>
      <c r="DQ101" s="119"/>
      <c r="DR101" s="119"/>
      <c r="DS101" s="119"/>
      <c r="DT101" s="119"/>
      <c r="DU101" s="119"/>
      <c r="DV101" s="119"/>
      <c r="DW101" s="119"/>
      <c r="DX101" s="119"/>
      <c r="DY101" s="119"/>
      <c r="DZ101" s="119"/>
      <c r="EA101" s="119"/>
      <c r="EB101" s="119"/>
      <c r="EC101" s="119"/>
      <c r="ED101" s="119"/>
      <c r="EE101" s="119"/>
      <c r="EF101" s="119"/>
      <c r="EG101" s="119"/>
      <c r="EH101" s="119"/>
      <c r="EI101" s="119"/>
      <c r="EJ101" s="119"/>
      <c r="EK101" s="119"/>
      <c r="EL101" s="119"/>
      <c r="EM101" s="119"/>
      <c r="EN101" s="119"/>
      <c r="EO101" s="119"/>
      <c r="EP101" s="119"/>
      <c r="EQ101" s="119"/>
      <c r="ER101" s="119"/>
      <c r="ES101" s="119"/>
      <c r="ET101" s="119"/>
      <c r="EU101" s="119"/>
      <c r="EV101" s="119"/>
      <c r="EW101" s="119"/>
      <c r="EX101" s="119"/>
      <c r="EY101" s="119"/>
      <c r="EZ101" s="119"/>
      <c r="FA101" s="119"/>
      <c r="FB101" s="119"/>
      <c r="FC101" s="119"/>
      <c r="FD101" s="119"/>
      <c r="FE101" s="119"/>
      <c r="FF101" s="119"/>
      <c r="FG101" s="119"/>
      <c r="FH101" s="119"/>
      <c r="FI101" s="119"/>
      <c r="FJ101" s="119"/>
      <c r="FK101" s="119"/>
      <c r="FL101" s="119"/>
      <c r="FM101" s="119"/>
      <c r="FN101" s="119"/>
      <c r="FO101" s="119"/>
      <c r="FP101" s="119"/>
      <c r="FQ101" s="119"/>
      <c r="FR101" s="119"/>
      <c r="FS101" s="119"/>
      <c r="FT101" s="119"/>
      <c r="FU101" s="119"/>
      <c r="FV101" s="119"/>
      <c r="FW101" s="119"/>
      <c r="FX101" s="119"/>
      <c r="FY101" s="119"/>
      <c r="FZ101" s="119"/>
      <c r="GA101" s="119"/>
      <c r="GB101" s="119"/>
      <c r="GC101" s="119"/>
      <c r="GD101" s="119"/>
      <c r="GE101" s="119"/>
      <c r="GF101" s="119"/>
      <c r="GG101" s="119"/>
      <c r="GH101" s="119"/>
      <c r="GI101" s="119"/>
      <c r="GJ101" s="119"/>
    </row>
    <row r="102" spans="1:192" ht="56.25" outlineLevel="1" x14ac:dyDescent="0.25">
      <c r="A102" s="182" t="s">
        <v>6</v>
      </c>
      <c r="B102" s="145" t="s">
        <v>902</v>
      </c>
      <c r="C102" s="146" t="s">
        <v>306</v>
      </c>
      <c r="D102" s="147" t="s">
        <v>24</v>
      </c>
      <c r="E102" s="175" t="s">
        <v>315</v>
      </c>
      <c r="F102" s="59"/>
      <c r="G102" s="90" t="str">
        <f>Page1!$H95</f>
        <v>NA</v>
      </c>
      <c r="H102" s="90" t="str">
        <f>Page2!$H95</f>
        <v>NA</v>
      </c>
      <c r="I102" s="90" t="str">
        <f>Page3!$H95</f>
        <v>NA</v>
      </c>
      <c r="J102" s="90" t="str">
        <f>Page4!$H95</f>
        <v>NA</v>
      </c>
      <c r="K102" s="90" t="str">
        <f>Page5!$H95</f>
        <v>NA</v>
      </c>
      <c r="L102" s="90" t="str">
        <f>Page6!$H95</f>
        <v>NA</v>
      </c>
      <c r="M102" s="90" t="str">
        <f>Page7!$H95</f>
        <v>NA</v>
      </c>
      <c r="N102" s="90" t="str">
        <f>Page8!$H95</f>
        <v>NA</v>
      </c>
      <c r="O102" s="90" t="str">
        <f>Page9!$H95</f>
        <v>NA</v>
      </c>
      <c r="P102" s="90" t="str">
        <f>Page10!$H95</f>
        <v>NA</v>
      </c>
      <c r="Q102" s="90" t="str">
        <f>Page11!$H95</f>
        <v>NA</v>
      </c>
      <c r="R102" s="90" t="str">
        <f>Page12!$H95</f>
        <v>NA</v>
      </c>
      <c r="S102" s="90" t="str">
        <f>Page13!$H95</f>
        <v>NA</v>
      </c>
      <c r="T102" s="90" t="str">
        <f>Page14!$H95</f>
        <v>NA</v>
      </c>
      <c r="U102" s="90" t="str">
        <f>Page15!$H95</f>
        <v>NA</v>
      </c>
      <c r="V102" s="90" t="str">
        <f>Page16!$H95</f>
        <v>NA</v>
      </c>
      <c r="W102" s="90" t="str">
        <f>Page17!$H95</f>
        <v>NA</v>
      </c>
      <c r="X102" s="90" t="str">
        <f>Page18!$H95</f>
        <v>NA</v>
      </c>
      <c r="Y102" s="90" t="str">
        <f>Page19!$H95</f>
        <v>NA</v>
      </c>
      <c r="Z102" s="90" t="str">
        <f>Page20!$H95</f>
        <v>NA</v>
      </c>
      <c r="AA102" s="90" t="str">
        <f>Page21!$H95</f>
        <v>NA</v>
      </c>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c r="CY102" s="119"/>
      <c r="CZ102" s="119"/>
      <c r="DA102" s="119"/>
      <c r="DB102" s="119"/>
      <c r="DC102" s="119"/>
      <c r="DD102" s="119"/>
      <c r="DE102" s="119"/>
      <c r="DF102" s="119"/>
      <c r="DG102" s="119"/>
      <c r="DH102" s="119"/>
      <c r="DI102" s="119"/>
      <c r="DJ102" s="119"/>
      <c r="DK102" s="119"/>
      <c r="DL102" s="119"/>
      <c r="DM102" s="119"/>
      <c r="DN102" s="119"/>
      <c r="DO102" s="119"/>
      <c r="DP102" s="119"/>
      <c r="DQ102" s="119"/>
      <c r="DR102" s="119"/>
      <c r="DS102" s="119"/>
      <c r="DT102" s="119"/>
      <c r="DU102" s="119"/>
      <c r="DV102" s="119"/>
      <c r="DW102" s="119"/>
      <c r="DX102" s="119"/>
      <c r="DY102" s="119"/>
      <c r="DZ102" s="119"/>
      <c r="EA102" s="119"/>
      <c r="EB102" s="119"/>
      <c r="EC102" s="119"/>
      <c r="ED102" s="119"/>
      <c r="EE102" s="119"/>
      <c r="EF102" s="119"/>
      <c r="EG102" s="119"/>
      <c r="EH102" s="119"/>
      <c r="EI102" s="119"/>
      <c r="EJ102" s="119"/>
      <c r="EK102" s="119"/>
      <c r="EL102" s="119"/>
      <c r="EM102" s="119"/>
      <c r="EN102" s="119"/>
      <c r="EO102" s="119"/>
      <c r="EP102" s="119"/>
      <c r="EQ102" s="119"/>
      <c r="ER102" s="119"/>
      <c r="ES102" s="119"/>
      <c r="ET102" s="119"/>
      <c r="EU102" s="119"/>
      <c r="EV102" s="119"/>
      <c r="EW102" s="119"/>
      <c r="EX102" s="119"/>
      <c r="EY102" s="119"/>
      <c r="EZ102" s="119"/>
      <c r="FA102" s="119"/>
      <c r="FB102" s="119"/>
      <c r="FC102" s="119"/>
      <c r="FD102" s="119"/>
      <c r="FE102" s="119"/>
      <c r="FF102" s="119"/>
      <c r="FG102" s="119"/>
      <c r="FH102" s="119"/>
      <c r="FI102" s="119"/>
      <c r="FJ102" s="119"/>
      <c r="FK102" s="119"/>
      <c r="FL102" s="119"/>
      <c r="FM102" s="119"/>
      <c r="FN102" s="119"/>
      <c r="FO102" s="119"/>
      <c r="FP102" s="119"/>
      <c r="FQ102" s="119"/>
      <c r="FR102" s="119"/>
      <c r="FS102" s="119"/>
      <c r="FT102" s="119"/>
      <c r="FU102" s="119"/>
      <c r="FV102" s="119"/>
      <c r="FW102" s="119"/>
      <c r="FX102" s="119"/>
      <c r="FY102" s="119"/>
      <c r="FZ102" s="119"/>
      <c r="GA102" s="119"/>
      <c r="GB102" s="119"/>
      <c r="GC102" s="119"/>
      <c r="GD102" s="119"/>
      <c r="GE102" s="119"/>
      <c r="GF102" s="119"/>
      <c r="GG102" s="119"/>
      <c r="GH102" s="119"/>
      <c r="GI102" s="119"/>
      <c r="GJ102" s="119"/>
    </row>
    <row r="103" spans="1:192" ht="157.5" outlineLevel="1" x14ac:dyDescent="0.25">
      <c r="A103" s="182" t="s">
        <v>6</v>
      </c>
      <c r="B103" s="148" t="s">
        <v>903</v>
      </c>
      <c r="C103" s="149" t="s">
        <v>307</v>
      </c>
      <c r="D103" s="150" t="s">
        <v>24</v>
      </c>
      <c r="E103" s="153" t="s">
        <v>904</v>
      </c>
      <c r="F103" s="61"/>
      <c r="G103" s="90" t="str">
        <f>Page1!$H96</f>
        <v>NA</v>
      </c>
      <c r="H103" s="90" t="str">
        <f>Page2!$H96</f>
        <v>NA</v>
      </c>
      <c r="I103" s="90" t="str">
        <f>Page3!$H96</f>
        <v>NA</v>
      </c>
      <c r="J103" s="90" t="str">
        <f>Page4!$H96</f>
        <v>NA</v>
      </c>
      <c r="K103" s="90" t="str">
        <f>Page5!$H96</f>
        <v>NA</v>
      </c>
      <c r="L103" s="90" t="str">
        <f>Page6!$H96</f>
        <v>NA</v>
      </c>
      <c r="M103" s="90" t="str">
        <f>Page7!$H96</f>
        <v>NA</v>
      </c>
      <c r="N103" s="90" t="str">
        <f>Page8!$H96</f>
        <v>NA</v>
      </c>
      <c r="O103" s="90" t="str">
        <f>Page9!$H96</f>
        <v>NA</v>
      </c>
      <c r="P103" s="90" t="str">
        <f>Page10!$H96</f>
        <v>NA</v>
      </c>
      <c r="Q103" s="90" t="str">
        <f>Page11!$H96</f>
        <v>NA</v>
      </c>
      <c r="R103" s="90" t="str">
        <f>Page12!$H96</f>
        <v>NA</v>
      </c>
      <c r="S103" s="90" t="str">
        <f>Page13!$H96</f>
        <v>NA</v>
      </c>
      <c r="T103" s="90" t="str">
        <f>Page14!$H96</f>
        <v>NA</v>
      </c>
      <c r="U103" s="90" t="str">
        <f>Page15!$H96</f>
        <v>NA</v>
      </c>
      <c r="V103" s="90" t="str">
        <f>Page16!$H96</f>
        <v>NA</v>
      </c>
      <c r="W103" s="90" t="str">
        <f>Page17!$H96</f>
        <v>NA</v>
      </c>
      <c r="X103" s="90" t="str">
        <f>Page18!$H96</f>
        <v>NA</v>
      </c>
      <c r="Y103" s="90" t="str">
        <f>Page19!$H96</f>
        <v>NA</v>
      </c>
      <c r="Z103" s="90" t="str">
        <f>Page20!$H96</f>
        <v>NA</v>
      </c>
      <c r="AA103" s="90" t="str">
        <f>Page21!$H96</f>
        <v>NA</v>
      </c>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c r="ES103" s="119"/>
      <c r="ET103" s="119"/>
      <c r="EU103" s="119"/>
      <c r="EV103" s="119"/>
      <c r="EW103" s="119"/>
      <c r="EX103" s="119"/>
      <c r="EY103" s="119"/>
      <c r="EZ103" s="119"/>
      <c r="FA103" s="119"/>
      <c r="FB103" s="119"/>
      <c r="FC103" s="119"/>
      <c r="FD103" s="119"/>
      <c r="FE103" s="119"/>
      <c r="FF103" s="119"/>
      <c r="FG103" s="119"/>
      <c r="FH103" s="119"/>
      <c r="FI103" s="119"/>
      <c r="FJ103" s="119"/>
      <c r="FK103" s="119"/>
      <c r="FL103" s="119"/>
      <c r="FM103" s="119"/>
      <c r="FN103" s="119"/>
      <c r="FO103" s="119"/>
      <c r="FP103" s="119"/>
      <c r="FQ103" s="119"/>
      <c r="FR103" s="119"/>
      <c r="FS103" s="119"/>
      <c r="FT103" s="119"/>
      <c r="FU103" s="119"/>
      <c r="FV103" s="119"/>
      <c r="FW103" s="119"/>
      <c r="FX103" s="119"/>
      <c r="FY103" s="119"/>
      <c r="FZ103" s="119"/>
      <c r="GA103" s="119"/>
      <c r="GB103" s="119"/>
      <c r="GC103" s="119"/>
      <c r="GD103" s="119"/>
      <c r="GE103" s="119"/>
      <c r="GF103" s="119"/>
      <c r="GG103" s="119"/>
      <c r="GH103" s="119"/>
      <c r="GI103" s="119"/>
      <c r="GJ103" s="119"/>
    </row>
    <row r="104" spans="1:192" ht="56.25" outlineLevel="1" x14ac:dyDescent="0.25">
      <c r="A104" s="182" t="s">
        <v>6</v>
      </c>
      <c r="B104" s="145" t="s">
        <v>905</v>
      </c>
      <c r="C104" s="146" t="s">
        <v>308</v>
      </c>
      <c r="D104" s="147" t="s">
        <v>24</v>
      </c>
      <c r="E104" s="175" t="s">
        <v>316</v>
      </c>
      <c r="F104" s="59"/>
      <c r="G104" s="90" t="str">
        <f>Page1!$H97</f>
        <v>NA</v>
      </c>
      <c r="H104" s="90" t="str">
        <f>Page2!$H97</f>
        <v>NA</v>
      </c>
      <c r="I104" s="90" t="str">
        <f>Page3!$H97</f>
        <v>NA</v>
      </c>
      <c r="J104" s="90" t="str">
        <f>Page4!$H97</f>
        <v>NA</v>
      </c>
      <c r="K104" s="90" t="str">
        <f>Page5!$H97</f>
        <v>NA</v>
      </c>
      <c r="L104" s="90" t="str">
        <f>Page6!$H97</f>
        <v>NA</v>
      </c>
      <c r="M104" s="90" t="str">
        <f>Page7!$H97</f>
        <v>NA</v>
      </c>
      <c r="N104" s="90" t="str">
        <f>Page8!$H97</f>
        <v>NA</v>
      </c>
      <c r="O104" s="90" t="str">
        <f>Page9!$H97</f>
        <v>NA</v>
      </c>
      <c r="P104" s="90" t="str">
        <f>Page10!$H97</f>
        <v>NA</v>
      </c>
      <c r="Q104" s="90" t="str">
        <f>Page11!$H97</f>
        <v>NA</v>
      </c>
      <c r="R104" s="90" t="str">
        <f>Page12!$H97</f>
        <v>NA</v>
      </c>
      <c r="S104" s="90" t="str">
        <f>Page13!$H97</f>
        <v>NA</v>
      </c>
      <c r="T104" s="90" t="str">
        <f>Page14!$H97</f>
        <v>NA</v>
      </c>
      <c r="U104" s="90" t="str">
        <f>Page15!$H97</f>
        <v>NA</v>
      </c>
      <c r="V104" s="90" t="str">
        <f>Page16!$H97</f>
        <v>NA</v>
      </c>
      <c r="W104" s="90" t="str">
        <f>Page17!$H97</f>
        <v>NA</v>
      </c>
      <c r="X104" s="90" t="str">
        <f>Page18!$H97</f>
        <v>NA</v>
      </c>
      <c r="Y104" s="90" t="str">
        <f>Page19!$H97</f>
        <v>NA</v>
      </c>
      <c r="Z104" s="90" t="str">
        <f>Page20!$H97</f>
        <v>NA</v>
      </c>
      <c r="AA104" s="90" t="str">
        <f>Page21!$H97</f>
        <v>NA</v>
      </c>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c r="FA104" s="119"/>
      <c r="FB104" s="119"/>
      <c r="FC104" s="119"/>
      <c r="FD104" s="119"/>
      <c r="FE104" s="119"/>
      <c r="FF104" s="119"/>
      <c r="FG104" s="119"/>
      <c r="FH104" s="119"/>
      <c r="FI104" s="119"/>
      <c r="FJ104" s="119"/>
      <c r="FK104" s="119"/>
      <c r="FL104" s="119"/>
      <c r="FM104" s="119"/>
      <c r="FN104" s="119"/>
      <c r="FO104" s="119"/>
      <c r="FP104" s="119"/>
      <c r="FQ104" s="119"/>
      <c r="FR104" s="119"/>
      <c r="FS104" s="119"/>
      <c r="FT104" s="119"/>
      <c r="FU104" s="119"/>
      <c r="FV104" s="119"/>
      <c r="FW104" s="119"/>
      <c r="FX104" s="119"/>
      <c r="FY104" s="119"/>
      <c r="FZ104" s="119"/>
      <c r="GA104" s="119"/>
      <c r="GB104" s="119"/>
      <c r="GC104" s="119"/>
      <c r="GD104" s="119"/>
      <c r="GE104" s="119"/>
      <c r="GF104" s="119"/>
      <c r="GG104" s="119"/>
      <c r="GH104" s="119"/>
      <c r="GI104" s="119"/>
      <c r="GJ104" s="119"/>
    </row>
    <row r="105" spans="1:192" ht="101.25" outlineLevel="1" x14ac:dyDescent="0.25">
      <c r="A105" s="182" t="s">
        <v>6</v>
      </c>
      <c r="B105" s="145"/>
      <c r="C105" s="146" t="s">
        <v>309</v>
      </c>
      <c r="D105" s="147" t="s">
        <v>24</v>
      </c>
      <c r="E105" s="175" t="s">
        <v>906</v>
      </c>
      <c r="F105" s="59"/>
      <c r="G105" s="90" t="str">
        <f>Page1!$H98</f>
        <v>NA</v>
      </c>
      <c r="H105" s="90" t="str">
        <f>Page2!$H98</f>
        <v>NA</v>
      </c>
      <c r="I105" s="90" t="str">
        <f>Page3!$H98</f>
        <v>NA</v>
      </c>
      <c r="J105" s="90" t="str">
        <f>Page4!$H98</f>
        <v>NA</v>
      </c>
      <c r="K105" s="90" t="str">
        <f>Page5!$H98</f>
        <v>NA</v>
      </c>
      <c r="L105" s="90" t="str">
        <f>Page6!$H98</f>
        <v>NA</v>
      </c>
      <c r="M105" s="90" t="str">
        <f>Page7!$H98</f>
        <v>NA</v>
      </c>
      <c r="N105" s="90" t="str">
        <f>Page8!$H98</f>
        <v>NA</v>
      </c>
      <c r="O105" s="90" t="str">
        <f>Page9!$H98</f>
        <v>NA</v>
      </c>
      <c r="P105" s="90" t="str">
        <f>Page10!$H98</f>
        <v>NA</v>
      </c>
      <c r="Q105" s="90" t="str">
        <f>Page11!$H98</f>
        <v>NA</v>
      </c>
      <c r="R105" s="90" t="str">
        <f>Page12!$H98</f>
        <v>NA</v>
      </c>
      <c r="S105" s="90" t="str">
        <f>Page13!$H98</f>
        <v>NA</v>
      </c>
      <c r="T105" s="90" t="str">
        <f>Page14!$H98</f>
        <v>NA</v>
      </c>
      <c r="U105" s="90" t="str">
        <f>Page15!$H98</f>
        <v>NA</v>
      </c>
      <c r="V105" s="90" t="str">
        <f>Page16!$H98</f>
        <v>NA</v>
      </c>
      <c r="W105" s="90" t="str">
        <f>Page17!$H98</f>
        <v>NA</v>
      </c>
      <c r="X105" s="90" t="str">
        <f>Page18!$H98</f>
        <v>NA</v>
      </c>
      <c r="Y105" s="90" t="str">
        <f>Page19!$H98</f>
        <v>NA</v>
      </c>
      <c r="Z105" s="90" t="str">
        <f>Page20!$H98</f>
        <v>NA</v>
      </c>
      <c r="AA105" s="90" t="str">
        <f>Page21!$H98</f>
        <v>NA</v>
      </c>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c r="ES105" s="119"/>
      <c r="ET105" s="119"/>
      <c r="EU105" s="119"/>
      <c r="EV105" s="119"/>
      <c r="EW105" s="119"/>
      <c r="EX105" s="119"/>
      <c r="EY105" s="119"/>
      <c r="EZ105" s="119"/>
      <c r="FA105" s="119"/>
      <c r="FB105" s="119"/>
      <c r="FC105" s="119"/>
      <c r="FD105" s="119"/>
      <c r="FE105" s="119"/>
      <c r="FF105" s="119"/>
      <c r="FG105" s="119"/>
      <c r="FH105" s="119"/>
      <c r="FI105" s="119"/>
      <c r="FJ105" s="119"/>
      <c r="FK105" s="119"/>
      <c r="FL105" s="119"/>
      <c r="FM105" s="119"/>
      <c r="FN105" s="119"/>
      <c r="FO105" s="119"/>
      <c r="FP105" s="119"/>
      <c r="FQ105" s="119"/>
      <c r="FR105" s="119"/>
      <c r="FS105" s="119"/>
      <c r="FT105" s="119"/>
      <c r="FU105" s="119"/>
      <c r="FV105" s="119"/>
      <c r="FW105" s="119"/>
      <c r="FX105" s="119"/>
      <c r="FY105" s="119"/>
      <c r="FZ105" s="119"/>
      <c r="GA105" s="119"/>
      <c r="GB105" s="119"/>
      <c r="GC105" s="119"/>
      <c r="GD105" s="119"/>
      <c r="GE105" s="119"/>
      <c r="GF105" s="119"/>
      <c r="GG105" s="119"/>
      <c r="GH105" s="119"/>
      <c r="GI105" s="119"/>
      <c r="GJ105" s="119"/>
    </row>
    <row r="106" spans="1:192" ht="101.25" outlineLevel="1" x14ac:dyDescent="0.25">
      <c r="A106" s="182" t="s">
        <v>6</v>
      </c>
      <c r="B106" s="145"/>
      <c r="C106" s="146" t="s">
        <v>662</v>
      </c>
      <c r="D106" s="147" t="s">
        <v>24</v>
      </c>
      <c r="E106" s="175" t="s">
        <v>907</v>
      </c>
      <c r="F106" s="59"/>
      <c r="G106" s="90" t="str">
        <f>Page1!$H99</f>
        <v>NA</v>
      </c>
      <c r="H106" s="90" t="str">
        <f>Page2!$H99</f>
        <v>NA</v>
      </c>
      <c r="I106" s="90" t="str">
        <f>Page3!$H99</f>
        <v>NA</v>
      </c>
      <c r="J106" s="90" t="str">
        <f>Page4!$H99</f>
        <v>NA</v>
      </c>
      <c r="K106" s="90" t="str">
        <f>Page5!$H99</f>
        <v>NA</v>
      </c>
      <c r="L106" s="90" t="str">
        <f>Page6!$H99</f>
        <v>NA</v>
      </c>
      <c r="M106" s="90" t="str">
        <f>Page7!$H99</f>
        <v>NA</v>
      </c>
      <c r="N106" s="90" t="str">
        <f>Page8!$H99</f>
        <v>NA</v>
      </c>
      <c r="O106" s="90" t="str">
        <f>Page9!$H99</f>
        <v>NA</v>
      </c>
      <c r="P106" s="90" t="str">
        <f>Page10!$H99</f>
        <v>NA</v>
      </c>
      <c r="Q106" s="90" t="str">
        <f>Page11!$H99</f>
        <v>NA</v>
      </c>
      <c r="R106" s="90" t="str">
        <f>Page12!$H99</f>
        <v>NA</v>
      </c>
      <c r="S106" s="90" t="str">
        <f>Page13!$H99</f>
        <v>NA</v>
      </c>
      <c r="T106" s="90" t="str">
        <f>Page14!$H99</f>
        <v>NA</v>
      </c>
      <c r="U106" s="90" t="str">
        <f>Page15!$H99</f>
        <v>NA</v>
      </c>
      <c r="V106" s="90" t="str">
        <f>Page16!$H99</f>
        <v>NA</v>
      </c>
      <c r="W106" s="90" t="str">
        <f>Page17!$H99</f>
        <v>NA</v>
      </c>
      <c r="X106" s="90" t="str">
        <f>Page18!$H99</f>
        <v>NA</v>
      </c>
      <c r="Y106" s="90" t="str">
        <f>Page19!$H99</f>
        <v>NA</v>
      </c>
      <c r="Z106" s="90" t="str">
        <f>Page20!$H99</f>
        <v>NA</v>
      </c>
      <c r="AA106" s="90" t="str">
        <f>Page21!$H99</f>
        <v>NA</v>
      </c>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R106" s="119"/>
      <c r="ES106" s="119"/>
      <c r="ET106" s="119"/>
      <c r="EU106" s="119"/>
      <c r="EV106" s="119"/>
      <c r="EW106" s="119"/>
      <c r="EX106" s="119"/>
      <c r="EY106" s="119"/>
      <c r="EZ106" s="119"/>
      <c r="FA106" s="119"/>
      <c r="FB106" s="119"/>
      <c r="FC106" s="119"/>
      <c r="FD106" s="119"/>
      <c r="FE106" s="119"/>
      <c r="FF106" s="119"/>
      <c r="FG106" s="119"/>
      <c r="FH106" s="119"/>
      <c r="FI106" s="119"/>
      <c r="FJ106" s="119"/>
      <c r="FK106" s="119"/>
      <c r="FL106" s="119"/>
      <c r="FM106" s="119"/>
      <c r="FN106" s="119"/>
      <c r="FO106" s="119"/>
      <c r="FP106" s="119"/>
      <c r="FQ106" s="119"/>
      <c r="FR106" s="119"/>
      <c r="FS106" s="119"/>
      <c r="FT106" s="119"/>
      <c r="FU106" s="119"/>
      <c r="FV106" s="119"/>
      <c r="FW106" s="119"/>
      <c r="FX106" s="119"/>
      <c r="FY106" s="119"/>
      <c r="FZ106" s="119"/>
      <c r="GA106" s="119"/>
      <c r="GB106" s="119"/>
      <c r="GC106" s="119"/>
      <c r="GD106" s="119"/>
      <c r="GE106" s="119"/>
      <c r="GF106" s="119"/>
      <c r="GG106" s="119"/>
      <c r="GH106" s="119"/>
      <c r="GI106" s="119"/>
      <c r="GJ106" s="119"/>
    </row>
    <row r="107" spans="1:192" ht="101.25" outlineLevel="1" x14ac:dyDescent="0.25">
      <c r="A107" s="182" t="s">
        <v>6</v>
      </c>
      <c r="B107" s="148" t="s">
        <v>908</v>
      </c>
      <c r="C107" s="149" t="s">
        <v>310</v>
      </c>
      <c r="D107" s="150" t="s">
        <v>24</v>
      </c>
      <c r="E107" s="171" t="s">
        <v>909</v>
      </c>
      <c r="F107" s="61"/>
      <c r="G107" s="90" t="str">
        <f>Page1!$H100</f>
        <v>NA</v>
      </c>
      <c r="H107" s="90" t="str">
        <f>Page2!$H100</f>
        <v>NA</v>
      </c>
      <c r="I107" s="90" t="str">
        <f>Page3!$H100</f>
        <v>NA</v>
      </c>
      <c r="J107" s="90" t="str">
        <f>Page4!$H100</f>
        <v>NA</v>
      </c>
      <c r="K107" s="90" t="str">
        <f>Page5!$H100</f>
        <v>NA</v>
      </c>
      <c r="L107" s="90" t="str">
        <f>Page6!$H100</f>
        <v>NA</v>
      </c>
      <c r="M107" s="90" t="str">
        <f>Page7!$H100</f>
        <v>NA</v>
      </c>
      <c r="N107" s="90" t="str">
        <f>Page8!$H100</f>
        <v>NA</v>
      </c>
      <c r="O107" s="90" t="str">
        <f>Page9!$H100</f>
        <v>NA</v>
      </c>
      <c r="P107" s="90" t="str">
        <f>Page10!$H100</f>
        <v>NA</v>
      </c>
      <c r="Q107" s="90" t="str">
        <f>Page11!$H100</f>
        <v>NA</v>
      </c>
      <c r="R107" s="90" t="str">
        <f>Page12!$H100</f>
        <v>NA</v>
      </c>
      <c r="S107" s="90" t="str">
        <f>Page13!$H100</f>
        <v>NA</v>
      </c>
      <c r="T107" s="90" t="str">
        <f>Page14!$H100</f>
        <v>NA</v>
      </c>
      <c r="U107" s="90" t="str">
        <f>Page15!$H100</f>
        <v>NA</v>
      </c>
      <c r="V107" s="90" t="str">
        <f>Page16!$H100</f>
        <v>NA</v>
      </c>
      <c r="W107" s="90" t="str">
        <f>Page17!$H100</f>
        <v>NA</v>
      </c>
      <c r="X107" s="90" t="str">
        <f>Page18!$H100</f>
        <v>NA</v>
      </c>
      <c r="Y107" s="90" t="str">
        <f>Page19!$H100</f>
        <v>NA</v>
      </c>
      <c r="Z107" s="90" t="str">
        <f>Page20!$H100</f>
        <v>NA</v>
      </c>
      <c r="AA107" s="90" t="str">
        <f>Page21!$H100</f>
        <v>NA</v>
      </c>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c r="CY107" s="119"/>
      <c r="CZ107" s="119"/>
      <c r="DA107" s="119"/>
      <c r="DB107" s="119"/>
      <c r="DC107" s="119"/>
      <c r="DD107" s="119"/>
      <c r="DE107" s="119"/>
      <c r="DF107" s="119"/>
      <c r="DG107" s="119"/>
      <c r="DH107" s="119"/>
      <c r="DI107" s="119"/>
      <c r="DJ107" s="119"/>
      <c r="DK107" s="119"/>
      <c r="DL107" s="119"/>
      <c r="DM107" s="119"/>
      <c r="DN107" s="119"/>
      <c r="DO107" s="119"/>
      <c r="DP107" s="119"/>
      <c r="DQ107" s="119"/>
      <c r="DR107" s="119"/>
      <c r="DS107" s="119"/>
      <c r="DT107" s="119"/>
      <c r="DU107" s="119"/>
      <c r="DV107" s="119"/>
      <c r="DW107" s="119"/>
      <c r="DX107" s="119"/>
      <c r="DY107" s="119"/>
      <c r="DZ107" s="119"/>
      <c r="EA107" s="119"/>
      <c r="EB107" s="119"/>
      <c r="EC107" s="119"/>
      <c r="ED107" s="119"/>
      <c r="EE107" s="119"/>
      <c r="EF107" s="119"/>
      <c r="EG107" s="119"/>
      <c r="EH107" s="119"/>
      <c r="EI107" s="119"/>
      <c r="EJ107" s="119"/>
      <c r="EK107" s="119"/>
      <c r="EL107" s="119"/>
      <c r="EM107" s="119"/>
      <c r="EN107" s="119"/>
      <c r="EO107" s="119"/>
      <c r="EP107" s="119"/>
      <c r="EQ107" s="119"/>
      <c r="ER107" s="119"/>
      <c r="ES107" s="119"/>
      <c r="ET107" s="119"/>
      <c r="EU107" s="119"/>
      <c r="EV107" s="119"/>
      <c r="EW107" s="119"/>
      <c r="EX107" s="119"/>
      <c r="EY107" s="119"/>
      <c r="EZ107" s="119"/>
      <c r="FA107" s="119"/>
      <c r="FB107" s="119"/>
      <c r="FC107" s="119"/>
      <c r="FD107" s="119"/>
      <c r="FE107" s="119"/>
      <c r="FF107" s="119"/>
      <c r="FG107" s="119"/>
      <c r="FH107" s="119"/>
      <c r="FI107" s="119"/>
      <c r="FJ107" s="119"/>
      <c r="FK107" s="119"/>
      <c r="FL107" s="119"/>
      <c r="FM107" s="119"/>
      <c r="FN107" s="119"/>
      <c r="FO107" s="119"/>
      <c r="FP107" s="119"/>
      <c r="FQ107" s="119"/>
      <c r="FR107" s="119"/>
      <c r="FS107" s="119"/>
      <c r="FT107" s="119"/>
      <c r="FU107" s="119"/>
      <c r="FV107" s="119"/>
      <c r="FW107" s="119"/>
      <c r="FX107" s="119"/>
      <c r="FY107" s="119"/>
      <c r="FZ107" s="119"/>
      <c r="GA107" s="119"/>
      <c r="GB107" s="119"/>
      <c r="GC107" s="119"/>
      <c r="GD107" s="119"/>
      <c r="GE107" s="119"/>
      <c r="GF107" s="119"/>
      <c r="GG107" s="119"/>
      <c r="GH107" s="119"/>
      <c r="GI107" s="119"/>
      <c r="GJ107" s="119"/>
    </row>
    <row r="108" spans="1:192" ht="101.25" outlineLevel="1" x14ac:dyDescent="0.25">
      <c r="A108" s="182" t="s">
        <v>6</v>
      </c>
      <c r="B108" s="148"/>
      <c r="C108" s="149" t="s">
        <v>311</v>
      </c>
      <c r="D108" s="150" t="s">
        <v>24</v>
      </c>
      <c r="E108" s="171" t="s">
        <v>910</v>
      </c>
      <c r="F108" s="61"/>
      <c r="G108" s="90" t="str">
        <f>Page1!$H101</f>
        <v>NA</v>
      </c>
      <c r="H108" s="90" t="str">
        <f>Page2!$H101</f>
        <v>NA</v>
      </c>
      <c r="I108" s="90" t="str">
        <f>Page3!$H101</f>
        <v>NA</v>
      </c>
      <c r="J108" s="90" t="str">
        <f>Page4!$H101</f>
        <v>NA</v>
      </c>
      <c r="K108" s="90" t="str">
        <f>Page5!$H101</f>
        <v>NA</v>
      </c>
      <c r="L108" s="90" t="str">
        <f>Page6!$H101</f>
        <v>NA</v>
      </c>
      <c r="M108" s="90" t="str">
        <f>Page7!$H101</f>
        <v>NA</v>
      </c>
      <c r="N108" s="90" t="str">
        <f>Page8!$H101</f>
        <v>NA</v>
      </c>
      <c r="O108" s="90" t="str">
        <f>Page9!$H101</f>
        <v>NA</v>
      </c>
      <c r="P108" s="90" t="str">
        <f>Page10!$H101</f>
        <v>NA</v>
      </c>
      <c r="Q108" s="90" t="str">
        <f>Page11!$H101</f>
        <v>NA</v>
      </c>
      <c r="R108" s="90" t="str">
        <f>Page12!$H101</f>
        <v>NA</v>
      </c>
      <c r="S108" s="90" t="str">
        <f>Page13!$H101</f>
        <v>NA</v>
      </c>
      <c r="T108" s="90" t="str">
        <f>Page14!$H101</f>
        <v>NA</v>
      </c>
      <c r="U108" s="90" t="str">
        <f>Page15!$H101</f>
        <v>NA</v>
      </c>
      <c r="V108" s="90" t="str">
        <f>Page16!$H101</f>
        <v>NA</v>
      </c>
      <c r="W108" s="90" t="str">
        <f>Page17!$H101</f>
        <v>NA</v>
      </c>
      <c r="X108" s="90" t="str">
        <f>Page18!$H101</f>
        <v>NA</v>
      </c>
      <c r="Y108" s="90" t="str">
        <f>Page19!$H101</f>
        <v>NA</v>
      </c>
      <c r="Z108" s="90" t="str">
        <f>Page20!$H101</f>
        <v>NA</v>
      </c>
      <c r="AA108" s="90" t="str">
        <f>Page21!$H101</f>
        <v>NA</v>
      </c>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c r="BW108" s="119"/>
      <c r="BX108" s="119"/>
      <c r="BY108" s="119"/>
      <c r="BZ108" s="119"/>
      <c r="CA108" s="119"/>
      <c r="CB108" s="119"/>
      <c r="CC108" s="119"/>
      <c r="CD108" s="119"/>
      <c r="CE108" s="119"/>
      <c r="CF108" s="119"/>
      <c r="CG108" s="119"/>
      <c r="CH108" s="119"/>
      <c r="CI108" s="119"/>
      <c r="CJ108" s="119"/>
      <c r="CK108" s="119"/>
      <c r="CL108" s="119"/>
      <c r="CM108" s="119"/>
      <c r="CN108" s="119"/>
      <c r="CO108" s="119"/>
      <c r="CP108" s="119"/>
      <c r="CQ108" s="119"/>
      <c r="CR108" s="119"/>
      <c r="CS108" s="119"/>
      <c r="CT108" s="119"/>
      <c r="CU108" s="119"/>
      <c r="CV108" s="119"/>
      <c r="CW108" s="119"/>
      <c r="CX108" s="119"/>
      <c r="CY108" s="119"/>
      <c r="CZ108" s="119"/>
      <c r="DA108" s="119"/>
      <c r="DB108" s="119"/>
      <c r="DC108" s="119"/>
      <c r="DD108" s="119"/>
      <c r="DE108" s="119"/>
      <c r="DF108" s="119"/>
      <c r="DG108" s="119"/>
      <c r="DH108" s="119"/>
      <c r="DI108" s="119"/>
      <c r="DJ108" s="119"/>
      <c r="DK108" s="119"/>
      <c r="DL108" s="119"/>
      <c r="DM108" s="119"/>
      <c r="DN108" s="119"/>
      <c r="DO108" s="119"/>
      <c r="DP108" s="119"/>
      <c r="DQ108" s="119"/>
      <c r="DR108" s="119"/>
      <c r="DS108" s="119"/>
      <c r="DT108" s="119"/>
      <c r="DU108" s="119"/>
      <c r="DV108" s="119"/>
      <c r="DW108" s="119"/>
      <c r="DX108" s="119"/>
      <c r="DY108" s="119"/>
      <c r="DZ108" s="119"/>
      <c r="EA108" s="119"/>
      <c r="EB108" s="119"/>
      <c r="EC108" s="119"/>
      <c r="ED108" s="119"/>
      <c r="EE108" s="119"/>
      <c r="EF108" s="119"/>
      <c r="EG108" s="119"/>
      <c r="EH108" s="119"/>
      <c r="EI108" s="119"/>
      <c r="EJ108" s="119"/>
      <c r="EK108" s="119"/>
      <c r="EL108" s="119"/>
      <c r="EM108" s="119"/>
      <c r="EN108" s="119"/>
      <c r="EO108" s="119"/>
      <c r="EP108" s="119"/>
      <c r="EQ108" s="119"/>
      <c r="ER108" s="119"/>
      <c r="ES108" s="119"/>
      <c r="ET108" s="119"/>
      <c r="EU108" s="119"/>
      <c r="EV108" s="119"/>
      <c r="EW108" s="119"/>
      <c r="EX108" s="119"/>
      <c r="EY108" s="119"/>
      <c r="EZ108" s="119"/>
      <c r="FA108" s="119"/>
      <c r="FB108" s="119"/>
      <c r="FC108" s="119"/>
      <c r="FD108" s="119"/>
      <c r="FE108" s="119"/>
      <c r="FF108" s="119"/>
      <c r="FG108" s="119"/>
      <c r="FH108" s="119"/>
      <c r="FI108" s="119"/>
      <c r="FJ108" s="119"/>
      <c r="FK108" s="119"/>
      <c r="FL108" s="119"/>
      <c r="FM108" s="119"/>
      <c r="FN108" s="119"/>
      <c r="FO108" s="119"/>
      <c r="FP108" s="119"/>
      <c r="FQ108" s="119"/>
      <c r="FR108" s="119"/>
      <c r="FS108" s="119"/>
      <c r="FT108" s="119"/>
      <c r="FU108" s="119"/>
      <c r="FV108" s="119"/>
      <c r="FW108" s="119"/>
      <c r="FX108" s="119"/>
      <c r="FY108" s="119"/>
      <c r="FZ108" s="119"/>
      <c r="GA108" s="119"/>
      <c r="GB108" s="119"/>
      <c r="GC108" s="119"/>
      <c r="GD108" s="119"/>
      <c r="GE108" s="119"/>
      <c r="GF108" s="119"/>
      <c r="GG108" s="119"/>
      <c r="GH108" s="119"/>
      <c r="GI108" s="119"/>
      <c r="GJ108" s="119"/>
    </row>
    <row r="109" spans="1:192" ht="123.75" outlineLevel="1" x14ac:dyDescent="0.25">
      <c r="A109" s="182" t="s">
        <v>6</v>
      </c>
      <c r="B109" s="145" t="s">
        <v>911</v>
      </c>
      <c r="C109" s="146" t="s">
        <v>312</v>
      </c>
      <c r="D109" s="147" t="s">
        <v>24</v>
      </c>
      <c r="E109" s="173" t="s">
        <v>912</v>
      </c>
      <c r="F109" s="59"/>
      <c r="G109" s="90" t="str">
        <f>Page1!$H102</f>
        <v>NA</v>
      </c>
      <c r="H109" s="90" t="str">
        <f>Page2!$H102</f>
        <v>NA</v>
      </c>
      <c r="I109" s="90" t="str">
        <f>Page3!$H102</f>
        <v>NA</v>
      </c>
      <c r="J109" s="90" t="str">
        <f>Page4!$H102</f>
        <v>NA</v>
      </c>
      <c r="K109" s="90" t="str">
        <f>Page5!$H102</f>
        <v>NA</v>
      </c>
      <c r="L109" s="90" t="str">
        <f>Page6!$H102</f>
        <v>NA</v>
      </c>
      <c r="M109" s="90" t="str">
        <f>Page7!$H102</f>
        <v>NA</v>
      </c>
      <c r="N109" s="90" t="str">
        <f>Page8!$H102</f>
        <v>NA</v>
      </c>
      <c r="O109" s="90" t="str">
        <f>Page9!$H102</f>
        <v>NA</v>
      </c>
      <c r="P109" s="90" t="str">
        <f>Page10!$H102</f>
        <v>NA</v>
      </c>
      <c r="Q109" s="90" t="str">
        <f>Page11!$H102</f>
        <v>NA</v>
      </c>
      <c r="R109" s="90" t="str">
        <f>Page12!$H102</f>
        <v>NA</v>
      </c>
      <c r="S109" s="90" t="str">
        <f>Page13!$H102</f>
        <v>NA</v>
      </c>
      <c r="T109" s="90" t="str">
        <f>Page14!$H102</f>
        <v>NA</v>
      </c>
      <c r="U109" s="90" t="str">
        <f>Page15!$H102</f>
        <v>NA</v>
      </c>
      <c r="V109" s="90" t="str">
        <f>Page16!$H102</f>
        <v>NA</v>
      </c>
      <c r="W109" s="90" t="str">
        <f>Page17!$H102</f>
        <v>NA</v>
      </c>
      <c r="X109" s="90" t="str">
        <f>Page18!$H102</f>
        <v>NA</v>
      </c>
      <c r="Y109" s="90" t="str">
        <f>Page19!$H102</f>
        <v>NA</v>
      </c>
      <c r="Z109" s="90" t="str">
        <f>Page20!$H102</f>
        <v>NA</v>
      </c>
      <c r="AA109" s="90" t="str">
        <f>Page21!$H102</f>
        <v>NA</v>
      </c>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119"/>
      <c r="DF109" s="119"/>
      <c r="DG109" s="119"/>
      <c r="DH109" s="119"/>
      <c r="DI109" s="119"/>
      <c r="DJ109" s="119"/>
      <c r="DK109" s="119"/>
      <c r="DL109" s="119"/>
      <c r="DM109" s="119"/>
      <c r="DN109" s="119"/>
      <c r="DO109" s="119"/>
      <c r="DP109" s="119"/>
      <c r="DQ109" s="119"/>
      <c r="DR109" s="119"/>
      <c r="DS109" s="119"/>
      <c r="DT109" s="119"/>
      <c r="DU109" s="119"/>
      <c r="DV109" s="119"/>
      <c r="DW109" s="119"/>
      <c r="DX109" s="119"/>
      <c r="DY109" s="119"/>
      <c r="DZ109" s="119"/>
      <c r="EA109" s="119"/>
      <c r="EB109" s="119"/>
      <c r="EC109" s="119"/>
      <c r="ED109" s="119"/>
      <c r="EE109" s="119"/>
      <c r="EF109" s="119"/>
      <c r="EG109" s="119"/>
      <c r="EH109" s="119"/>
      <c r="EI109" s="119"/>
      <c r="EJ109" s="119"/>
      <c r="EK109" s="119"/>
      <c r="EL109" s="119"/>
      <c r="EM109" s="119"/>
      <c r="EN109" s="119"/>
      <c r="EO109" s="119"/>
      <c r="EP109" s="119"/>
      <c r="EQ109" s="119"/>
      <c r="ER109" s="119"/>
      <c r="ES109" s="119"/>
      <c r="ET109" s="119"/>
      <c r="EU109" s="119"/>
      <c r="EV109" s="119"/>
      <c r="EW109" s="119"/>
      <c r="EX109" s="119"/>
      <c r="EY109" s="119"/>
      <c r="EZ109" s="119"/>
      <c r="FA109" s="119"/>
      <c r="FB109" s="119"/>
      <c r="FC109" s="119"/>
      <c r="FD109" s="119"/>
      <c r="FE109" s="119"/>
      <c r="FF109" s="119"/>
      <c r="FG109" s="119"/>
      <c r="FH109" s="119"/>
      <c r="FI109" s="119"/>
      <c r="FJ109" s="119"/>
      <c r="FK109" s="119"/>
      <c r="FL109" s="119"/>
      <c r="FM109" s="119"/>
      <c r="FN109" s="119"/>
      <c r="FO109" s="119"/>
      <c r="FP109" s="119"/>
      <c r="FQ109" s="119"/>
      <c r="FR109" s="119"/>
      <c r="FS109" s="119"/>
      <c r="FT109" s="119"/>
      <c r="FU109" s="119"/>
      <c r="FV109" s="119"/>
      <c r="FW109" s="119"/>
      <c r="FX109" s="119"/>
      <c r="FY109" s="119"/>
      <c r="FZ109" s="119"/>
      <c r="GA109" s="119"/>
      <c r="GB109" s="119"/>
      <c r="GC109" s="119"/>
      <c r="GD109" s="119"/>
      <c r="GE109" s="119"/>
      <c r="GF109" s="119"/>
      <c r="GG109" s="119"/>
      <c r="GH109" s="119"/>
      <c r="GI109" s="119"/>
      <c r="GJ109" s="119"/>
    </row>
    <row r="110" spans="1:192" ht="135" outlineLevel="1" x14ac:dyDescent="0.25">
      <c r="A110" s="182" t="s">
        <v>6</v>
      </c>
      <c r="B110" s="145"/>
      <c r="C110" s="146" t="s">
        <v>313</v>
      </c>
      <c r="D110" s="147" t="s">
        <v>24</v>
      </c>
      <c r="E110" s="173" t="s">
        <v>913</v>
      </c>
      <c r="F110" s="59"/>
      <c r="G110" s="90" t="str">
        <f>Page1!$H103</f>
        <v>NA</v>
      </c>
      <c r="H110" s="90" t="str">
        <f>Page2!$H103</f>
        <v>NA</v>
      </c>
      <c r="I110" s="90" t="str">
        <f>Page3!$H103</f>
        <v>NA</v>
      </c>
      <c r="J110" s="90" t="str">
        <f>Page4!$H103</f>
        <v>NA</v>
      </c>
      <c r="K110" s="90" t="str">
        <f>Page5!$H103</f>
        <v>NA</v>
      </c>
      <c r="L110" s="90" t="str">
        <f>Page6!$H103</f>
        <v>NA</v>
      </c>
      <c r="M110" s="90" t="str">
        <f>Page7!$H103</f>
        <v>NA</v>
      </c>
      <c r="N110" s="90" t="str">
        <f>Page8!$H103</f>
        <v>NA</v>
      </c>
      <c r="O110" s="90" t="str">
        <f>Page9!$H103</f>
        <v>NA</v>
      </c>
      <c r="P110" s="90" t="str">
        <f>Page10!$H103</f>
        <v>NA</v>
      </c>
      <c r="Q110" s="90" t="str">
        <f>Page11!$H103</f>
        <v>NA</v>
      </c>
      <c r="R110" s="90" t="str">
        <f>Page12!$H103</f>
        <v>NA</v>
      </c>
      <c r="S110" s="90" t="str">
        <f>Page13!$H103</f>
        <v>NA</v>
      </c>
      <c r="T110" s="90" t="str">
        <f>Page14!$H103</f>
        <v>NA</v>
      </c>
      <c r="U110" s="90" t="str">
        <f>Page15!$H103</f>
        <v>NA</v>
      </c>
      <c r="V110" s="90" t="str">
        <f>Page16!$H103</f>
        <v>NA</v>
      </c>
      <c r="W110" s="90" t="str">
        <f>Page17!$H103</f>
        <v>NA</v>
      </c>
      <c r="X110" s="90" t="str">
        <f>Page18!$H103</f>
        <v>NA</v>
      </c>
      <c r="Y110" s="90" t="str">
        <f>Page19!$H103</f>
        <v>NA</v>
      </c>
      <c r="Z110" s="90" t="str">
        <f>Page20!$H103</f>
        <v>NA</v>
      </c>
      <c r="AA110" s="90" t="str">
        <f>Page21!$H103</f>
        <v>NA</v>
      </c>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119"/>
      <c r="AZ110" s="119"/>
      <c r="BA110" s="119"/>
      <c r="BB110" s="119"/>
      <c r="BC110" s="119"/>
      <c r="BD110" s="119"/>
      <c r="BE110" s="119"/>
      <c r="BF110" s="119"/>
      <c r="BG110" s="119"/>
      <c r="BH110" s="119"/>
      <c r="BI110" s="119"/>
      <c r="BJ110" s="119"/>
      <c r="BK110" s="119"/>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c r="CF110" s="119"/>
      <c r="CG110" s="119"/>
      <c r="CH110" s="119"/>
      <c r="CI110" s="119"/>
      <c r="CJ110" s="119"/>
      <c r="CK110" s="119"/>
      <c r="CL110" s="119"/>
      <c r="CM110" s="119"/>
      <c r="CN110" s="119"/>
      <c r="CO110" s="119"/>
      <c r="CP110" s="119"/>
      <c r="CQ110" s="119"/>
      <c r="CR110" s="119"/>
      <c r="CS110" s="119"/>
      <c r="CT110" s="119"/>
      <c r="CU110" s="119"/>
      <c r="CV110" s="119"/>
      <c r="CW110" s="119"/>
      <c r="CX110" s="119"/>
      <c r="CY110" s="119"/>
      <c r="CZ110" s="119"/>
      <c r="DA110" s="119"/>
      <c r="DB110" s="119"/>
      <c r="DC110" s="119"/>
      <c r="DD110" s="119"/>
      <c r="DE110" s="119"/>
      <c r="DF110" s="119"/>
      <c r="DG110" s="119"/>
      <c r="DH110" s="119"/>
      <c r="DI110" s="119"/>
      <c r="DJ110" s="119"/>
      <c r="DK110" s="119"/>
      <c r="DL110" s="119"/>
      <c r="DM110" s="119"/>
      <c r="DN110" s="119"/>
      <c r="DO110" s="119"/>
      <c r="DP110" s="119"/>
      <c r="DQ110" s="119"/>
      <c r="DR110" s="119"/>
      <c r="DS110" s="119"/>
      <c r="DT110" s="119"/>
      <c r="DU110" s="119"/>
      <c r="DV110" s="119"/>
      <c r="DW110" s="119"/>
      <c r="DX110" s="119"/>
      <c r="DY110" s="119"/>
      <c r="DZ110" s="119"/>
      <c r="EA110" s="119"/>
      <c r="EB110" s="119"/>
      <c r="EC110" s="119"/>
      <c r="ED110" s="119"/>
      <c r="EE110" s="119"/>
      <c r="EF110" s="119"/>
      <c r="EG110" s="119"/>
      <c r="EH110" s="119"/>
      <c r="EI110" s="119"/>
      <c r="EJ110" s="119"/>
      <c r="EK110" s="119"/>
      <c r="EL110" s="119"/>
      <c r="EM110" s="119"/>
      <c r="EN110" s="119"/>
      <c r="EO110" s="119"/>
      <c r="EP110" s="119"/>
      <c r="EQ110" s="119"/>
      <c r="ER110" s="119"/>
      <c r="ES110" s="119"/>
      <c r="ET110" s="119"/>
      <c r="EU110" s="119"/>
      <c r="EV110" s="119"/>
      <c r="EW110" s="119"/>
      <c r="EX110" s="119"/>
      <c r="EY110" s="119"/>
      <c r="EZ110" s="119"/>
      <c r="FA110" s="119"/>
      <c r="FB110" s="119"/>
      <c r="FC110" s="119"/>
      <c r="FD110" s="119"/>
      <c r="FE110" s="119"/>
      <c r="FF110" s="119"/>
      <c r="FG110" s="119"/>
      <c r="FH110" s="119"/>
      <c r="FI110" s="119"/>
      <c r="FJ110" s="119"/>
      <c r="FK110" s="119"/>
      <c r="FL110" s="119"/>
      <c r="FM110" s="119"/>
      <c r="FN110" s="119"/>
      <c r="FO110" s="119"/>
      <c r="FP110" s="119"/>
      <c r="FQ110" s="119"/>
      <c r="FR110" s="119"/>
      <c r="FS110" s="119"/>
      <c r="FT110" s="119"/>
      <c r="FU110" s="119"/>
      <c r="FV110" s="119"/>
      <c r="FW110" s="119"/>
      <c r="FX110" s="119"/>
      <c r="FY110" s="119"/>
      <c r="FZ110" s="119"/>
      <c r="GA110" s="119"/>
      <c r="GB110" s="119"/>
      <c r="GC110" s="119"/>
      <c r="GD110" s="119"/>
      <c r="GE110" s="119"/>
      <c r="GF110" s="119"/>
      <c r="GG110" s="119"/>
      <c r="GH110" s="119"/>
      <c r="GI110" s="119"/>
      <c r="GJ110" s="119"/>
    </row>
    <row r="111" spans="1:192" ht="33.75" outlineLevel="1" x14ac:dyDescent="0.25">
      <c r="A111" s="181" t="s">
        <v>9</v>
      </c>
      <c r="B111" s="148" t="s">
        <v>914</v>
      </c>
      <c r="C111" s="149" t="s">
        <v>317</v>
      </c>
      <c r="D111" s="150" t="s">
        <v>24</v>
      </c>
      <c r="E111" s="169" t="s">
        <v>663</v>
      </c>
      <c r="F111" s="61"/>
      <c r="G111" s="90" t="str">
        <f>Page1!$H104</f>
        <v>NA</v>
      </c>
      <c r="H111" s="90" t="str">
        <f>Page2!$H104</f>
        <v>NA</v>
      </c>
      <c r="I111" s="90" t="str">
        <f>Page3!$H104</f>
        <v>NA</v>
      </c>
      <c r="J111" s="90" t="str">
        <f>Page4!$H104</f>
        <v>NA</v>
      </c>
      <c r="K111" s="90" t="str">
        <f>Page5!$H104</f>
        <v>NA</v>
      </c>
      <c r="L111" s="90" t="str">
        <f>Page6!$H104</f>
        <v>NA</v>
      </c>
      <c r="M111" s="90" t="str">
        <f>Page7!$H104</f>
        <v>NA</v>
      </c>
      <c r="N111" s="90" t="str">
        <f>Page8!$H104</f>
        <v>NA</v>
      </c>
      <c r="O111" s="90" t="str">
        <f>Page9!$H104</f>
        <v>NA</v>
      </c>
      <c r="P111" s="90" t="str">
        <f>Page10!$H104</f>
        <v>NA</v>
      </c>
      <c r="Q111" s="90" t="str">
        <f>Page11!$H104</f>
        <v>NA</v>
      </c>
      <c r="R111" s="90" t="str">
        <f>Page12!$H104</f>
        <v>NA</v>
      </c>
      <c r="S111" s="90" t="str">
        <f>Page13!$H104</f>
        <v>NA</v>
      </c>
      <c r="T111" s="90" t="str">
        <f>Page14!$H104</f>
        <v>NA</v>
      </c>
      <c r="U111" s="90" t="str">
        <f>Page15!$H104</f>
        <v>NA</v>
      </c>
      <c r="V111" s="90" t="str">
        <f>Page16!$H104</f>
        <v>NA</v>
      </c>
      <c r="W111" s="90" t="str">
        <f>Page17!$H104</f>
        <v>NA</v>
      </c>
      <c r="X111" s="90" t="str">
        <f>Page18!$H104</f>
        <v>Validé</v>
      </c>
      <c r="Y111" s="90" t="str">
        <f>Page19!$H104</f>
        <v>NA</v>
      </c>
      <c r="Z111" s="90" t="str">
        <f>Page20!$H104</f>
        <v>NA</v>
      </c>
      <c r="AA111" s="90" t="str">
        <f>Page21!$H104</f>
        <v>NA</v>
      </c>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c r="CY111" s="119"/>
      <c r="CZ111" s="119"/>
      <c r="DA111" s="119"/>
      <c r="DB111" s="119"/>
      <c r="DC111" s="119"/>
      <c r="DD111" s="119"/>
      <c r="DE111" s="119"/>
      <c r="DF111" s="119"/>
      <c r="DG111" s="119"/>
      <c r="DH111" s="119"/>
      <c r="DI111" s="119"/>
      <c r="DJ111" s="119"/>
      <c r="DK111" s="119"/>
      <c r="DL111" s="119"/>
      <c r="DM111" s="119"/>
      <c r="DN111" s="119"/>
      <c r="DO111" s="119"/>
      <c r="DP111" s="119"/>
      <c r="DQ111" s="119"/>
      <c r="DR111" s="119"/>
      <c r="DS111" s="119"/>
      <c r="DT111" s="119"/>
      <c r="DU111" s="119"/>
      <c r="DV111" s="119"/>
      <c r="DW111" s="119"/>
      <c r="DX111" s="119"/>
      <c r="DY111" s="119"/>
      <c r="DZ111" s="119"/>
      <c r="EA111" s="119"/>
      <c r="EB111" s="119"/>
      <c r="EC111" s="119"/>
      <c r="ED111" s="119"/>
      <c r="EE111" s="119"/>
      <c r="EF111" s="119"/>
      <c r="EG111" s="119"/>
      <c r="EH111" s="119"/>
      <c r="EI111" s="119"/>
      <c r="EJ111" s="119"/>
      <c r="EK111" s="119"/>
      <c r="EL111" s="119"/>
      <c r="EM111" s="119"/>
      <c r="EN111" s="119"/>
      <c r="EO111" s="119"/>
      <c r="EP111" s="119"/>
      <c r="EQ111" s="119"/>
      <c r="ER111" s="119"/>
      <c r="ES111" s="119"/>
      <c r="ET111" s="119"/>
      <c r="EU111" s="119"/>
      <c r="EV111" s="119"/>
      <c r="EW111" s="119"/>
      <c r="EX111" s="119"/>
      <c r="EY111" s="119"/>
      <c r="EZ111" s="119"/>
      <c r="FA111" s="119"/>
      <c r="FB111" s="119"/>
      <c r="FC111" s="119"/>
      <c r="FD111" s="119"/>
      <c r="FE111" s="119"/>
      <c r="FF111" s="119"/>
      <c r="FG111" s="119"/>
      <c r="FH111" s="119"/>
      <c r="FI111" s="119"/>
      <c r="FJ111" s="119"/>
      <c r="FK111" s="119"/>
      <c r="FL111" s="119"/>
      <c r="FM111" s="119"/>
      <c r="FN111" s="119"/>
      <c r="FO111" s="119"/>
      <c r="FP111" s="119"/>
      <c r="FQ111" s="119"/>
      <c r="FR111" s="119"/>
      <c r="FS111" s="119"/>
      <c r="FT111" s="119"/>
      <c r="FU111" s="119"/>
      <c r="FV111" s="119"/>
      <c r="FW111" s="119"/>
      <c r="FX111" s="119"/>
      <c r="FY111" s="119"/>
      <c r="FZ111" s="119"/>
      <c r="GA111" s="119"/>
      <c r="GB111" s="119"/>
      <c r="GC111" s="119"/>
      <c r="GD111" s="119"/>
      <c r="GE111" s="119"/>
      <c r="GF111" s="119"/>
      <c r="GG111" s="119"/>
      <c r="GH111" s="119"/>
      <c r="GI111" s="119"/>
      <c r="GJ111" s="119"/>
    </row>
    <row r="112" spans="1:192" ht="45" outlineLevel="1" x14ac:dyDescent="0.25">
      <c r="A112" s="181" t="s">
        <v>9</v>
      </c>
      <c r="B112" s="145" t="s">
        <v>915</v>
      </c>
      <c r="C112" s="146" t="s">
        <v>318</v>
      </c>
      <c r="D112" s="147" t="s">
        <v>24</v>
      </c>
      <c r="E112" s="175" t="s">
        <v>915</v>
      </c>
      <c r="F112" s="59"/>
      <c r="G112" s="90" t="str">
        <f>Page1!$H105</f>
        <v>NA</v>
      </c>
      <c r="H112" s="90" t="str">
        <f>Page2!$H105</f>
        <v>NA</v>
      </c>
      <c r="I112" s="90" t="str">
        <f>Page3!$H105</f>
        <v>NA</v>
      </c>
      <c r="J112" s="90" t="str">
        <f>Page4!$H105</f>
        <v>NA</v>
      </c>
      <c r="K112" s="90" t="str">
        <f>Page5!$H105</f>
        <v>NA</v>
      </c>
      <c r="L112" s="90" t="str">
        <f>Page6!$H105</f>
        <v>NA</v>
      </c>
      <c r="M112" s="90" t="str">
        <f>Page7!$H105</f>
        <v>NA</v>
      </c>
      <c r="N112" s="90" t="str">
        <f>Page8!$H105</f>
        <v>NA</v>
      </c>
      <c r="O112" s="90" t="str">
        <f>Page9!$H105</f>
        <v>NA</v>
      </c>
      <c r="P112" s="90" t="str">
        <f>Page10!$H105</f>
        <v>NA</v>
      </c>
      <c r="Q112" s="90" t="str">
        <f>Page11!$H105</f>
        <v>NA</v>
      </c>
      <c r="R112" s="90" t="str">
        <f>Page12!$H105</f>
        <v>NA</v>
      </c>
      <c r="S112" s="90" t="str">
        <f>Page13!$H105</f>
        <v>NA</v>
      </c>
      <c r="T112" s="90" t="str">
        <f>Page14!$H105</f>
        <v>NA</v>
      </c>
      <c r="U112" s="90" t="str">
        <f>Page15!$H105</f>
        <v>NA</v>
      </c>
      <c r="V112" s="90" t="str">
        <f>Page16!$H105</f>
        <v>NA</v>
      </c>
      <c r="W112" s="90" t="str">
        <f>Page17!$H105</f>
        <v>NA</v>
      </c>
      <c r="X112" s="90" t="str">
        <f>Page18!$H105</f>
        <v>Validé</v>
      </c>
      <c r="Y112" s="90" t="str">
        <f>Page19!$H105</f>
        <v>NA</v>
      </c>
      <c r="Z112" s="90" t="str">
        <f>Page20!$H105</f>
        <v>NA</v>
      </c>
      <c r="AA112" s="90" t="str">
        <f>Page21!$H105</f>
        <v>NA</v>
      </c>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c r="CY112" s="119"/>
      <c r="CZ112" s="119"/>
      <c r="DA112" s="119"/>
      <c r="DB112" s="119"/>
      <c r="DC112" s="119"/>
      <c r="DD112" s="119"/>
      <c r="DE112" s="119"/>
      <c r="DF112" s="119"/>
      <c r="DG112" s="119"/>
      <c r="DH112" s="119"/>
      <c r="DI112" s="119"/>
      <c r="DJ112" s="119"/>
      <c r="DK112" s="119"/>
      <c r="DL112" s="119"/>
      <c r="DM112" s="119"/>
      <c r="DN112" s="119"/>
      <c r="DO112" s="119"/>
      <c r="DP112" s="119"/>
      <c r="DQ112" s="119"/>
      <c r="DR112" s="119"/>
      <c r="DS112" s="119"/>
      <c r="DT112" s="119"/>
      <c r="DU112" s="119"/>
      <c r="DV112" s="119"/>
      <c r="DW112" s="119"/>
      <c r="DX112" s="119"/>
      <c r="DY112" s="119"/>
      <c r="DZ112" s="119"/>
      <c r="EA112" s="119"/>
      <c r="EB112" s="119"/>
      <c r="EC112" s="119"/>
      <c r="ED112" s="119"/>
      <c r="EE112" s="119"/>
      <c r="EF112" s="119"/>
      <c r="EG112" s="119"/>
      <c r="EH112" s="119"/>
      <c r="EI112" s="119"/>
      <c r="EJ112" s="119"/>
      <c r="EK112" s="119"/>
      <c r="EL112" s="119"/>
      <c r="EM112" s="119"/>
      <c r="EN112" s="119"/>
      <c r="EO112" s="119"/>
      <c r="EP112" s="119"/>
      <c r="EQ112" s="119"/>
      <c r="ER112" s="119"/>
      <c r="ES112" s="119"/>
      <c r="ET112" s="119"/>
      <c r="EU112" s="119"/>
      <c r="EV112" s="119"/>
      <c r="EW112" s="119"/>
      <c r="EX112" s="119"/>
      <c r="EY112" s="119"/>
      <c r="EZ112" s="119"/>
      <c r="FA112" s="119"/>
      <c r="FB112" s="119"/>
      <c r="FC112" s="119"/>
      <c r="FD112" s="119"/>
      <c r="FE112" s="119"/>
      <c r="FF112" s="119"/>
      <c r="FG112" s="119"/>
      <c r="FH112" s="119"/>
      <c r="FI112" s="119"/>
      <c r="FJ112" s="119"/>
      <c r="FK112" s="119"/>
      <c r="FL112" s="119"/>
      <c r="FM112" s="119"/>
      <c r="FN112" s="119"/>
      <c r="FO112" s="119"/>
      <c r="FP112" s="119"/>
      <c r="FQ112" s="119"/>
      <c r="FR112" s="119"/>
      <c r="FS112" s="119"/>
      <c r="FT112" s="119"/>
      <c r="FU112" s="119"/>
      <c r="FV112" s="119"/>
      <c r="FW112" s="119"/>
      <c r="FX112" s="119"/>
      <c r="FY112" s="119"/>
      <c r="FZ112" s="119"/>
      <c r="GA112" s="119"/>
      <c r="GB112" s="119"/>
      <c r="GC112" s="119"/>
      <c r="GD112" s="119"/>
      <c r="GE112" s="119"/>
      <c r="GF112" s="119"/>
      <c r="GG112" s="119"/>
      <c r="GH112" s="119"/>
      <c r="GI112" s="119"/>
      <c r="GJ112" s="119"/>
    </row>
    <row r="113" spans="1:192" ht="78.75" outlineLevel="1" x14ac:dyDescent="0.25">
      <c r="A113" s="181" t="s">
        <v>9</v>
      </c>
      <c r="B113" s="148" t="s">
        <v>664</v>
      </c>
      <c r="C113" s="149" t="s">
        <v>319</v>
      </c>
      <c r="D113" s="150" t="s">
        <v>24</v>
      </c>
      <c r="E113" s="174" t="s">
        <v>916</v>
      </c>
      <c r="F113" s="61"/>
      <c r="G113" s="90" t="str">
        <f>Page1!$H106</f>
        <v>NA</v>
      </c>
      <c r="H113" s="90" t="str">
        <f>Page2!$H106</f>
        <v>NA</v>
      </c>
      <c r="I113" s="90" t="str">
        <f>Page3!$H106</f>
        <v>NA</v>
      </c>
      <c r="J113" s="90" t="str">
        <f>Page4!$H106</f>
        <v>NA</v>
      </c>
      <c r="K113" s="90" t="str">
        <f>Page5!$H106</f>
        <v>NA</v>
      </c>
      <c r="L113" s="90" t="str">
        <f>Page6!$H106</f>
        <v>Invalidé</v>
      </c>
      <c r="M113" s="90" t="str">
        <f>Page7!$H106</f>
        <v>NA</v>
      </c>
      <c r="N113" s="90" t="str">
        <f>Page8!$H106</f>
        <v>NA</v>
      </c>
      <c r="O113" s="90" t="str">
        <f>Page9!$H106</f>
        <v>NA</v>
      </c>
      <c r="P113" s="90" t="str">
        <f>Page10!$H106</f>
        <v>NA</v>
      </c>
      <c r="Q113" s="90" t="str">
        <f>Page11!$H106</f>
        <v>NA</v>
      </c>
      <c r="R113" s="90" t="str">
        <f>Page12!$H106</f>
        <v>NA</v>
      </c>
      <c r="S113" s="90" t="str">
        <f>Page13!$H106</f>
        <v>NA</v>
      </c>
      <c r="T113" s="90" t="str">
        <f>Page14!$H106</f>
        <v>NA</v>
      </c>
      <c r="U113" s="90" t="str">
        <f>Page15!$H106</f>
        <v>NA</v>
      </c>
      <c r="V113" s="90" t="str">
        <f>Page16!$H106</f>
        <v>NA</v>
      </c>
      <c r="W113" s="90" t="str">
        <f>Page17!$H106</f>
        <v>NA</v>
      </c>
      <c r="X113" s="90" t="str">
        <f>Page18!$H106</f>
        <v>NA</v>
      </c>
      <c r="Y113" s="90" t="str">
        <f>Page19!$H106</f>
        <v>NA</v>
      </c>
      <c r="Z113" s="90" t="str">
        <f>Page20!$H106</f>
        <v>NA</v>
      </c>
      <c r="AA113" s="90" t="str">
        <f>Page21!$H106</f>
        <v>NA</v>
      </c>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c r="CY113" s="119"/>
      <c r="CZ113" s="119"/>
      <c r="DA113" s="119"/>
      <c r="DB113" s="119"/>
      <c r="DC113" s="119"/>
      <c r="DD113" s="119"/>
      <c r="DE113" s="119"/>
      <c r="DF113" s="119"/>
      <c r="DG113" s="119"/>
      <c r="DH113" s="119"/>
      <c r="DI113" s="119"/>
      <c r="DJ113" s="119"/>
      <c r="DK113" s="119"/>
      <c r="DL113" s="119"/>
      <c r="DM113" s="119"/>
      <c r="DN113" s="119"/>
      <c r="DO113" s="119"/>
      <c r="DP113" s="119"/>
      <c r="DQ113" s="119"/>
      <c r="DR113" s="119"/>
      <c r="DS113" s="119"/>
      <c r="DT113" s="119"/>
      <c r="DU113" s="119"/>
      <c r="DV113" s="119"/>
      <c r="DW113" s="119"/>
      <c r="DX113" s="119"/>
      <c r="DY113" s="119"/>
      <c r="DZ113" s="119"/>
      <c r="EA113" s="119"/>
      <c r="EB113" s="119"/>
      <c r="EC113" s="119"/>
      <c r="ED113" s="119"/>
      <c r="EE113" s="119"/>
      <c r="EF113" s="119"/>
      <c r="EG113" s="119"/>
      <c r="EH113" s="119"/>
      <c r="EI113" s="119"/>
      <c r="EJ113" s="119"/>
      <c r="EK113" s="119"/>
      <c r="EL113" s="119"/>
      <c r="EM113" s="119"/>
      <c r="EN113" s="119"/>
      <c r="EO113" s="119"/>
      <c r="EP113" s="119"/>
      <c r="EQ113" s="119"/>
      <c r="ER113" s="119"/>
      <c r="ES113" s="119"/>
      <c r="ET113" s="119"/>
      <c r="EU113" s="119"/>
      <c r="EV113" s="119"/>
      <c r="EW113" s="119"/>
      <c r="EX113" s="119"/>
      <c r="EY113" s="119"/>
      <c r="EZ113" s="119"/>
      <c r="FA113" s="119"/>
      <c r="FB113" s="119"/>
      <c r="FC113" s="119"/>
      <c r="FD113" s="119"/>
      <c r="FE113" s="119"/>
      <c r="FF113" s="119"/>
      <c r="FG113" s="119"/>
      <c r="FH113" s="119"/>
      <c r="FI113" s="119"/>
      <c r="FJ113" s="119"/>
      <c r="FK113" s="119"/>
      <c r="FL113" s="119"/>
      <c r="FM113" s="119"/>
      <c r="FN113" s="119"/>
      <c r="FO113" s="119"/>
      <c r="FP113" s="119"/>
      <c r="FQ113" s="119"/>
      <c r="FR113" s="119"/>
      <c r="FS113" s="119"/>
      <c r="FT113" s="119"/>
      <c r="FU113" s="119"/>
      <c r="FV113" s="119"/>
      <c r="FW113" s="119"/>
      <c r="FX113" s="119"/>
      <c r="FY113" s="119"/>
      <c r="FZ113" s="119"/>
      <c r="GA113" s="119"/>
      <c r="GB113" s="119"/>
      <c r="GC113" s="119"/>
      <c r="GD113" s="119"/>
      <c r="GE113" s="119"/>
      <c r="GF113" s="119"/>
      <c r="GG113" s="119"/>
      <c r="GH113" s="119"/>
      <c r="GI113" s="119"/>
      <c r="GJ113" s="119"/>
    </row>
    <row r="114" spans="1:192" ht="56.25" outlineLevel="1" x14ac:dyDescent="0.25">
      <c r="A114" s="181" t="s">
        <v>9</v>
      </c>
      <c r="B114" s="145" t="s">
        <v>917</v>
      </c>
      <c r="C114" s="146" t="s">
        <v>320</v>
      </c>
      <c r="D114" s="147" t="s">
        <v>24</v>
      </c>
      <c r="E114" s="175" t="s">
        <v>917</v>
      </c>
      <c r="F114" s="59"/>
      <c r="G114" s="90" t="str">
        <f>Page1!$H107</f>
        <v>NA</v>
      </c>
      <c r="H114" s="90" t="str">
        <f>Page2!$H107</f>
        <v>NA</v>
      </c>
      <c r="I114" s="90" t="str">
        <f>Page3!$H107</f>
        <v>Validé</v>
      </c>
      <c r="J114" s="90" t="str">
        <f>Page4!$H107</f>
        <v>NA</v>
      </c>
      <c r="K114" s="90" t="str">
        <f>Page5!$H107</f>
        <v>NA</v>
      </c>
      <c r="L114" s="90" t="str">
        <f>Page6!$H107</f>
        <v>NA</v>
      </c>
      <c r="M114" s="90" t="str">
        <f>Page7!$H107</f>
        <v>NA</v>
      </c>
      <c r="N114" s="90" t="str">
        <f>Page8!$H107</f>
        <v>NA</v>
      </c>
      <c r="O114" s="90" t="str">
        <f>Page9!$H107</f>
        <v>NA</v>
      </c>
      <c r="P114" s="90" t="str">
        <f>Page10!$H107</f>
        <v>NA</v>
      </c>
      <c r="Q114" s="90" t="str">
        <f>Page11!$H107</f>
        <v>Validé</v>
      </c>
      <c r="R114" s="90" t="str">
        <f>Page12!$H107</f>
        <v>NA</v>
      </c>
      <c r="S114" s="90" t="str">
        <f>Page13!$H107</f>
        <v>NA</v>
      </c>
      <c r="T114" s="90" t="str">
        <f>Page14!$H107</f>
        <v>NA</v>
      </c>
      <c r="U114" s="90" t="str">
        <f>Page15!$H107</f>
        <v>NA</v>
      </c>
      <c r="V114" s="90" t="str">
        <f>Page16!$H107</f>
        <v>NA</v>
      </c>
      <c r="W114" s="90" t="str">
        <f>Page17!$H107</f>
        <v>NA</v>
      </c>
      <c r="X114" s="90" t="str">
        <f>Page18!$H107</f>
        <v>NA</v>
      </c>
      <c r="Y114" s="90" t="str">
        <f>Page19!$H107</f>
        <v>NA</v>
      </c>
      <c r="Z114" s="90" t="str">
        <f>Page20!$H107</f>
        <v>NA</v>
      </c>
      <c r="AA114" s="90" t="str">
        <f>Page21!$H107</f>
        <v>NA</v>
      </c>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c r="CY114" s="119"/>
      <c r="CZ114" s="119"/>
      <c r="DA114" s="119"/>
      <c r="DB114" s="119"/>
      <c r="DC114" s="119"/>
      <c r="DD114" s="119"/>
      <c r="DE114" s="119"/>
      <c r="DF114" s="119"/>
      <c r="DG114" s="119"/>
      <c r="DH114" s="119"/>
      <c r="DI114" s="119"/>
      <c r="DJ114" s="119"/>
      <c r="DK114" s="119"/>
      <c r="DL114" s="119"/>
      <c r="DM114" s="119"/>
      <c r="DN114" s="119"/>
      <c r="DO114" s="119"/>
      <c r="DP114" s="119"/>
      <c r="DQ114" s="119"/>
      <c r="DR114" s="119"/>
      <c r="DS114" s="119"/>
      <c r="DT114" s="119"/>
      <c r="DU114" s="119"/>
      <c r="DV114" s="119"/>
      <c r="DW114" s="119"/>
      <c r="DX114" s="119"/>
      <c r="DY114" s="119"/>
      <c r="DZ114" s="119"/>
      <c r="EA114" s="119"/>
      <c r="EB114" s="119"/>
      <c r="EC114" s="119"/>
      <c r="ED114" s="119"/>
      <c r="EE114" s="119"/>
      <c r="EF114" s="119"/>
      <c r="EG114" s="119"/>
      <c r="EH114" s="119"/>
      <c r="EI114" s="119"/>
      <c r="EJ114" s="119"/>
      <c r="EK114" s="119"/>
      <c r="EL114" s="119"/>
      <c r="EM114" s="119"/>
      <c r="EN114" s="119"/>
      <c r="EO114" s="119"/>
      <c r="EP114" s="119"/>
      <c r="EQ114" s="119"/>
      <c r="ER114" s="119"/>
      <c r="ES114" s="119"/>
      <c r="ET114" s="119"/>
      <c r="EU114" s="119"/>
      <c r="EV114" s="119"/>
      <c r="EW114" s="119"/>
      <c r="EX114" s="119"/>
      <c r="EY114" s="119"/>
      <c r="EZ114" s="119"/>
      <c r="FA114" s="119"/>
      <c r="FB114" s="119"/>
      <c r="FC114" s="119"/>
      <c r="FD114" s="119"/>
      <c r="FE114" s="119"/>
      <c r="FF114" s="119"/>
      <c r="FG114" s="119"/>
      <c r="FH114" s="119"/>
      <c r="FI114" s="119"/>
      <c r="FJ114" s="119"/>
      <c r="FK114" s="119"/>
      <c r="FL114" s="119"/>
      <c r="FM114" s="119"/>
      <c r="FN114" s="119"/>
      <c r="FO114" s="119"/>
      <c r="FP114" s="119"/>
      <c r="FQ114" s="119"/>
      <c r="FR114" s="119"/>
      <c r="FS114" s="119"/>
      <c r="FT114" s="119"/>
      <c r="FU114" s="119"/>
      <c r="FV114" s="119"/>
      <c r="FW114" s="119"/>
      <c r="FX114" s="119"/>
      <c r="FY114" s="119"/>
      <c r="FZ114" s="119"/>
      <c r="GA114" s="119"/>
      <c r="GB114" s="119"/>
      <c r="GC114" s="119"/>
      <c r="GD114" s="119"/>
      <c r="GE114" s="119"/>
      <c r="GF114" s="119"/>
      <c r="GG114" s="119"/>
      <c r="GH114" s="119"/>
      <c r="GI114" s="119"/>
      <c r="GJ114" s="119"/>
    </row>
    <row r="115" spans="1:192" ht="56.25" outlineLevel="1" x14ac:dyDescent="0.25">
      <c r="A115" s="181" t="s">
        <v>9</v>
      </c>
      <c r="B115" s="148" t="s">
        <v>918</v>
      </c>
      <c r="C115" s="149" t="s">
        <v>321</v>
      </c>
      <c r="D115" s="150" t="s">
        <v>24</v>
      </c>
      <c r="E115" s="171" t="s">
        <v>919</v>
      </c>
      <c r="F115" s="61"/>
      <c r="G115" s="90" t="str">
        <f>Page1!$H108</f>
        <v>NA</v>
      </c>
      <c r="H115" s="90" t="str">
        <f>Page2!$H108</f>
        <v>NA</v>
      </c>
      <c r="I115" s="90" t="str">
        <f>Page3!$H108</f>
        <v>Invalidé</v>
      </c>
      <c r="J115" s="90" t="str">
        <f>Page4!$H108</f>
        <v>NA</v>
      </c>
      <c r="K115" s="90" t="str">
        <f>Page5!$H108</f>
        <v>NA</v>
      </c>
      <c r="L115" s="90" t="str">
        <f>Page6!$H108</f>
        <v>NA</v>
      </c>
      <c r="M115" s="90" t="str">
        <f>Page7!$H108</f>
        <v>NA</v>
      </c>
      <c r="N115" s="90" t="str">
        <f>Page8!$H108</f>
        <v>NA</v>
      </c>
      <c r="O115" s="90" t="str">
        <f>Page9!$H108</f>
        <v>NA</v>
      </c>
      <c r="P115" s="90" t="str">
        <f>Page10!$H108</f>
        <v>NA</v>
      </c>
      <c r="Q115" s="90" t="str">
        <f>Page11!$H108</f>
        <v>Invalidé</v>
      </c>
      <c r="R115" s="90" t="str">
        <f>Page12!$H108</f>
        <v>NA</v>
      </c>
      <c r="S115" s="90" t="str">
        <f>Page13!$H108</f>
        <v>NA</v>
      </c>
      <c r="T115" s="90" t="str">
        <f>Page14!$H108</f>
        <v>NA</v>
      </c>
      <c r="U115" s="90" t="str">
        <f>Page15!$H108</f>
        <v>NA</v>
      </c>
      <c r="V115" s="90" t="str">
        <f>Page16!$H108</f>
        <v>NA</v>
      </c>
      <c r="W115" s="90" t="str">
        <f>Page17!$H108</f>
        <v>NA</v>
      </c>
      <c r="X115" s="90" t="str">
        <f>Page18!$H108</f>
        <v>NA</v>
      </c>
      <c r="Y115" s="90" t="str">
        <f>Page19!$H108</f>
        <v>NA</v>
      </c>
      <c r="Z115" s="90" t="str">
        <f>Page20!$H108</f>
        <v>NA</v>
      </c>
      <c r="AA115" s="90" t="str">
        <f>Page21!$H108</f>
        <v>NA</v>
      </c>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119"/>
      <c r="DD115" s="119"/>
      <c r="DE115" s="119"/>
      <c r="DF115" s="119"/>
      <c r="DG115" s="119"/>
      <c r="DH115" s="119"/>
      <c r="DI115" s="119"/>
      <c r="DJ115" s="119"/>
      <c r="DK115" s="119"/>
      <c r="DL115" s="119"/>
      <c r="DM115" s="119"/>
      <c r="DN115" s="119"/>
      <c r="DO115" s="119"/>
      <c r="DP115" s="119"/>
      <c r="DQ115" s="119"/>
      <c r="DR115" s="119"/>
      <c r="DS115" s="119"/>
      <c r="DT115" s="119"/>
      <c r="DU115" s="119"/>
      <c r="DV115" s="119"/>
      <c r="DW115" s="119"/>
      <c r="DX115" s="119"/>
      <c r="DY115" s="119"/>
      <c r="DZ115" s="119"/>
      <c r="EA115" s="119"/>
      <c r="EB115" s="119"/>
      <c r="EC115" s="119"/>
      <c r="ED115" s="119"/>
      <c r="EE115" s="119"/>
      <c r="EF115" s="119"/>
      <c r="EG115" s="119"/>
      <c r="EH115" s="119"/>
      <c r="EI115" s="119"/>
      <c r="EJ115" s="119"/>
      <c r="EK115" s="119"/>
      <c r="EL115" s="119"/>
      <c r="EM115" s="119"/>
      <c r="EN115" s="119"/>
      <c r="EO115" s="119"/>
      <c r="EP115" s="119"/>
      <c r="EQ115" s="119"/>
      <c r="ER115" s="119"/>
      <c r="ES115" s="119"/>
      <c r="ET115" s="119"/>
      <c r="EU115" s="119"/>
      <c r="EV115" s="119"/>
      <c r="EW115" s="119"/>
      <c r="EX115" s="119"/>
      <c r="EY115" s="119"/>
      <c r="EZ115" s="119"/>
      <c r="FA115" s="119"/>
      <c r="FB115" s="119"/>
      <c r="FC115" s="119"/>
      <c r="FD115" s="119"/>
      <c r="FE115" s="119"/>
      <c r="FF115" s="119"/>
      <c r="FG115" s="119"/>
      <c r="FH115" s="119"/>
      <c r="FI115" s="119"/>
      <c r="FJ115" s="119"/>
      <c r="FK115" s="119"/>
      <c r="FL115" s="119"/>
      <c r="FM115" s="119"/>
      <c r="FN115" s="119"/>
      <c r="FO115" s="119"/>
      <c r="FP115" s="119"/>
      <c r="FQ115" s="119"/>
      <c r="FR115" s="119"/>
      <c r="FS115" s="119"/>
      <c r="FT115" s="119"/>
      <c r="FU115" s="119"/>
      <c r="FV115" s="119"/>
      <c r="FW115" s="119"/>
      <c r="FX115" s="119"/>
      <c r="FY115" s="119"/>
      <c r="FZ115" s="119"/>
      <c r="GA115" s="119"/>
      <c r="GB115" s="119"/>
      <c r="GC115" s="119"/>
      <c r="GD115" s="119"/>
      <c r="GE115" s="119"/>
      <c r="GF115" s="119"/>
      <c r="GG115" s="119"/>
      <c r="GH115" s="119"/>
      <c r="GI115" s="119"/>
      <c r="GJ115" s="119"/>
    </row>
    <row r="116" spans="1:192" ht="101.25" outlineLevel="1" x14ac:dyDescent="0.25">
      <c r="A116" s="181" t="s">
        <v>9</v>
      </c>
      <c r="B116" s="145" t="s">
        <v>322</v>
      </c>
      <c r="C116" s="146" t="s">
        <v>323</v>
      </c>
      <c r="D116" s="147" t="s">
        <v>24</v>
      </c>
      <c r="E116" s="175" t="s">
        <v>920</v>
      </c>
      <c r="F116" s="59"/>
      <c r="G116" s="90" t="str">
        <f>Page1!$H109</f>
        <v>NA</v>
      </c>
      <c r="H116" s="90" t="str">
        <f>Page2!$H109</f>
        <v>NA</v>
      </c>
      <c r="I116" s="90" t="str">
        <f>Page3!$H109</f>
        <v>Validé</v>
      </c>
      <c r="J116" s="90" t="str">
        <f>Page4!$H109</f>
        <v>NA</v>
      </c>
      <c r="K116" s="90" t="str">
        <f>Page5!$H109</f>
        <v>NA</v>
      </c>
      <c r="L116" s="90" t="str">
        <f>Page6!$H109</f>
        <v>NA</v>
      </c>
      <c r="M116" s="90" t="str">
        <f>Page7!$H109</f>
        <v>NA</v>
      </c>
      <c r="N116" s="90" t="str">
        <f>Page8!$H109</f>
        <v>NA</v>
      </c>
      <c r="O116" s="90" t="str">
        <f>Page9!$H109</f>
        <v>NA</v>
      </c>
      <c r="P116" s="90" t="str">
        <f>Page10!$H109</f>
        <v>NA</v>
      </c>
      <c r="Q116" s="90" t="str">
        <f>Page11!$H109</f>
        <v>Validé</v>
      </c>
      <c r="R116" s="90" t="str">
        <f>Page12!$H109</f>
        <v>NA</v>
      </c>
      <c r="S116" s="90" t="str">
        <f>Page13!$H109</f>
        <v>Validé</v>
      </c>
      <c r="T116" s="90" t="str">
        <f>Page14!$H109</f>
        <v>NA</v>
      </c>
      <c r="U116" s="90" t="str">
        <f>Page15!$H109</f>
        <v>Validé</v>
      </c>
      <c r="V116" s="90" t="str">
        <f>Page16!$H109</f>
        <v>NA</v>
      </c>
      <c r="W116" s="90" t="str">
        <f>Page17!$H109</f>
        <v>NA</v>
      </c>
      <c r="X116" s="90" t="str">
        <f>Page18!$H109</f>
        <v>Validé</v>
      </c>
      <c r="Y116" s="90" t="str">
        <f>Page19!$H109</f>
        <v>NA</v>
      </c>
      <c r="Z116" s="90" t="str">
        <f>Page20!$H109</f>
        <v>NA</v>
      </c>
      <c r="AA116" s="90" t="str">
        <f>Page21!$H109</f>
        <v>NA</v>
      </c>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19"/>
      <c r="DF116" s="119"/>
      <c r="DG116" s="119"/>
      <c r="DH116" s="119"/>
      <c r="DI116" s="119"/>
      <c r="DJ116" s="119"/>
      <c r="DK116" s="119"/>
      <c r="DL116" s="119"/>
      <c r="DM116" s="119"/>
      <c r="DN116" s="119"/>
      <c r="DO116" s="119"/>
      <c r="DP116" s="119"/>
      <c r="DQ116" s="119"/>
      <c r="DR116" s="119"/>
      <c r="DS116" s="119"/>
      <c r="DT116" s="119"/>
      <c r="DU116" s="119"/>
      <c r="DV116" s="119"/>
      <c r="DW116" s="119"/>
      <c r="DX116" s="119"/>
      <c r="DY116" s="119"/>
      <c r="DZ116" s="119"/>
      <c r="EA116" s="119"/>
      <c r="EB116" s="119"/>
      <c r="EC116" s="119"/>
      <c r="ED116" s="119"/>
      <c r="EE116" s="119"/>
      <c r="EF116" s="119"/>
      <c r="EG116" s="119"/>
      <c r="EH116" s="119"/>
      <c r="EI116" s="119"/>
      <c r="EJ116" s="119"/>
      <c r="EK116" s="119"/>
      <c r="EL116" s="119"/>
      <c r="EM116" s="119"/>
      <c r="EN116" s="119"/>
      <c r="EO116" s="119"/>
      <c r="EP116" s="119"/>
      <c r="EQ116" s="119"/>
      <c r="ER116" s="119"/>
      <c r="ES116" s="119"/>
      <c r="ET116" s="119"/>
      <c r="EU116" s="119"/>
      <c r="EV116" s="119"/>
      <c r="EW116" s="119"/>
      <c r="EX116" s="119"/>
      <c r="EY116" s="119"/>
      <c r="EZ116" s="119"/>
      <c r="FA116" s="119"/>
      <c r="FB116" s="119"/>
      <c r="FC116" s="119"/>
      <c r="FD116" s="119"/>
      <c r="FE116" s="119"/>
      <c r="FF116" s="119"/>
      <c r="FG116" s="119"/>
      <c r="FH116" s="119"/>
      <c r="FI116" s="119"/>
      <c r="FJ116" s="119"/>
      <c r="FK116" s="119"/>
      <c r="FL116" s="119"/>
      <c r="FM116" s="119"/>
      <c r="FN116" s="119"/>
      <c r="FO116" s="119"/>
      <c r="FP116" s="119"/>
      <c r="FQ116" s="119"/>
      <c r="FR116" s="119"/>
      <c r="FS116" s="119"/>
      <c r="FT116" s="119"/>
      <c r="FU116" s="119"/>
      <c r="FV116" s="119"/>
      <c r="FW116" s="119"/>
      <c r="FX116" s="119"/>
      <c r="FY116" s="119"/>
      <c r="FZ116" s="119"/>
      <c r="GA116" s="119"/>
      <c r="GB116" s="119"/>
      <c r="GC116" s="119"/>
      <c r="GD116" s="119"/>
      <c r="GE116" s="119"/>
      <c r="GF116" s="119"/>
      <c r="GG116" s="119"/>
      <c r="GH116" s="119"/>
      <c r="GI116" s="119"/>
      <c r="GJ116" s="119"/>
    </row>
    <row r="117" spans="1:192" ht="101.25" outlineLevel="1" x14ac:dyDescent="0.25">
      <c r="A117" s="181" t="s">
        <v>9</v>
      </c>
      <c r="B117" s="145"/>
      <c r="C117" s="146" t="s">
        <v>324</v>
      </c>
      <c r="D117" s="147" t="s">
        <v>24</v>
      </c>
      <c r="E117" s="175" t="s">
        <v>921</v>
      </c>
      <c r="F117" s="59"/>
      <c r="G117" s="90" t="str">
        <f>Page1!$H110</f>
        <v>NA</v>
      </c>
      <c r="H117" s="90" t="str">
        <f>Page2!$H110</f>
        <v>NA</v>
      </c>
      <c r="I117" s="90" t="str">
        <f>Page3!$H110</f>
        <v>NA</v>
      </c>
      <c r="J117" s="90" t="str">
        <f>Page4!$H110</f>
        <v>NA</v>
      </c>
      <c r="K117" s="90" t="str">
        <f>Page5!$H110</f>
        <v>NA</v>
      </c>
      <c r="L117" s="90" t="str">
        <f>Page6!$H110</f>
        <v>NA</v>
      </c>
      <c r="M117" s="90" t="str">
        <f>Page7!$H110</f>
        <v>NA</v>
      </c>
      <c r="N117" s="90" t="str">
        <f>Page8!$H110</f>
        <v>NA</v>
      </c>
      <c r="O117" s="90" t="str">
        <f>Page9!$H110</f>
        <v>NA</v>
      </c>
      <c r="P117" s="90" t="str">
        <f>Page10!$H110</f>
        <v>NA</v>
      </c>
      <c r="Q117" s="90" t="str">
        <f>Page11!$H110</f>
        <v>NA</v>
      </c>
      <c r="R117" s="90" t="str">
        <f>Page12!$H110</f>
        <v>NA</v>
      </c>
      <c r="S117" s="90" t="str">
        <f>Page13!$H110</f>
        <v>NA</v>
      </c>
      <c r="T117" s="90" t="str">
        <f>Page14!$H110</f>
        <v>NA</v>
      </c>
      <c r="U117" s="90" t="str">
        <f>Page15!$H110</f>
        <v>NA</v>
      </c>
      <c r="V117" s="90" t="str">
        <f>Page16!$H110</f>
        <v>NA</v>
      </c>
      <c r="W117" s="90" t="str">
        <f>Page17!$H110</f>
        <v>NA</v>
      </c>
      <c r="X117" s="90" t="str">
        <f>Page18!$H110</f>
        <v>NA</v>
      </c>
      <c r="Y117" s="90" t="str">
        <f>Page19!$H110</f>
        <v>NA</v>
      </c>
      <c r="Z117" s="90" t="str">
        <f>Page20!$H110</f>
        <v>NA</v>
      </c>
      <c r="AA117" s="90" t="str">
        <f>Page21!$H110</f>
        <v>NA</v>
      </c>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c r="FL117" s="119"/>
      <c r="FM117" s="119"/>
      <c r="FN117" s="119"/>
      <c r="FO117" s="119"/>
      <c r="FP117" s="119"/>
      <c r="FQ117" s="119"/>
      <c r="FR117" s="119"/>
      <c r="FS117" s="119"/>
      <c r="FT117" s="119"/>
      <c r="FU117" s="119"/>
      <c r="FV117" s="119"/>
      <c r="FW117" s="119"/>
      <c r="FX117" s="119"/>
      <c r="FY117" s="119"/>
      <c r="FZ117" s="119"/>
      <c r="GA117" s="119"/>
      <c r="GB117" s="119"/>
      <c r="GC117" s="119"/>
      <c r="GD117" s="119"/>
      <c r="GE117" s="119"/>
      <c r="GF117" s="119"/>
      <c r="GG117" s="119"/>
      <c r="GH117" s="119"/>
      <c r="GI117" s="119"/>
      <c r="GJ117" s="119"/>
    </row>
    <row r="118" spans="1:192" ht="56.25" outlineLevel="1" x14ac:dyDescent="0.25">
      <c r="A118" s="181" t="s">
        <v>9</v>
      </c>
      <c r="B118" s="145"/>
      <c r="C118" s="146" t="s">
        <v>665</v>
      </c>
      <c r="D118" s="147" t="s">
        <v>24</v>
      </c>
      <c r="E118" s="175" t="s">
        <v>922</v>
      </c>
      <c r="F118" s="59"/>
      <c r="G118" s="90" t="str">
        <f>Page1!$H111</f>
        <v>NA</v>
      </c>
      <c r="H118" s="90" t="str">
        <f>Page2!$H111</f>
        <v>NA</v>
      </c>
      <c r="I118" s="90" t="str">
        <f>Page3!$H111</f>
        <v>NA</v>
      </c>
      <c r="J118" s="90" t="str">
        <f>Page4!$H111</f>
        <v>NA</v>
      </c>
      <c r="K118" s="90" t="str">
        <f>Page5!$H111</f>
        <v>NA</v>
      </c>
      <c r="L118" s="90" t="str">
        <f>Page6!$H111</f>
        <v>NA</v>
      </c>
      <c r="M118" s="90" t="str">
        <f>Page7!$H111</f>
        <v>NA</v>
      </c>
      <c r="N118" s="90" t="str">
        <f>Page8!$H111</f>
        <v>NA</v>
      </c>
      <c r="O118" s="90" t="str">
        <f>Page9!$H111</f>
        <v>NA</v>
      </c>
      <c r="P118" s="90" t="str">
        <f>Page10!$H111</f>
        <v>NA</v>
      </c>
      <c r="Q118" s="90" t="str">
        <f>Page11!$H111</f>
        <v>NA</v>
      </c>
      <c r="R118" s="90" t="str">
        <f>Page12!$H111</f>
        <v>NA</v>
      </c>
      <c r="S118" s="90" t="str">
        <f>Page13!$H111</f>
        <v>NA</v>
      </c>
      <c r="T118" s="90" t="str">
        <f>Page14!$H111</f>
        <v>NA</v>
      </c>
      <c r="U118" s="90" t="str">
        <f>Page15!$H111</f>
        <v>NA</v>
      </c>
      <c r="V118" s="90" t="str">
        <f>Page16!$H111</f>
        <v>NA</v>
      </c>
      <c r="W118" s="90" t="str">
        <f>Page17!$H111</f>
        <v>NA</v>
      </c>
      <c r="X118" s="90" t="str">
        <f>Page18!$H111</f>
        <v>Validé</v>
      </c>
      <c r="Y118" s="90" t="str">
        <f>Page19!$H111</f>
        <v>NA</v>
      </c>
      <c r="Z118" s="90" t="str">
        <f>Page20!$H111</f>
        <v>NA</v>
      </c>
      <c r="AA118" s="90" t="str">
        <f>Page21!$H111</f>
        <v>NA</v>
      </c>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c r="CA118" s="119"/>
      <c r="CB118" s="119"/>
      <c r="CC118" s="119"/>
      <c r="CD118" s="119"/>
      <c r="CE118" s="119"/>
      <c r="CF118" s="119"/>
      <c r="CG118" s="119"/>
      <c r="CH118" s="119"/>
      <c r="CI118" s="119"/>
      <c r="CJ118" s="119"/>
      <c r="CK118" s="119"/>
      <c r="CL118" s="119"/>
      <c r="CM118" s="119"/>
      <c r="CN118" s="119"/>
      <c r="CO118" s="119"/>
      <c r="CP118" s="119"/>
      <c r="CQ118" s="119"/>
      <c r="CR118" s="119"/>
      <c r="CS118" s="119"/>
      <c r="CT118" s="119"/>
      <c r="CU118" s="119"/>
      <c r="CV118" s="119"/>
      <c r="CW118" s="119"/>
      <c r="CX118" s="119"/>
      <c r="CY118" s="119"/>
      <c r="CZ118" s="119"/>
      <c r="DA118" s="119"/>
      <c r="DB118" s="119"/>
      <c r="DC118" s="119"/>
      <c r="DD118" s="119"/>
      <c r="DE118" s="119"/>
      <c r="DF118" s="119"/>
      <c r="DG118" s="119"/>
      <c r="DH118" s="119"/>
      <c r="DI118" s="119"/>
      <c r="DJ118" s="119"/>
      <c r="DK118" s="119"/>
      <c r="DL118" s="119"/>
      <c r="DM118" s="119"/>
      <c r="DN118" s="119"/>
      <c r="DO118" s="119"/>
      <c r="DP118" s="119"/>
      <c r="DQ118" s="119"/>
      <c r="DR118" s="119"/>
      <c r="DS118" s="119"/>
      <c r="DT118" s="119"/>
      <c r="DU118" s="119"/>
      <c r="DV118" s="119"/>
      <c r="DW118" s="119"/>
      <c r="DX118" s="119"/>
      <c r="DY118" s="119"/>
      <c r="DZ118" s="119"/>
      <c r="EA118" s="119"/>
      <c r="EB118" s="119"/>
      <c r="EC118" s="119"/>
      <c r="ED118" s="119"/>
      <c r="EE118" s="119"/>
      <c r="EF118" s="119"/>
      <c r="EG118" s="119"/>
      <c r="EH118" s="119"/>
      <c r="EI118" s="119"/>
      <c r="EJ118" s="119"/>
      <c r="EK118" s="119"/>
      <c r="EL118" s="119"/>
      <c r="EM118" s="119"/>
      <c r="EN118" s="119"/>
      <c r="EO118" s="119"/>
      <c r="EP118" s="119"/>
      <c r="EQ118" s="119"/>
      <c r="ER118" s="119"/>
      <c r="ES118" s="119"/>
      <c r="ET118" s="119"/>
      <c r="EU118" s="119"/>
      <c r="EV118" s="119"/>
      <c r="EW118" s="119"/>
      <c r="EX118" s="119"/>
      <c r="EY118" s="119"/>
      <c r="EZ118" s="119"/>
      <c r="FA118" s="119"/>
      <c r="FB118" s="119"/>
      <c r="FC118" s="119"/>
      <c r="FD118" s="119"/>
      <c r="FE118" s="119"/>
      <c r="FF118" s="119"/>
      <c r="FG118" s="119"/>
      <c r="FH118" s="119"/>
      <c r="FI118" s="119"/>
      <c r="FJ118" s="119"/>
      <c r="FK118" s="119"/>
      <c r="FL118" s="119"/>
      <c r="FM118" s="119"/>
      <c r="FN118" s="119"/>
      <c r="FO118" s="119"/>
      <c r="FP118" s="119"/>
      <c r="FQ118" s="119"/>
      <c r="FR118" s="119"/>
      <c r="FS118" s="119"/>
      <c r="FT118" s="119"/>
      <c r="FU118" s="119"/>
      <c r="FV118" s="119"/>
      <c r="FW118" s="119"/>
      <c r="FX118" s="119"/>
      <c r="FY118" s="119"/>
      <c r="FZ118" s="119"/>
      <c r="GA118" s="119"/>
      <c r="GB118" s="119"/>
      <c r="GC118" s="119"/>
      <c r="GD118" s="119"/>
      <c r="GE118" s="119"/>
      <c r="GF118" s="119"/>
      <c r="GG118" s="119"/>
      <c r="GH118" s="119"/>
      <c r="GI118" s="119"/>
      <c r="GJ118" s="119"/>
    </row>
    <row r="119" spans="1:192" ht="135" outlineLevel="1" x14ac:dyDescent="0.25">
      <c r="A119" s="181" t="s">
        <v>9</v>
      </c>
      <c r="B119" s="148" t="s">
        <v>923</v>
      </c>
      <c r="C119" s="149" t="s">
        <v>325</v>
      </c>
      <c r="D119" s="150" t="s">
        <v>24</v>
      </c>
      <c r="E119" s="171" t="s">
        <v>924</v>
      </c>
      <c r="F119" s="61"/>
      <c r="G119" s="90" t="str">
        <f>Page1!$H112</f>
        <v>NA</v>
      </c>
      <c r="H119" s="90" t="str">
        <f>Page2!$H112</f>
        <v>NA</v>
      </c>
      <c r="I119" s="90" t="str">
        <f>Page3!$H112</f>
        <v>Validé</v>
      </c>
      <c r="J119" s="90" t="str">
        <f>Page4!$H112</f>
        <v>NA</v>
      </c>
      <c r="K119" s="90" t="str">
        <f>Page5!$H112</f>
        <v>NA</v>
      </c>
      <c r="L119" s="90" t="str">
        <f>Page6!$H112</f>
        <v>NA</v>
      </c>
      <c r="M119" s="90" t="str">
        <f>Page7!$H112</f>
        <v>NA</v>
      </c>
      <c r="N119" s="90" t="str">
        <f>Page8!$H112</f>
        <v>NA</v>
      </c>
      <c r="O119" s="90" t="str">
        <f>Page9!$H112</f>
        <v>NA</v>
      </c>
      <c r="P119" s="90" t="str">
        <f>Page10!$H112</f>
        <v>NA</v>
      </c>
      <c r="Q119" s="90" t="str">
        <f>Page11!$H112</f>
        <v>Validé</v>
      </c>
      <c r="R119" s="90" t="str">
        <f>Page12!$H112</f>
        <v>NA</v>
      </c>
      <c r="S119" s="90" t="str">
        <f>Page13!$H112</f>
        <v>Validé</v>
      </c>
      <c r="T119" s="90" t="str">
        <f>Page14!$H112</f>
        <v>NA</v>
      </c>
      <c r="U119" s="90" t="str">
        <f>Page15!$H112</f>
        <v>Invalidé</v>
      </c>
      <c r="V119" s="90" t="str">
        <f>Page16!$H112</f>
        <v>NA</v>
      </c>
      <c r="W119" s="90" t="str">
        <f>Page17!$H112</f>
        <v>NA</v>
      </c>
      <c r="X119" s="90" t="str">
        <f>Page18!$H112</f>
        <v>Validé</v>
      </c>
      <c r="Y119" s="90" t="str">
        <f>Page19!$H112</f>
        <v>NA</v>
      </c>
      <c r="Z119" s="90" t="str">
        <f>Page20!$H112</f>
        <v>NA</v>
      </c>
      <c r="AA119" s="90" t="str">
        <f>Page21!$H112</f>
        <v>NA</v>
      </c>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119"/>
      <c r="AZ119" s="119"/>
      <c r="BA119" s="119"/>
      <c r="BB119" s="119"/>
      <c r="BC119" s="119"/>
      <c r="BD119" s="119"/>
      <c r="BE119" s="119"/>
      <c r="BF119" s="119"/>
      <c r="BG119" s="119"/>
      <c r="BH119" s="119"/>
      <c r="BI119" s="119"/>
      <c r="BJ119" s="119"/>
      <c r="BK119" s="119"/>
      <c r="BL119" s="119"/>
      <c r="BM119" s="119"/>
      <c r="BN119" s="119"/>
      <c r="BO119" s="119"/>
      <c r="BP119" s="119"/>
      <c r="BQ119" s="119"/>
      <c r="BR119" s="119"/>
      <c r="BS119" s="119"/>
      <c r="BT119" s="119"/>
      <c r="BU119" s="119"/>
      <c r="BV119" s="119"/>
      <c r="BW119" s="119"/>
      <c r="BX119" s="119"/>
      <c r="BY119" s="119"/>
      <c r="BZ119" s="119"/>
      <c r="CA119" s="119"/>
      <c r="CB119" s="119"/>
      <c r="CC119" s="119"/>
      <c r="CD119" s="119"/>
      <c r="CE119" s="119"/>
      <c r="CF119" s="119"/>
      <c r="CG119" s="119"/>
      <c r="CH119" s="119"/>
      <c r="CI119" s="119"/>
      <c r="CJ119" s="119"/>
      <c r="CK119" s="119"/>
      <c r="CL119" s="119"/>
      <c r="CM119" s="119"/>
      <c r="CN119" s="119"/>
      <c r="CO119" s="119"/>
      <c r="CP119" s="119"/>
      <c r="CQ119" s="119"/>
      <c r="CR119" s="119"/>
      <c r="CS119" s="119"/>
      <c r="CT119" s="119"/>
      <c r="CU119" s="119"/>
      <c r="CV119" s="119"/>
      <c r="CW119" s="119"/>
      <c r="CX119" s="119"/>
      <c r="CY119" s="119"/>
      <c r="CZ119" s="119"/>
      <c r="DA119" s="119"/>
      <c r="DB119" s="119"/>
      <c r="DC119" s="119"/>
      <c r="DD119" s="119"/>
      <c r="DE119" s="119"/>
      <c r="DF119" s="119"/>
      <c r="DG119" s="119"/>
      <c r="DH119" s="119"/>
      <c r="DI119" s="119"/>
      <c r="DJ119" s="119"/>
      <c r="DK119" s="119"/>
      <c r="DL119" s="119"/>
      <c r="DM119" s="119"/>
      <c r="DN119" s="119"/>
      <c r="DO119" s="119"/>
      <c r="DP119" s="119"/>
      <c r="DQ119" s="119"/>
      <c r="DR119" s="119"/>
      <c r="DS119" s="119"/>
      <c r="DT119" s="119"/>
      <c r="DU119" s="119"/>
      <c r="DV119" s="119"/>
      <c r="DW119" s="119"/>
      <c r="DX119" s="119"/>
      <c r="DY119" s="119"/>
      <c r="DZ119" s="119"/>
      <c r="EA119" s="119"/>
      <c r="EB119" s="119"/>
      <c r="EC119" s="119"/>
      <c r="ED119" s="119"/>
      <c r="EE119" s="119"/>
      <c r="EF119" s="119"/>
      <c r="EG119" s="119"/>
      <c r="EH119" s="119"/>
      <c r="EI119" s="119"/>
      <c r="EJ119" s="119"/>
      <c r="EK119" s="119"/>
      <c r="EL119" s="119"/>
      <c r="EM119" s="119"/>
      <c r="EN119" s="119"/>
      <c r="EO119" s="119"/>
      <c r="EP119" s="119"/>
      <c r="EQ119" s="119"/>
      <c r="ER119" s="119"/>
      <c r="ES119" s="119"/>
      <c r="ET119" s="119"/>
      <c r="EU119" s="119"/>
      <c r="EV119" s="119"/>
      <c r="EW119" s="119"/>
      <c r="EX119" s="119"/>
      <c r="EY119" s="119"/>
      <c r="EZ119" s="119"/>
      <c r="FA119" s="119"/>
      <c r="FB119" s="119"/>
      <c r="FC119" s="119"/>
      <c r="FD119" s="119"/>
      <c r="FE119" s="119"/>
      <c r="FF119" s="119"/>
      <c r="FG119" s="119"/>
      <c r="FH119" s="119"/>
      <c r="FI119" s="119"/>
      <c r="FJ119" s="119"/>
      <c r="FK119" s="119"/>
      <c r="FL119" s="119"/>
      <c r="FM119" s="119"/>
      <c r="FN119" s="119"/>
      <c r="FO119" s="119"/>
      <c r="FP119" s="119"/>
      <c r="FQ119" s="119"/>
      <c r="FR119" s="119"/>
      <c r="FS119" s="119"/>
      <c r="FT119" s="119"/>
      <c r="FU119" s="119"/>
      <c r="FV119" s="119"/>
      <c r="FW119" s="119"/>
      <c r="FX119" s="119"/>
      <c r="FY119" s="119"/>
      <c r="FZ119" s="119"/>
      <c r="GA119" s="119"/>
      <c r="GB119" s="119"/>
      <c r="GC119" s="119"/>
      <c r="GD119" s="119"/>
      <c r="GE119" s="119"/>
      <c r="GF119" s="119"/>
      <c r="GG119" s="119"/>
      <c r="GH119" s="119"/>
      <c r="GI119" s="119"/>
      <c r="GJ119" s="119"/>
    </row>
    <row r="120" spans="1:192" ht="123.75" outlineLevel="1" x14ac:dyDescent="0.25">
      <c r="A120" s="181" t="s">
        <v>9</v>
      </c>
      <c r="B120" s="148"/>
      <c r="C120" s="149" t="s">
        <v>326</v>
      </c>
      <c r="D120" s="150" t="s">
        <v>24</v>
      </c>
      <c r="E120" s="171" t="s">
        <v>925</v>
      </c>
      <c r="F120" s="61"/>
      <c r="G120" s="90" t="str">
        <f>Page1!$H113</f>
        <v>NA</v>
      </c>
      <c r="H120" s="90" t="str">
        <f>Page2!$H113</f>
        <v>NA</v>
      </c>
      <c r="I120" s="90" t="str">
        <f>Page3!$H113</f>
        <v>NA</v>
      </c>
      <c r="J120" s="90" t="str">
        <f>Page4!$H113</f>
        <v>NA</v>
      </c>
      <c r="K120" s="90" t="str">
        <f>Page5!$H113</f>
        <v>NA</v>
      </c>
      <c r="L120" s="90" t="str">
        <f>Page6!$H113</f>
        <v>NA</v>
      </c>
      <c r="M120" s="90" t="str">
        <f>Page7!$H113</f>
        <v>NA</v>
      </c>
      <c r="N120" s="90" t="str">
        <f>Page8!$H113</f>
        <v>NA</v>
      </c>
      <c r="O120" s="90" t="str">
        <f>Page9!$H113</f>
        <v>NA</v>
      </c>
      <c r="P120" s="90" t="str">
        <f>Page10!$H113</f>
        <v>NA</v>
      </c>
      <c r="Q120" s="90" t="str">
        <f>Page11!$H113</f>
        <v>NA</v>
      </c>
      <c r="R120" s="90" t="str">
        <f>Page12!$H113</f>
        <v>NA</v>
      </c>
      <c r="S120" s="90" t="str">
        <f>Page13!$H113</f>
        <v>Validé</v>
      </c>
      <c r="T120" s="90" t="str">
        <f>Page14!$H113</f>
        <v>NA</v>
      </c>
      <c r="U120" s="90" t="str">
        <f>Page15!$H113</f>
        <v>NA</v>
      </c>
      <c r="V120" s="90" t="str">
        <f>Page16!$H113</f>
        <v>NA</v>
      </c>
      <c r="W120" s="90" t="str">
        <f>Page17!$H113</f>
        <v>NA</v>
      </c>
      <c r="X120" s="90" t="str">
        <f>Page18!$H113</f>
        <v>NA</v>
      </c>
      <c r="Y120" s="90" t="str">
        <f>Page19!$H113</f>
        <v>NA</v>
      </c>
      <c r="Z120" s="90" t="str">
        <f>Page20!$H113</f>
        <v>NA</v>
      </c>
      <c r="AA120" s="90" t="str">
        <f>Page21!$H113</f>
        <v>NA</v>
      </c>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c r="CY120" s="119"/>
      <c r="CZ120" s="119"/>
      <c r="DA120" s="119"/>
      <c r="DB120" s="119"/>
      <c r="DC120" s="119"/>
      <c r="DD120" s="119"/>
      <c r="DE120" s="119"/>
      <c r="DF120" s="119"/>
      <c r="DG120" s="119"/>
      <c r="DH120" s="119"/>
      <c r="DI120" s="119"/>
      <c r="DJ120" s="119"/>
      <c r="DK120" s="119"/>
      <c r="DL120" s="119"/>
      <c r="DM120" s="119"/>
      <c r="DN120" s="119"/>
      <c r="DO120" s="119"/>
      <c r="DP120" s="119"/>
      <c r="DQ120" s="119"/>
      <c r="DR120" s="119"/>
      <c r="DS120" s="119"/>
      <c r="DT120" s="119"/>
      <c r="DU120" s="119"/>
      <c r="DV120" s="119"/>
      <c r="DW120" s="119"/>
      <c r="DX120" s="119"/>
      <c r="DY120" s="119"/>
      <c r="DZ120" s="119"/>
      <c r="EA120" s="119"/>
      <c r="EB120" s="119"/>
      <c r="EC120" s="119"/>
      <c r="ED120" s="119"/>
      <c r="EE120" s="119"/>
      <c r="EF120" s="119"/>
      <c r="EG120" s="119"/>
      <c r="EH120" s="119"/>
      <c r="EI120" s="119"/>
      <c r="EJ120" s="119"/>
      <c r="EK120" s="119"/>
      <c r="EL120" s="119"/>
      <c r="EM120" s="119"/>
      <c r="EN120" s="119"/>
      <c r="EO120" s="119"/>
      <c r="EP120" s="119"/>
      <c r="EQ120" s="119"/>
      <c r="ER120" s="119"/>
      <c r="ES120" s="119"/>
      <c r="ET120" s="119"/>
      <c r="EU120" s="119"/>
      <c r="EV120" s="119"/>
      <c r="EW120" s="119"/>
      <c r="EX120" s="119"/>
      <c r="EY120" s="119"/>
      <c r="EZ120" s="119"/>
      <c r="FA120" s="119"/>
      <c r="FB120" s="119"/>
      <c r="FC120" s="119"/>
      <c r="FD120" s="119"/>
      <c r="FE120" s="119"/>
      <c r="FF120" s="119"/>
      <c r="FG120" s="119"/>
      <c r="FH120" s="119"/>
      <c r="FI120" s="119"/>
      <c r="FJ120" s="119"/>
      <c r="FK120" s="119"/>
      <c r="FL120" s="119"/>
      <c r="FM120" s="119"/>
      <c r="FN120" s="119"/>
      <c r="FO120" s="119"/>
      <c r="FP120" s="119"/>
      <c r="FQ120" s="119"/>
      <c r="FR120" s="119"/>
      <c r="FS120" s="119"/>
      <c r="FT120" s="119"/>
      <c r="FU120" s="119"/>
      <c r="FV120" s="119"/>
      <c r="FW120" s="119"/>
      <c r="FX120" s="119"/>
      <c r="FY120" s="119"/>
      <c r="FZ120" s="119"/>
      <c r="GA120" s="119"/>
      <c r="GB120" s="119"/>
      <c r="GC120" s="119"/>
      <c r="GD120" s="119"/>
      <c r="GE120" s="119"/>
      <c r="GF120" s="119"/>
      <c r="GG120" s="119"/>
      <c r="GH120" s="119"/>
      <c r="GI120" s="119"/>
      <c r="GJ120" s="119"/>
    </row>
    <row r="121" spans="1:192" ht="123.75" outlineLevel="1" x14ac:dyDescent="0.25">
      <c r="A121" s="181" t="s">
        <v>9</v>
      </c>
      <c r="B121" s="148"/>
      <c r="C121" s="149" t="s">
        <v>327</v>
      </c>
      <c r="D121" s="150" t="s">
        <v>24</v>
      </c>
      <c r="E121" s="171" t="s">
        <v>926</v>
      </c>
      <c r="F121" s="61"/>
      <c r="G121" s="90" t="str">
        <f>Page1!$H114</f>
        <v>NA</v>
      </c>
      <c r="H121" s="90" t="str">
        <f>Page2!$H114</f>
        <v>NA</v>
      </c>
      <c r="I121" s="90" t="str">
        <f>Page3!$H114</f>
        <v>NA</v>
      </c>
      <c r="J121" s="90" t="str">
        <f>Page4!$H114</f>
        <v>NA</v>
      </c>
      <c r="K121" s="90" t="str">
        <f>Page5!$H114</f>
        <v>NA</v>
      </c>
      <c r="L121" s="90" t="str">
        <f>Page6!$H114</f>
        <v>NA</v>
      </c>
      <c r="M121" s="90" t="str">
        <f>Page7!$H114</f>
        <v>NA</v>
      </c>
      <c r="N121" s="90" t="str">
        <f>Page8!$H114</f>
        <v>NA</v>
      </c>
      <c r="O121" s="90" t="str">
        <f>Page9!$H114</f>
        <v>NA</v>
      </c>
      <c r="P121" s="90" t="str">
        <f>Page10!$H114</f>
        <v>NA</v>
      </c>
      <c r="Q121" s="90" t="str">
        <f>Page11!$H114</f>
        <v>NA</v>
      </c>
      <c r="R121" s="90" t="str">
        <f>Page12!$H114</f>
        <v>NA</v>
      </c>
      <c r="S121" s="90" t="str">
        <f>Page13!$H114</f>
        <v>NA</v>
      </c>
      <c r="T121" s="90" t="str">
        <f>Page14!$H114</f>
        <v>NA</v>
      </c>
      <c r="U121" s="90" t="str">
        <f>Page15!$H114</f>
        <v>NA</v>
      </c>
      <c r="V121" s="90" t="str">
        <f>Page16!$H114</f>
        <v>NA</v>
      </c>
      <c r="W121" s="90" t="str">
        <f>Page17!$H114</f>
        <v>NA</v>
      </c>
      <c r="X121" s="90" t="str">
        <f>Page18!$H114</f>
        <v>Validé</v>
      </c>
      <c r="Y121" s="90" t="str">
        <f>Page19!$H114</f>
        <v>NA</v>
      </c>
      <c r="Z121" s="90" t="str">
        <f>Page20!$H114</f>
        <v>NA</v>
      </c>
      <c r="AA121" s="90" t="str">
        <f>Page21!$H114</f>
        <v>NA</v>
      </c>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c r="CY121" s="119"/>
      <c r="CZ121" s="119"/>
      <c r="DA121" s="119"/>
      <c r="DB121" s="119"/>
      <c r="DC121" s="119"/>
      <c r="DD121" s="119"/>
      <c r="DE121" s="119"/>
      <c r="DF121" s="119"/>
      <c r="DG121" s="119"/>
      <c r="DH121" s="119"/>
      <c r="DI121" s="119"/>
      <c r="DJ121" s="119"/>
      <c r="DK121" s="119"/>
      <c r="DL121" s="119"/>
      <c r="DM121" s="119"/>
      <c r="DN121" s="119"/>
      <c r="DO121" s="119"/>
      <c r="DP121" s="119"/>
      <c r="DQ121" s="119"/>
      <c r="DR121" s="119"/>
      <c r="DS121" s="119"/>
      <c r="DT121" s="119"/>
      <c r="DU121" s="119"/>
      <c r="DV121" s="119"/>
      <c r="DW121" s="119"/>
      <c r="DX121" s="119"/>
      <c r="DY121" s="119"/>
      <c r="DZ121" s="119"/>
      <c r="EA121" s="119"/>
      <c r="EB121" s="119"/>
      <c r="EC121" s="119"/>
      <c r="ED121" s="119"/>
      <c r="EE121" s="119"/>
      <c r="EF121" s="119"/>
      <c r="EG121" s="119"/>
      <c r="EH121" s="119"/>
      <c r="EI121" s="119"/>
      <c r="EJ121" s="119"/>
      <c r="EK121" s="119"/>
      <c r="EL121" s="119"/>
      <c r="EM121" s="119"/>
      <c r="EN121" s="119"/>
      <c r="EO121" s="119"/>
      <c r="EP121" s="119"/>
      <c r="EQ121" s="119"/>
      <c r="ER121" s="119"/>
      <c r="ES121" s="119"/>
      <c r="ET121" s="119"/>
      <c r="EU121" s="119"/>
      <c r="EV121" s="119"/>
      <c r="EW121" s="119"/>
      <c r="EX121" s="119"/>
      <c r="EY121" s="119"/>
      <c r="EZ121" s="119"/>
      <c r="FA121" s="119"/>
      <c r="FB121" s="119"/>
      <c r="FC121" s="119"/>
      <c r="FD121" s="119"/>
      <c r="FE121" s="119"/>
      <c r="FF121" s="119"/>
      <c r="FG121" s="119"/>
      <c r="FH121" s="119"/>
      <c r="FI121" s="119"/>
      <c r="FJ121" s="119"/>
      <c r="FK121" s="119"/>
      <c r="FL121" s="119"/>
      <c r="FM121" s="119"/>
      <c r="FN121" s="119"/>
      <c r="FO121" s="119"/>
      <c r="FP121" s="119"/>
      <c r="FQ121" s="119"/>
      <c r="FR121" s="119"/>
      <c r="FS121" s="119"/>
      <c r="FT121" s="119"/>
      <c r="FU121" s="119"/>
      <c r="FV121" s="119"/>
      <c r="FW121" s="119"/>
      <c r="FX121" s="119"/>
      <c r="FY121" s="119"/>
      <c r="FZ121" s="119"/>
      <c r="GA121" s="119"/>
      <c r="GB121" s="119"/>
      <c r="GC121" s="119"/>
      <c r="GD121" s="119"/>
      <c r="GE121" s="119"/>
      <c r="GF121" s="119"/>
      <c r="GG121" s="119"/>
      <c r="GH121" s="119"/>
      <c r="GI121" s="119"/>
      <c r="GJ121" s="119"/>
    </row>
    <row r="122" spans="1:192" ht="78.75" outlineLevel="1" x14ac:dyDescent="0.25">
      <c r="A122" s="181" t="s">
        <v>9</v>
      </c>
      <c r="B122" s="148"/>
      <c r="C122" s="149" t="s">
        <v>328</v>
      </c>
      <c r="D122" s="150" t="s">
        <v>24</v>
      </c>
      <c r="E122" s="171" t="s">
        <v>927</v>
      </c>
      <c r="F122" s="61"/>
      <c r="G122" s="90" t="str">
        <f>Page1!$H115</f>
        <v>NA</v>
      </c>
      <c r="H122" s="90" t="str">
        <f>Page2!$H115</f>
        <v>NA</v>
      </c>
      <c r="I122" s="90" t="str">
        <f>Page3!$H115</f>
        <v>NA</v>
      </c>
      <c r="J122" s="90" t="str">
        <f>Page4!$H115</f>
        <v>NA</v>
      </c>
      <c r="K122" s="90" t="str">
        <f>Page5!$H115</f>
        <v>NA</v>
      </c>
      <c r="L122" s="90" t="str">
        <f>Page6!$H115</f>
        <v>NA</v>
      </c>
      <c r="M122" s="90" t="str">
        <f>Page7!$H115</f>
        <v>NA</v>
      </c>
      <c r="N122" s="90" t="str">
        <f>Page8!$H115</f>
        <v>NA</v>
      </c>
      <c r="O122" s="90" t="str">
        <f>Page9!$H115</f>
        <v>NA</v>
      </c>
      <c r="P122" s="90" t="str">
        <f>Page10!$H115</f>
        <v>NA</v>
      </c>
      <c r="Q122" s="90" t="str">
        <f>Page11!$H115</f>
        <v>NA</v>
      </c>
      <c r="R122" s="90" t="str">
        <f>Page12!$H115</f>
        <v>NA</v>
      </c>
      <c r="S122" s="90" t="str">
        <f>Page13!$H115</f>
        <v>NA</v>
      </c>
      <c r="T122" s="90" t="str">
        <f>Page14!$H115</f>
        <v>NA</v>
      </c>
      <c r="U122" s="90" t="str">
        <f>Page15!$H115</f>
        <v>NA</v>
      </c>
      <c r="V122" s="90" t="str">
        <f>Page16!$H115</f>
        <v>NA</v>
      </c>
      <c r="W122" s="90" t="str">
        <f>Page17!$H115</f>
        <v>NA</v>
      </c>
      <c r="X122" s="90" t="str">
        <f>Page18!$H115</f>
        <v>Validé</v>
      </c>
      <c r="Y122" s="90" t="str">
        <f>Page19!$H115</f>
        <v>NA</v>
      </c>
      <c r="Z122" s="90" t="str">
        <f>Page20!$H115</f>
        <v>NA</v>
      </c>
      <c r="AA122" s="90" t="str">
        <f>Page21!$H115</f>
        <v>NA</v>
      </c>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119"/>
      <c r="AZ122" s="119"/>
      <c r="BA122" s="119"/>
      <c r="BB122" s="119"/>
      <c r="BC122" s="119"/>
      <c r="BD122" s="119"/>
      <c r="BE122" s="119"/>
      <c r="BF122" s="119"/>
      <c r="BG122" s="119"/>
      <c r="BH122" s="119"/>
      <c r="BI122" s="119"/>
      <c r="BJ122" s="119"/>
      <c r="BK122" s="119"/>
      <c r="BL122" s="119"/>
      <c r="BM122" s="119"/>
      <c r="BN122" s="119"/>
      <c r="BO122" s="119"/>
      <c r="BP122" s="119"/>
      <c r="BQ122" s="119"/>
      <c r="BR122" s="119"/>
      <c r="BS122" s="119"/>
      <c r="BT122" s="119"/>
      <c r="BU122" s="119"/>
      <c r="BV122" s="119"/>
      <c r="BW122" s="119"/>
      <c r="BX122" s="119"/>
      <c r="BY122" s="119"/>
      <c r="BZ122" s="119"/>
      <c r="CA122" s="119"/>
      <c r="CB122" s="119"/>
      <c r="CC122" s="119"/>
      <c r="CD122" s="119"/>
      <c r="CE122" s="119"/>
      <c r="CF122" s="119"/>
      <c r="CG122" s="119"/>
      <c r="CH122" s="119"/>
      <c r="CI122" s="119"/>
      <c r="CJ122" s="119"/>
      <c r="CK122" s="119"/>
      <c r="CL122" s="119"/>
      <c r="CM122" s="119"/>
      <c r="CN122" s="119"/>
      <c r="CO122" s="119"/>
      <c r="CP122" s="119"/>
      <c r="CQ122" s="119"/>
      <c r="CR122" s="119"/>
      <c r="CS122" s="119"/>
      <c r="CT122" s="119"/>
      <c r="CU122" s="119"/>
      <c r="CV122" s="119"/>
      <c r="CW122" s="119"/>
      <c r="CX122" s="119"/>
      <c r="CY122" s="119"/>
      <c r="CZ122" s="119"/>
      <c r="DA122" s="119"/>
      <c r="DB122" s="119"/>
      <c r="DC122" s="119"/>
      <c r="DD122" s="119"/>
      <c r="DE122" s="119"/>
      <c r="DF122" s="119"/>
      <c r="DG122" s="119"/>
      <c r="DH122" s="119"/>
      <c r="DI122" s="119"/>
      <c r="DJ122" s="119"/>
      <c r="DK122" s="119"/>
      <c r="DL122" s="119"/>
      <c r="DM122" s="119"/>
      <c r="DN122" s="119"/>
      <c r="DO122" s="119"/>
      <c r="DP122" s="119"/>
      <c r="DQ122" s="119"/>
      <c r="DR122" s="119"/>
      <c r="DS122" s="119"/>
      <c r="DT122" s="119"/>
      <c r="DU122" s="119"/>
      <c r="DV122" s="119"/>
      <c r="DW122" s="119"/>
      <c r="DX122" s="119"/>
      <c r="DY122" s="119"/>
      <c r="DZ122" s="119"/>
      <c r="EA122" s="119"/>
      <c r="EB122" s="119"/>
      <c r="EC122" s="119"/>
      <c r="ED122" s="119"/>
      <c r="EE122" s="119"/>
      <c r="EF122" s="119"/>
      <c r="EG122" s="119"/>
      <c r="EH122" s="119"/>
      <c r="EI122" s="119"/>
      <c r="EJ122" s="119"/>
      <c r="EK122" s="119"/>
      <c r="EL122" s="119"/>
      <c r="EM122" s="119"/>
      <c r="EN122" s="119"/>
      <c r="EO122" s="119"/>
      <c r="EP122" s="119"/>
      <c r="EQ122" s="119"/>
      <c r="ER122" s="119"/>
      <c r="ES122" s="119"/>
      <c r="ET122" s="119"/>
      <c r="EU122" s="119"/>
      <c r="EV122" s="119"/>
      <c r="EW122" s="119"/>
      <c r="EX122" s="119"/>
      <c r="EY122" s="119"/>
      <c r="EZ122" s="119"/>
      <c r="FA122" s="119"/>
      <c r="FB122" s="119"/>
      <c r="FC122" s="119"/>
      <c r="FD122" s="119"/>
      <c r="FE122" s="119"/>
      <c r="FF122" s="119"/>
      <c r="FG122" s="119"/>
      <c r="FH122" s="119"/>
      <c r="FI122" s="119"/>
      <c r="FJ122" s="119"/>
      <c r="FK122" s="119"/>
      <c r="FL122" s="119"/>
      <c r="FM122" s="119"/>
      <c r="FN122" s="119"/>
      <c r="FO122" s="119"/>
      <c r="FP122" s="119"/>
      <c r="FQ122" s="119"/>
      <c r="FR122" s="119"/>
      <c r="FS122" s="119"/>
      <c r="FT122" s="119"/>
      <c r="FU122" s="119"/>
      <c r="FV122" s="119"/>
      <c r="FW122" s="119"/>
      <c r="FX122" s="119"/>
      <c r="FY122" s="119"/>
      <c r="FZ122" s="119"/>
      <c r="GA122" s="119"/>
      <c r="GB122" s="119"/>
      <c r="GC122" s="119"/>
      <c r="GD122" s="119"/>
      <c r="GE122" s="119"/>
      <c r="GF122" s="119"/>
      <c r="GG122" s="119"/>
      <c r="GH122" s="119"/>
      <c r="GI122" s="119"/>
      <c r="GJ122" s="119"/>
    </row>
    <row r="123" spans="1:192" ht="135" outlineLevel="1" x14ac:dyDescent="0.25">
      <c r="A123" s="181" t="s">
        <v>9</v>
      </c>
      <c r="B123" s="148"/>
      <c r="C123" s="149" t="s">
        <v>666</v>
      </c>
      <c r="D123" s="150" t="s">
        <v>24</v>
      </c>
      <c r="E123" s="171" t="s">
        <v>928</v>
      </c>
      <c r="F123" s="61"/>
      <c r="G123" s="90" t="str">
        <f>Page1!$H116</f>
        <v>NA</v>
      </c>
      <c r="H123" s="90" t="str">
        <f>Page2!$H116</f>
        <v>NA</v>
      </c>
      <c r="I123" s="90" t="str">
        <f>Page3!$H116</f>
        <v>Validé</v>
      </c>
      <c r="J123" s="90" t="str">
        <f>Page4!$H116</f>
        <v>NA</v>
      </c>
      <c r="K123" s="90" t="str">
        <f>Page5!$H116</f>
        <v>NA</v>
      </c>
      <c r="L123" s="90" t="str">
        <f>Page6!$H116</f>
        <v>NA</v>
      </c>
      <c r="M123" s="90" t="str">
        <f>Page7!$H116</f>
        <v>NA</v>
      </c>
      <c r="N123" s="90" t="str">
        <f>Page8!$H116</f>
        <v>NA</v>
      </c>
      <c r="O123" s="90" t="str">
        <f>Page9!$H116</f>
        <v>NA</v>
      </c>
      <c r="P123" s="90" t="str">
        <f>Page10!$H116</f>
        <v>NA</v>
      </c>
      <c r="Q123" s="90" t="str">
        <f>Page11!$H116</f>
        <v>Validé</v>
      </c>
      <c r="R123" s="90" t="str">
        <f>Page12!$H116</f>
        <v>NA</v>
      </c>
      <c r="S123" s="90" t="str">
        <f>Page13!$H116</f>
        <v>NA</v>
      </c>
      <c r="T123" s="90" t="str">
        <f>Page14!$H116</f>
        <v>NA</v>
      </c>
      <c r="U123" s="90" t="str">
        <f>Page15!$H116</f>
        <v>NA</v>
      </c>
      <c r="V123" s="90" t="str">
        <f>Page16!$H116</f>
        <v>NA</v>
      </c>
      <c r="W123" s="90" t="str">
        <f>Page17!$H116</f>
        <v>NA</v>
      </c>
      <c r="X123" s="90" t="str">
        <f>Page18!$H116</f>
        <v>NA</v>
      </c>
      <c r="Y123" s="90" t="str">
        <f>Page19!$H116</f>
        <v>NA</v>
      </c>
      <c r="Z123" s="90" t="str">
        <f>Page20!$H116</f>
        <v>NA</v>
      </c>
      <c r="AA123" s="90" t="str">
        <f>Page21!$H116</f>
        <v>NA</v>
      </c>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119"/>
      <c r="AZ123" s="119"/>
      <c r="BA123" s="119"/>
      <c r="BB123" s="119"/>
      <c r="BC123" s="119"/>
      <c r="BD123" s="119"/>
      <c r="BE123" s="119"/>
      <c r="BF123" s="119"/>
      <c r="BG123" s="119"/>
      <c r="BH123" s="119"/>
      <c r="BI123" s="119"/>
      <c r="BJ123" s="119"/>
      <c r="BK123" s="119"/>
      <c r="BL123" s="119"/>
      <c r="BM123" s="119"/>
      <c r="BN123" s="119"/>
      <c r="BO123" s="119"/>
      <c r="BP123" s="119"/>
      <c r="BQ123" s="119"/>
      <c r="BR123" s="119"/>
      <c r="BS123" s="119"/>
      <c r="BT123" s="119"/>
      <c r="BU123" s="119"/>
      <c r="BV123" s="119"/>
      <c r="BW123" s="119"/>
      <c r="BX123" s="119"/>
      <c r="BY123" s="119"/>
      <c r="BZ123" s="119"/>
      <c r="CA123" s="119"/>
      <c r="CB123" s="119"/>
      <c r="CC123" s="119"/>
      <c r="CD123" s="119"/>
      <c r="CE123" s="119"/>
      <c r="CF123" s="119"/>
      <c r="CG123" s="119"/>
      <c r="CH123" s="119"/>
      <c r="CI123" s="119"/>
      <c r="CJ123" s="119"/>
      <c r="CK123" s="119"/>
      <c r="CL123" s="119"/>
      <c r="CM123" s="119"/>
      <c r="CN123" s="119"/>
      <c r="CO123" s="119"/>
      <c r="CP123" s="119"/>
      <c r="CQ123" s="119"/>
      <c r="CR123" s="119"/>
      <c r="CS123" s="119"/>
      <c r="CT123" s="119"/>
      <c r="CU123" s="119"/>
      <c r="CV123" s="119"/>
      <c r="CW123" s="119"/>
      <c r="CX123" s="119"/>
      <c r="CY123" s="119"/>
      <c r="CZ123" s="119"/>
      <c r="DA123" s="119"/>
      <c r="DB123" s="119"/>
      <c r="DC123" s="119"/>
      <c r="DD123" s="119"/>
      <c r="DE123" s="119"/>
      <c r="DF123" s="119"/>
      <c r="DG123" s="119"/>
      <c r="DH123" s="119"/>
      <c r="DI123" s="119"/>
      <c r="DJ123" s="119"/>
      <c r="DK123" s="119"/>
      <c r="DL123" s="119"/>
      <c r="DM123" s="119"/>
      <c r="DN123" s="119"/>
      <c r="DO123" s="119"/>
      <c r="DP123" s="119"/>
      <c r="DQ123" s="119"/>
      <c r="DR123" s="119"/>
      <c r="DS123" s="119"/>
      <c r="DT123" s="119"/>
      <c r="DU123" s="119"/>
      <c r="DV123" s="119"/>
      <c r="DW123" s="119"/>
      <c r="DX123" s="119"/>
      <c r="DY123" s="119"/>
      <c r="DZ123" s="119"/>
      <c r="EA123" s="119"/>
      <c r="EB123" s="119"/>
      <c r="EC123" s="119"/>
      <c r="ED123" s="119"/>
      <c r="EE123" s="119"/>
      <c r="EF123" s="119"/>
      <c r="EG123" s="119"/>
      <c r="EH123" s="119"/>
      <c r="EI123" s="119"/>
      <c r="EJ123" s="119"/>
      <c r="EK123" s="119"/>
      <c r="EL123" s="119"/>
      <c r="EM123" s="119"/>
      <c r="EN123" s="119"/>
      <c r="EO123" s="119"/>
      <c r="EP123" s="119"/>
      <c r="EQ123" s="119"/>
      <c r="ER123" s="119"/>
      <c r="ES123" s="119"/>
      <c r="ET123" s="119"/>
      <c r="EU123" s="119"/>
      <c r="EV123" s="119"/>
      <c r="EW123" s="119"/>
      <c r="EX123" s="119"/>
      <c r="EY123" s="119"/>
      <c r="EZ123" s="119"/>
      <c r="FA123" s="119"/>
      <c r="FB123" s="119"/>
      <c r="FC123" s="119"/>
      <c r="FD123" s="119"/>
      <c r="FE123" s="119"/>
      <c r="FF123" s="119"/>
      <c r="FG123" s="119"/>
      <c r="FH123" s="119"/>
      <c r="FI123" s="119"/>
      <c r="FJ123" s="119"/>
      <c r="FK123" s="119"/>
      <c r="FL123" s="119"/>
      <c r="FM123" s="119"/>
      <c r="FN123" s="119"/>
      <c r="FO123" s="119"/>
      <c r="FP123" s="119"/>
      <c r="FQ123" s="119"/>
      <c r="FR123" s="119"/>
      <c r="FS123" s="119"/>
      <c r="FT123" s="119"/>
      <c r="FU123" s="119"/>
      <c r="FV123" s="119"/>
      <c r="FW123" s="119"/>
      <c r="FX123" s="119"/>
      <c r="FY123" s="119"/>
      <c r="FZ123" s="119"/>
      <c r="GA123" s="119"/>
      <c r="GB123" s="119"/>
      <c r="GC123" s="119"/>
      <c r="GD123" s="119"/>
      <c r="GE123" s="119"/>
      <c r="GF123" s="119"/>
      <c r="GG123" s="119"/>
      <c r="GH123" s="119"/>
      <c r="GI123" s="119"/>
      <c r="GJ123" s="119"/>
    </row>
    <row r="124" spans="1:192" ht="135" outlineLevel="1" x14ac:dyDescent="0.25">
      <c r="A124" s="181" t="s">
        <v>9</v>
      </c>
      <c r="B124" s="145" t="s">
        <v>929</v>
      </c>
      <c r="C124" s="146" t="s">
        <v>329</v>
      </c>
      <c r="D124" s="147" t="s">
        <v>24</v>
      </c>
      <c r="E124" s="173" t="s">
        <v>930</v>
      </c>
      <c r="F124" s="59"/>
      <c r="G124" s="90" t="str">
        <f>Page1!$H117</f>
        <v>NA</v>
      </c>
      <c r="H124" s="90" t="str">
        <f>Page2!$H117</f>
        <v>NA</v>
      </c>
      <c r="I124" s="90" t="str">
        <f>Page3!$H117</f>
        <v>NA</v>
      </c>
      <c r="J124" s="90" t="str">
        <f>Page4!$H117</f>
        <v>NA</v>
      </c>
      <c r="K124" s="90" t="str">
        <f>Page5!$H117</f>
        <v>NA</v>
      </c>
      <c r="L124" s="90" t="str">
        <f>Page6!$H117</f>
        <v>Invalidé</v>
      </c>
      <c r="M124" s="90" t="str">
        <f>Page7!$H117</f>
        <v>NA</v>
      </c>
      <c r="N124" s="90" t="str">
        <f>Page8!$H117</f>
        <v>NA</v>
      </c>
      <c r="O124" s="90" t="str">
        <f>Page9!$H117</f>
        <v>NA</v>
      </c>
      <c r="P124" s="90" t="str">
        <f>Page10!$H117</f>
        <v>NA</v>
      </c>
      <c r="Q124" s="90" t="str">
        <f>Page11!$H117</f>
        <v>NA</v>
      </c>
      <c r="R124" s="90" t="str">
        <f>Page12!$H117</f>
        <v>NA</v>
      </c>
      <c r="S124" s="90" t="str">
        <f>Page13!$H117</f>
        <v>NA</v>
      </c>
      <c r="T124" s="90" t="str">
        <f>Page14!$H117</f>
        <v>NA</v>
      </c>
      <c r="U124" s="90" t="str">
        <f>Page15!$H117</f>
        <v>NA</v>
      </c>
      <c r="V124" s="90" t="str">
        <f>Page16!$H117</f>
        <v>NA</v>
      </c>
      <c r="W124" s="90" t="str">
        <f>Page17!$H117</f>
        <v>NA</v>
      </c>
      <c r="X124" s="90" t="str">
        <f>Page18!$H117</f>
        <v>NA</v>
      </c>
      <c r="Y124" s="90" t="str">
        <f>Page19!$H117</f>
        <v>NA</v>
      </c>
      <c r="Z124" s="90" t="str">
        <f>Page20!$H117</f>
        <v>NA</v>
      </c>
      <c r="AA124" s="90" t="str">
        <f>Page21!$H117</f>
        <v>NA</v>
      </c>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119"/>
      <c r="AZ124" s="119"/>
      <c r="BA124" s="119"/>
      <c r="BB124" s="119"/>
      <c r="BC124" s="119"/>
      <c r="BD124" s="119"/>
      <c r="BE124" s="119"/>
      <c r="BF124" s="119"/>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c r="CA124" s="119"/>
      <c r="CB124" s="119"/>
      <c r="CC124" s="119"/>
      <c r="CD124" s="119"/>
      <c r="CE124" s="119"/>
      <c r="CF124" s="119"/>
      <c r="CG124" s="119"/>
      <c r="CH124" s="119"/>
      <c r="CI124" s="119"/>
      <c r="CJ124" s="119"/>
      <c r="CK124" s="119"/>
      <c r="CL124" s="119"/>
      <c r="CM124" s="119"/>
      <c r="CN124" s="119"/>
      <c r="CO124" s="119"/>
      <c r="CP124" s="119"/>
      <c r="CQ124" s="119"/>
      <c r="CR124" s="119"/>
      <c r="CS124" s="119"/>
      <c r="CT124" s="119"/>
      <c r="CU124" s="119"/>
      <c r="CV124" s="119"/>
      <c r="CW124" s="119"/>
      <c r="CX124" s="119"/>
      <c r="CY124" s="119"/>
      <c r="CZ124" s="119"/>
      <c r="DA124" s="119"/>
      <c r="DB124" s="119"/>
      <c r="DC124" s="119"/>
      <c r="DD124" s="119"/>
      <c r="DE124" s="119"/>
      <c r="DF124" s="119"/>
      <c r="DG124" s="119"/>
      <c r="DH124" s="119"/>
      <c r="DI124" s="119"/>
      <c r="DJ124" s="119"/>
      <c r="DK124" s="119"/>
      <c r="DL124" s="119"/>
      <c r="DM124" s="119"/>
      <c r="DN124" s="119"/>
      <c r="DO124" s="119"/>
      <c r="DP124" s="119"/>
      <c r="DQ124" s="119"/>
      <c r="DR124" s="119"/>
      <c r="DS124" s="119"/>
      <c r="DT124" s="119"/>
      <c r="DU124" s="119"/>
      <c r="DV124" s="119"/>
      <c r="DW124" s="119"/>
      <c r="DX124" s="119"/>
      <c r="DY124" s="119"/>
      <c r="DZ124" s="119"/>
      <c r="EA124" s="119"/>
      <c r="EB124" s="119"/>
      <c r="EC124" s="119"/>
      <c r="ED124" s="119"/>
      <c r="EE124" s="119"/>
      <c r="EF124" s="119"/>
      <c r="EG124" s="119"/>
      <c r="EH124" s="119"/>
      <c r="EI124" s="119"/>
      <c r="EJ124" s="119"/>
      <c r="EK124" s="119"/>
      <c r="EL124" s="119"/>
      <c r="EM124" s="119"/>
      <c r="EN124" s="119"/>
      <c r="EO124" s="119"/>
      <c r="EP124" s="119"/>
      <c r="EQ124" s="119"/>
      <c r="ER124" s="119"/>
      <c r="ES124" s="119"/>
      <c r="ET124" s="119"/>
      <c r="EU124" s="119"/>
      <c r="EV124" s="119"/>
      <c r="EW124" s="119"/>
      <c r="EX124" s="119"/>
      <c r="EY124" s="119"/>
      <c r="EZ124" s="119"/>
      <c r="FA124" s="119"/>
      <c r="FB124" s="119"/>
      <c r="FC124" s="119"/>
      <c r="FD124" s="119"/>
      <c r="FE124" s="119"/>
      <c r="FF124" s="119"/>
      <c r="FG124" s="119"/>
      <c r="FH124" s="119"/>
      <c r="FI124" s="119"/>
      <c r="FJ124" s="119"/>
      <c r="FK124" s="119"/>
      <c r="FL124" s="119"/>
      <c r="FM124" s="119"/>
      <c r="FN124" s="119"/>
      <c r="FO124" s="119"/>
      <c r="FP124" s="119"/>
      <c r="FQ124" s="119"/>
      <c r="FR124" s="119"/>
      <c r="FS124" s="119"/>
      <c r="FT124" s="119"/>
      <c r="FU124" s="119"/>
      <c r="FV124" s="119"/>
      <c r="FW124" s="119"/>
      <c r="FX124" s="119"/>
      <c r="FY124" s="119"/>
      <c r="FZ124" s="119"/>
      <c r="GA124" s="119"/>
      <c r="GB124" s="119"/>
      <c r="GC124" s="119"/>
      <c r="GD124" s="119"/>
      <c r="GE124" s="119"/>
      <c r="GF124" s="119"/>
      <c r="GG124" s="119"/>
      <c r="GH124" s="119"/>
      <c r="GI124" s="119"/>
      <c r="GJ124" s="119"/>
    </row>
    <row r="125" spans="1:192" ht="90" outlineLevel="1" x14ac:dyDescent="0.25">
      <c r="A125" s="182" t="s">
        <v>330</v>
      </c>
      <c r="B125" s="148" t="s">
        <v>931</v>
      </c>
      <c r="C125" s="149" t="s">
        <v>331</v>
      </c>
      <c r="D125" s="150" t="s">
        <v>24</v>
      </c>
      <c r="E125" s="165" t="s">
        <v>932</v>
      </c>
      <c r="F125" s="61"/>
      <c r="G125" s="90" t="str">
        <f>Page1!$H118</f>
        <v>Invalidé</v>
      </c>
      <c r="H125" s="90" t="str">
        <f>Page2!$H118</f>
        <v>Invalidé</v>
      </c>
      <c r="I125" s="90" t="str">
        <f>Page3!$H118</f>
        <v>Invalidé</v>
      </c>
      <c r="J125" s="90" t="str">
        <f>Page4!$H118</f>
        <v>Invalidé</v>
      </c>
      <c r="K125" s="90" t="str">
        <f>Page5!$H118</f>
        <v>Invalidé</v>
      </c>
      <c r="L125" s="90" t="str">
        <f>Page6!$H118</f>
        <v>Invalidé</v>
      </c>
      <c r="M125" s="90" t="str">
        <f>Page7!$H118</f>
        <v>Invalidé</v>
      </c>
      <c r="N125" s="90" t="str">
        <f>Page8!$H118</f>
        <v>Invalidé</v>
      </c>
      <c r="O125" s="90" t="str">
        <f>Page9!$H118</f>
        <v>Invalidé</v>
      </c>
      <c r="P125" s="90" t="str">
        <f>Page10!$H118</f>
        <v>Invalidé</v>
      </c>
      <c r="Q125" s="90" t="str">
        <f>Page11!$H118</f>
        <v>Invalidé</v>
      </c>
      <c r="R125" s="90" t="str">
        <f>Page12!$H118</f>
        <v>Invalidé</v>
      </c>
      <c r="S125" s="90" t="str">
        <f>Page13!$H118</f>
        <v>Invalidé</v>
      </c>
      <c r="T125" s="90" t="str">
        <f>Page14!$H118</f>
        <v>Invalidé</v>
      </c>
      <c r="U125" s="90" t="str">
        <f>Page15!$H118</f>
        <v>Invalidé</v>
      </c>
      <c r="V125" s="90" t="str">
        <f>Page16!$H118</f>
        <v>Invalidé</v>
      </c>
      <c r="W125" s="90" t="str">
        <f>Page17!$H118</f>
        <v>Invalidé</v>
      </c>
      <c r="X125" s="90" t="str">
        <f>Page18!$H118</f>
        <v>Invalidé</v>
      </c>
      <c r="Y125" s="90" t="str">
        <f>Page19!$H118</f>
        <v>Invalidé</v>
      </c>
      <c r="Z125" s="90" t="str">
        <f>Page20!$H118</f>
        <v>Invalidé</v>
      </c>
      <c r="AA125" s="90" t="str">
        <f>Page21!$H118</f>
        <v>Invalidé</v>
      </c>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119"/>
      <c r="AZ125" s="119"/>
      <c r="BA125" s="119"/>
      <c r="BB125" s="119"/>
      <c r="BC125" s="119"/>
      <c r="BD125" s="119"/>
      <c r="BE125" s="119"/>
      <c r="BF125" s="119"/>
      <c r="BG125" s="119"/>
      <c r="BH125" s="119"/>
      <c r="BI125" s="119"/>
      <c r="BJ125" s="119"/>
      <c r="BK125" s="119"/>
      <c r="BL125" s="119"/>
      <c r="BM125" s="119"/>
      <c r="BN125" s="119"/>
      <c r="BO125" s="119"/>
      <c r="BP125" s="119"/>
      <c r="BQ125" s="119"/>
      <c r="BR125" s="119"/>
      <c r="BS125" s="119"/>
      <c r="BT125" s="119"/>
      <c r="BU125" s="119"/>
      <c r="BV125" s="119"/>
      <c r="BW125" s="119"/>
      <c r="BX125" s="119"/>
      <c r="BY125" s="119"/>
      <c r="BZ125" s="119"/>
      <c r="CA125" s="119"/>
      <c r="CB125" s="119"/>
      <c r="CC125" s="119"/>
      <c r="CD125" s="119"/>
      <c r="CE125" s="119"/>
      <c r="CF125" s="119"/>
      <c r="CG125" s="119"/>
      <c r="CH125" s="119"/>
      <c r="CI125" s="119"/>
      <c r="CJ125" s="119"/>
      <c r="CK125" s="119"/>
      <c r="CL125" s="119"/>
      <c r="CM125" s="119"/>
      <c r="CN125" s="119"/>
      <c r="CO125" s="119"/>
      <c r="CP125" s="119"/>
      <c r="CQ125" s="119"/>
      <c r="CR125" s="119"/>
      <c r="CS125" s="119"/>
      <c r="CT125" s="119"/>
      <c r="CU125" s="119"/>
      <c r="CV125" s="119"/>
      <c r="CW125" s="119"/>
      <c r="CX125" s="119"/>
      <c r="CY125" s="119"/>
      <c r="CZ125" s="119"/>
      <c r="DA125" s="119"/>
      <c r="DB125" s="119"/>
      <c r="DC125" s="119"/>
      <c r="DD125" s="119"/>
      <c r="DE125" s="119"/>
      <c r="DF125" s="119"/>
      <c r="DG125" s="119"/>
      <c r="DH125" s="119"/>
      <c r="DI125" s="119"/>
      <c r="DJ125" s="119"/>
      <c r="DK125" s="119"/>
      <c r="DL125" s="119"/>
      <c r="DM125" s="119"/>
      <c r="DN125" s="119"/>
      <c r="DO125" s="119"/>
      <c r="DP125" s="119"/>
      <c r="DQ125" s="119"/>
      <c r="DR125" s="119"/>
      <c r="DS125" s="119"/>
      <c r="DT125" s="119"/>
      <c r="DU125" s="119"/>
      <c r="DV125" s="119"/>
      <c r="DW125" s="119"/>
      <c r="DX125" s="119"/>
      <c r="DY125" s="119"/>
      <c r="DZ125" s="119"/>
      <c r="EA125" s="119"/>
      <c r="EB125" s="119"/>
      <c r="EC125" s="119"/>
      <c r="ED125" s="119"/>
      <c r="EE125" s="119"/>
      <c r="EF125" s="119"/>
      <c r="EG125" s="119"/>
      <c r="EH125" s="119"/>
      <c r="EI125" s="119"/>
      <c r="EJ125" s="119"/>
      <c r="EK125" s="119"/>
      <c r="EL125" s="119"/>
      <c r="EM125" s="119"/>
      <c r="EN125" s="119"/>
      <c r="EO125" s="119"/>
      <c r="EP125" s="119"/>
      <c r="EQ125" s="119"/>
      <c r="ER125" s="119"/>
      <c r="ES125" s="119"/>
      <c r="ET125" s="119"/>
      <c r="EU125" s="119"/>
      <c r="EV125" s="119"/>
      <c r="EW125" s="119"/>
      <c r="EX125" s="119"/>
      <c r="EY125" s="119"/>
      <c r="EZ125" s="119"/>
      <c r="FA125" s="119"/>
      <c r="FB125" s="119"/>
      <c r="FC125" s="119"/>
      <c r="FD125" s="119"/>
      <c r="FE125" s="119"/>
      <c r="FF125" s="119"/>
      <c r="FG125" s="119"/>
      <c r="FH125" s="119"/>
      <c r="FI125" s="119"/>
      <c r="FJ125" s="119"/>
      <c r="FK125" s="119"/>
      <c r="FL125" s="119"/>
      <c r="FM125" s="119"/>
      <c r="FN125" s="119"/>
      <c r="FO125" s="119"/>
      <c r="FP125" s="119"/>
      <c r="FQ125" s="119"/>
      <c r="FR125" s="119"/>
      <c r="FS125" s="119"/>
      <c r="FT125" s="119"/>
      <c r="FU125" s="119"/>
      <c r="FV125" s="119"/>
      <c r="FW125" s="119"/>
      <c r="FX125" s="119"/>
      <c r="FY125" s="119"/>
      <c r="FZ125" s="119"/>
      <c r="GA125" s="119"/>
      <c r="GB125" s="119"/>
      <c r="GC125" s="119"/>
      <c r="GD125" s="119"/>
      <c r="GE125" s="119"/>
      <c r="GF125" s="119"/>
      <c r="GG125" s="119"/>
      <c r="GH125" s="119"/>
      <c r="GI125" s="119"/>
      <c r="GJ125" s="119"/>
    </row>
    <row r="126" spans="1:192" ht="90" x14ac:dyDescent="0.25">
      <c r="A126" s="182" t="s">
        <v>330</v>
      </c>
      <c r="B126" s="148"/>
      <c r="C126" s="149" t="s">
        <v>332</v>
      </c>
      <c r="D126" s="150" t="s">
        <v>24</v>
      </c>
      <c r="E126" s="165" t="s">
        <v>933</v>
      </c>
      <c r="F126" s="61"/>
      <c r="G126" s="90" t="str">
        <f>Page1!$H119</f>
        <v>NA</v>
      </c>
      <c r="H126" s="90" t="str">
        <f>Page2!$H119</f>
        <v>NA</v>
      </c>
      <c r="I126" s="90" t="str">
        <f>Page3!$H119</f>
        <v>NA</v>
      </c>
      <c r="J126" s="90" t="str">
        <f>Page4!$H119</f>
        <v>NA</v>
      </c>
      <c r="K126" s="90" t="str">
        <f>Page5!$H119</f>
        <v>NA</v>
      </c>
      <c r="L126" s="90" t="str">
        <f>Page6!$H119</f>
        <v>NA</v>
      </c>
      <c r="M126" s="90" t="str">
        <f>Page7!$H119</f>
        <v>NA</v>
      </c>
      <c r="N126" s="90" t="str">
        <f>Page8!$H119</f>
        <v>NA</v>
      </c>
      <c r="O126" s="90" t="str">
        <f>Page9!$H119</f>
        <v>NA</v>
      </c>
      <c r="P126" s="90" t="str">
        <f>Page10!$H119</f>
        <v>NA</v>
      </c>
      <c r="Q126" s="90" t="str">
        <f>Page11!$H119</f>
        <v>NA</v>
      </c>
      <c r="R126" s="90" t="str">
        <f>Page12!$H119</f>
        <v>NA</v>
      </c>
      <c r="S126" s="90" t="str">
        <f>Page13!$H119</f>
        <v>NA</v>
      </c>
      <c r="T126" s="90" t="str">
        <f>Page14!$H119</f>
        <v>NA</v>
      </c>
      <c r="U126" s="90" t="str">
        <f>Page15!$H119</f>
        <v>NA</v>
      </c>
      <c r="V126" s="90" t="str">
        <f>Page16!$H119</f>
        <v>NA</v>
      </c>
      <c r="W126" s="90" t="str">
        <f>Page17!$H119</f>
        <v>NA</v>
      </c>
      <c r="X126" s="90" t="str">
        <f>Page18!$H119</f>
        <v>NA</v>
      </c>
      <c r="Y126" s="90" t="str">
        <f>Page19!$H119</f>
        <v>NA</v>
      </c>
      <c r="Z126" s="90" t="str">
        <f>Page20!$H119</f>
        <v>NA</v>
      </c>
      <c r="AA126" s="90" t="str">
        <f>Page21!$H119</f>
        <v>NA</v>
      </c>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119"/>
      <c r="AZ126" s="119"/>
      <c r="BA126" s="119"/>
      <c r="BB126" s="119"/>
      <c r="BC126" s="119"/>
      <c r="BD126" s="119"/>
      <c r="BE126" s="119"/>
      <c r="BF126" s="119"/>
      <c r="BG126" s="119"/>
      <c r="BH126" s="119"/>
      <c r="BI126" s="119"/>
      <c r="BJ126" s="119"/>
      <c r="BK126" s="119"/>
      <c r="BL126" s="119"/>
      <c r="BM126" s="119"/>
      <c r="BN126" s="119"/>
      <c r="BO126" s="119"/>
      <c r="BP126" s="119"/>
      <c r="BQ126" s="119"/>
      <c r="BR126" s="119"/>
      <c r="BS126" s="119"/>
      <c r="BT126" s="119"/>
      <c r="BU126" s="119"/>
      <c r="BV126" s="119"/>
      <c r="BW126" s="119"/>
      <c r="BX126" s="119"/>
      <c r="BY126" s="119"/>
      <c r="BZ126" s="119"/>
      <c r="CA126" s="119"/>
      <c r="CB126" s="119"/>
      <c r="CC126" s="119"/>
      <c r="CD126" s="119"/>
      <c r="CE126" s="119"/>
      <c r="CF126" s="119"/>
      <c r="CG126" s="119"/>
      <c r="CH126" s="119"/>
      <c r="CI126" s="119"/>
      <c r="CJ126" s="119"/>
      <c r="CK126" s="119"/>
      <c r="CL126" s="119"/>
      <c r="CM126" s="119"/>
      <c r="CN126" s="119"/>
      <c r="CO126" s="119"/>
      <c r="CP126" s="119"/>
      <c r="CQ126" s="119"/>
      <c r="CR126" s="119"/>
      <c r="CS126" s="119"/>
      <c r="CT126" s="119"/>
      <c r="CU126" s="119"/>
      <c r="CV126" s="119"/>
      <c r="CW126" s="119"/>
      <c r="CX126" s="119"/>
      <c r="CY126" s="119"/>
      <c r="CZ126" s="119"/>
      <c r="DA126" s="119"/>
      <c r="DB126" s="119"/>
      <c r="DC126" s="119"/>
      <c r="DD126" s="119"/>
      <c r="DE126" s="119"/>
      <c r="DF126" s="119"/>
      <c r="DG126" s="119"/>
      <c r="DH126" s="119"/>
      <c r="DI126" s="119"/>
      <c r="DJ126" s="119"/>
      <c r="DK126" s="119"/>
      <c r="DL126" s="119"/>
      <c r="DM126" s="119"/>
      <c r="DN126" s="119"/>
      <c r="DO126" s="119"/>
      <c r="DP126" s="119"/>
      <c r="DQ126" s="119"/>
      <c r="DR126" s="119"/>
      <c r="DS126" s="119"/>
      <c r="DT126" s="119"/>
      <c r="DU126" s="119"/>
      <c r="DV126" s="119"/>
      <c r="DW126" s="119"/>
      <c r="DX126" s="119"/>
      <c r="DY126" s="119"/>
      <c r="DZ126" s="119"/>
      <c r="EA126" s="119"/>
      <c r="EB126" s="119"/>
      <c r="EC126" s="119"/>
      <c r="ED126" s="119"/>
      <c r="EE126" s="119"/>
      <c r="EF126" s="119"/>
      <c r="EG126" s="119"/>
      <c r="EH126" s="119"/>
      <c r="EI126" s="119"/>
      <c r="EJ126" s="119"/>
      <c r="EK126" s="119"/>
      <c r="EL126" s="119"/>
      <c r="EM126" s="119"/>
      <c r="EN126" s="119"/>
      <c r="EO126" s="119"/>
      <c r="EP126" s="119"/>
      <c r="EQ126" s="119"/>
      <c r="ER126" s="119"/>
      <c r="ES126" s="119"/>
      <c r="ET126" s="119"/>
      <c r="EU126" s="119"/>
      <c r="EV126" s="119"/>
      <c r="EW126" s="119"/>
      <c r="EX126" s="119"/>
      <c r="EY126" s="119"/>
      <c r="EZ126" s="119"/>
      <c r="FA126" s="119"/>
      <c r="FB126" s="119"/>
      <c r="FC126" s="119"/>
      <c r="FD126" s="119"/>
      <c r="FE126" s="119"/>
      <c r="FF126" s="119"/>
      <c r="FG126" s="119"/>
      <c r="FH126" s="119"/>
      <c r="FI126" s="119"/>
      <c r="FJ126" s="119"/>
      <c r="FK126" s="119"/>
      <c r="FL126" s="119"/>
      <c r="FM126" s="119"/>
      <c r="FN126" s="119"/>
      <c r="FO126" s="119"/>
      <c r="FP126" s="119"/>
      <c r="FQ126" s="119"/>
      <c r="FR126" s="119"/>
      <c r="FS126" s="119"/>
      <c r="FT126" s="119"/>
      <c r="FU126" s="119"/>
      <c r="FV126" s="119"/>
      <c r="FW126" s="119"/>
      <c r="FX126" s="119"/>
      <c r="FY126" s="119"/>
      <c r="FZ126" s="119"/>
      <c r="GA126" s="119"/>
      <c r="GB126" s="119"/>
      <c r="GC126" s="119"/>
      <c r="GD126" s="119"/>
      <c r="GE126" s="119"/>
      <c r="GF126" s="119"/>
      <c r="GG126" s="119"/>
      <c r="GH126" s="119"/>
      <c r="GI126" s="119"/>
      <c r="GJ126" s="119"/>
    </row>
    <row r="127" spans="1:192" ht="90" outlineLevel="1" x14ac:dyDescent="0.25">
      <c r="A127" s="182" t="s">
        <v>330</v>
      </c>
      <c r="B127" s="148"/>
      <c r="C127" s="149" t="s">
        <v>333</v>
      </c>
      <c r="D127" s="150" t="s">
        <v>24</v>
      </c>
      <c r="E127" s="165" t="s">
        <v>934</v>
      </c>
      <c r="F127" s="61"/>
      <c r="G127" s="90" t="str">
        <f>Page1!$H120</f>
        <v>NA</v>
      </c>
      <c r="H127" s="90" t="str">
        <f>Page2!$H120</f>
        <v>NA</v>
      </c>
      <c r="I127" s="90" t="str">
        <f>Page3!$H120</f>
        <v>NA</v>
      </c>
      <c r="J127" s="90" t="str">
        <f>Page4!$H120</f>
        <v>NA</v>
      </c>
      <c r="K127" s="90" t="str">
        <f>Page5!$H120</f>
        <v>NA</v>
      </c>
      <c r="L127" s="90" t="str">
        <f>Page6!$H120</f>
        <v>NA</v>
      </c>
      <c r="M127" s="90" t="str">
        <f>Page7!$H120</f>
        <v>NA</v>
      </c>
      <c r="N127" s="90" t="str">
        <f>Page8!$H120</f>
        <v>NA</v>
      </c>
      <c r="O127" s="90" t="str">
        <f>Page9!$H120</f>
        <v>NA</v>
      </c>
      <c r="P127" s="90" t="str">
        <f>Page10!$H120</f>
        <v>NA</v>
      </c>
      <c r="Q127" s="90" t="str">
        <f>Page11!$H120</f>
        <v>Validé</v>
      </c>
      <c r="R127" s="90" t="str">
        <f>Page12!$H120</f>
        <v>NA</v>
      </c>
      <c r="S127" s="90" t="str">
        <f>Page13!$H120</f>
        <v>NA</v>
      </c>
      <c r="T127" s="90" t="str">
        <f>Page14!$H120</f>
        <v>NA</v>
      </c>
      <c r="U127" s="90" t="str">
        <f>Page15!$H120</f>
        <v>NA</v>
      </c>
      <c r="V127" s="90" t="str">
        <f>Page16!$H120</f>
        <v>NA</v>
      </c>
      <c r="W127" s="90" t="str">
        <f>Page17!$H120</f>
        <v>NA</v>
      </c>
      <c r="X127" s="90" t="str">
        <f>Page18!$H120</f>
        <v>NA</v>
      </c>
      <c r="Y127" s="90" t="str">
        <f>Page19!$H120</f>
        <v>NA</v>
      </c>
      <c r="Z127" s="90" t="str">
        <f>Page20!$H120</f>
        <v>NA</v>
      </c>
      <c r="AA127" s="90" t="str">
        <f>Page21!$H120</f>
        <v>NA</v>
      </c>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19"/>
      <c r="CC127" s="119"/>
      <c r="CD127" s="119"/>
      <c r="CE127" s="119"/>
      <c r="CF127" s="119"/>
      <c r="CG127" s="119"/>
      <c r="CH127" s="119"/>
      <c r="CI127" s="119"/>
      <c r="CJ127" s="119"/>
      <c r="CK127" s="119"/>
      <c r="CL127" s="119"/>
      <c r="CM127" s="119"/>
      <c r="CN127" s="119"/>
      <c r="CO127" s="119"/>
      <c r="CP127" s="119"/>
      <c r="CQ127" s="119"/>
      <c r="CR127" s="119"/>
      <c r="CS127" s="119"/>
      <c r="CT127" s="119"/>
      <c r="CU127" s="119"/>
      <c r="CV127" s="119"/>
      <c r="CW127" s="119"/>
      <c r="CX127" s="119"/>
      <c r="CY127" s="119"/>
      <c r="CZ127" s="119"/>
      <c r="DA127" s="119"/>
      <c r="DB127" s="119"/>
      <c r="DC127" s="119"/>
      <c r="DD127" s="119"/>
      <c r="DE127" s="119"/>
      <c r="DF127" s="119"/>
      <c r="DG127" s="119"/>
      <c r="DH127" s="119"/>
      <c r="DI127" s="119"/>
      <c r="DJ127" s="119"/>
      <c r="DK127" s="119"/>
      <c r="DL127" s="119"/>
      <c r="DM127" s="119"/>
      <c r="DN127" s="119"/>
      <c r="DO127" s="119"/>
      <c r="DP127" s="119"/>
      <c r="DQ127" s="119"/>
      <c r="DR127" s="119"/>
      <c r="DS127" s="119"/>
      <c r="DT127" s="119"/>
      <c r="DU127" s="119"/>
      <c r="DV127" s="119"/>
      <c r="DW127" s="119"/>
      <c r="DX127" s="119"/>
      <c r="DY127" s="119"/>
      <c r="DZ127" s="119"/>
      <c r="EA127" s="119"/>
      <c r="EB127" s="119"/>
      <c r="EC127" s="119"/>
      <c r="ED127" s="119"/>
      <c r="EE127" s="119"/>
      <c r="EF127" s="119"/>
      <c r="EG127" s="119"/>
      <c r="EH127" s="119"/>
      <c r="EI127" s="119"/>
      <c r="EJ127" s="119"/>
      <c r="EK127" s="119"/>
      <c r="EL127" s="119"/>
      <c r="EM127" s="119"/>
      <c r="EN127" s="119"/>
      <c r="EO127" s="119"/>
      <c r="EP127" s="119"/>
      <c r="EQ127" s="119"/>
      <c r="ER127" s="119"/>
      <c r="ES127" s="119"/>
      <c r="ET127" s="119"/>
      <c r="EU127" s="119"/>
      <c r="EV127" s="119"/>
      <c r="EW127" s="119"/>
      <c r="EX127" s="119"/>
      <c r="EY127" s="119"/>
      <c r="EZ127" s="119"/>
      <c r="FA127" s="119"/>
      <c r="FB127" s="119"/>
      <c r="FC127" s="119"/>
      <c r="FD127" s="119"/>
      <c r="FE127" s="119"/>
      <c r="FF127" s="119"/>
      <c r="FG127" s="119"/>
      <c r="FH127" s="119"/>
      <c r="FI127" s="119"/>
      <c r="FJ127" s="119"/>
      <c r="FK127" s="119"/>
      <c r="FL127" s="119"/>
      <c r="FM127" s="119"/>
      <c r="FN127" s="119"/>
      <c r="FO127" s="119"/>
      <c r="FP127" s="119"/>
      <c r="FQ127" s="119"/>
      <c r="FR127" s="119"/>
      <c r="FS127" s="119"/>
      <c r="FT127" s="119"/>
      <c r="FU127" s="119"/>
      <c r="FV127" s="119"/>
      <c r="FW127" s="119"/>
      <c r="FX127" s="119"/>
      <c r="FY127" s="119"/>
      <c r="FZ127" s="119"/>
      <c r="GA127" s="119"/>
      <c r="GB127" s="119"/>
      <c r="GC127" s="119"/>
      <c r="GD127" s="119"/>
      <c r="GE127" s="119"/>
      <c r="GF127" s="119"/>
      <c r="GG127" s="119"/>
      <c r="GH127" s="119"/>
      <c r="GI127" s="119"/>
      <c r="GJ127" s="119"/>
    </row>
    <row r="128" spans="1:192" ht="90" outlineLevel="1" x14ac:dyDescent="0.25">
      <c r="A128" s="182" t="s">
        <v>330</v>
      </c>
      <c r="B128" s="148"/>
      <c r="C128" s="149" t="s">
        <v>667</v>
      </c>
      <c r="D128" s="150" t="s">
        <v>24</v>
      </c>
      <c r="E128" s="165" t="s">
        <v>935</v>
      </c>
      <c r="F128" s="61"/>
      <c r="G128" s="90" t="str">
        <f>Page1!$H121</f>
        <v>NA</v>
      </c>
      <c r="H128" s="90" t="str">
        <f>Page2!$H121</f>
        <v>NA</v>
      </c>
      <c r="I128" s="90" t="str">
        <f>Page3!$H121</f>
        <v>NA</v>
      </c>
      <c r="J128" s="90" t="str">
        <f>Page4!$H121</f>
        <v>NA</v>
      </c>
      <c r="K128" s="90" t="str">
        <f>Page5!$H121</f>
        <v>NA</v>
      </c>
      <c r="L128" s="90" t="str">
        <f>Page6!$H121</f>
        <v>NA</v>
      </c>
      <c r="M128" s="90" t="str">
        <f>Page7!$H121</f>
        <v>NA</v>
      </c>
      <c r="N128" s="90" t="str">
        <f>Page8!$H121</f>
        <v>NA</v>
      </c>
      <c r="O128" s="90" t="str">
        <f>Page9!$H121</f>
        <v>NA</v>
      </c>
      <c r="P128" s="90" t="str">
        <f>Page10!$H121</f>
        <v>NA</v>
      </c>
      <c r="Q128" s="90" t="str">
        <f>Page11!$H121</f>
        <v>NA</v>
      </c>
      <c r="R128" s="90" t="str">
        <f>Page12!$H121</f>
        <v>NA</v>
      </c>
      <c r="S128" s="90" t="str">
        <f>Page13!$H121</f>
        <v>NA</v>
      </c>
      <c r="T128" s="90" t="str">
        <f>Page14!$H121</f>
        <v>NA</v>
      </c>
      <c r="U128" s="90" t="str">
        <f>Page15!$H121</f>
        <v>NA</v>
      </c>
      <c r="V128" s="90" t="str">
        <f>Page16!$H121</f>
        <v>NA</v>
      </c>
      <c r="W128" s="90" t="str">
        <f>Page17!$H121</f>
        <v>NA</v>
      </c>
      <c r="X128" s="90" t="str">
        <f>Page18!$H121</f>
        <v>NA</v>
      </c>
      <c r="Y128" s="90" t="str">
        <f>Page19!$H121</f>
        <v>NA</v>
      </c>
      <c r="Z128" s="90" t="str">
        <f>Page20!$H121</f>
        <v>NA</v>
      </c>
      <c r="AA128" s="90" t="str">
        <f>Page21!$H121</f>
        <v>NA</v>
      </c>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c r="CY128" s="119"/>
      <c r="CZ128" s="119"/>
      <c r="DA128" s="119"/>
      <c r="DB128" s="119"/>
      <c r="DC128" s="119"/>
      <c r="DD128" s="119"/>
      <c r="DE128" s="119"/>
      <c r="DF128" s="119"/>
      <c r="DG128" s="119"/>
      <c r="DH128" s="119"/>
      <c r="DI128" s="119"/>
      <c r="DJ128" s="119"/>
      <c r="DK128" s="119"/>
      <c r="DL128" s="119"/>
      <c r="DM128" s="119"/>
      <c r="DN128" s="119"/>
      <c r="DO128" s="119"/>
      <c r="DP128" s="119"/>
      <c r="DQ128" s="119"/>
      <c r="DR128" s="119"/>
      <c r="DS128" s="119"/>
      <c r="DT128" s="119"/>
      <c r="DU128" s="119"/>
      <c r="DV128" s="119"/>
      <c r="DW128" s="119"/>
      <c r="DX128" s="119"/>
      <c r="DY128" s="119"/>
      <c r="DZ128" s="119"/>
      <c r="EA128" s="119"/>
      <c r="EB128" s="119"/>
      <c r="EC128" s="119"/>
      <c r="ED128" s="119"/>
      <c r="EE128" s="119"/>
      <c r="EF128" s="119"/>
      <c r="EG128" s="119"/>
      <c r="EH128" s="119"/>
      <c r="EI128" s="119"/>
      <c r="EJ128" s="119"/>
      <c r="EK128" s="119"/>
      <c r="EL128" s="119"/>
      <c r="EM128" s="119"/>
      <c r="EN128" s="119"/>
      <c r="EO128" s="119"/>
      <c r="EP128" s="119"/>
      <c r="EQ128" s="119"/>
      <c r="ER128" s="119"/>
      <c r="ES128" s="119"/>
      <c r="ET128" s="119"/>
      <c r="EU128" s="119"/>
      <c r="EV128" s="119"/>
      <c r="EW128" s="119"/>
      <c r="EX128" s="119"/>
      <c r="EY128" s="119"/>
      <c r="EZ128" s="119"/>
      <c r="FA128" s="119"/>
      <c r="FB128" s="119"/>
      <c r="FC128" s="119"/>
      <c r="FD128" s="119"/>
      <c r="FE128" s="119"/>
      <c r="FF128" s="119"/>
      <c r="FG128" s="119"/>
      <c r="FH128" s="119"/>
      <c r="FI128" s="119"/>
      <c r="FJ128" s="119"/>
      <c r="FK128" s="119"/>
      <c r="FL128" s="119"/>
      <c r="FM128" s="119"/>
      <c r="FN128" s="119"/>
      <c r="FO128" s="119"/>
      <c r="FP128" s="119"/>
      <c r="FQ128" s="119"/>
      <c r="FR128" s="119"/>
      <c r="FS128" s="119"/>
      <c r="FT128" s="119"/>
      <c r="FU128" s="119"/>
      <c r="FV128" s="119"/>
      <c r="FW128" s="119"/>
      <c r="FX128" s="119"/>
      <c r="FY128" s="119"/>
      <c r="FZ128" s="119"/>
      <c r="GA128" s="119"/>
      <c r="GB128" s="119"/>
      <c r="GC128" s="119"/>
      <c r="GD128" s="119"/>
      <c r="GE128" s="119"/>
      <c r="GF128" s="119"/>
      <c r="GG128" s="119"/>
      <c r="GH128" s="119"/>
      <c r="GI128" s="119"/>
      <c r="GJ128" s="119"/>
    </row>
    <row r="129" spans="1:192" ht="45" outlineLevel="1" x14ac:dyDescent="0.25">
      <c r="A129" s="182" t="s">
        <v>330</v>
      </c>
      <c r="B129" s="148"/>
      <c r="C129" s="149" t="s">
        <v>668</v>
      </c>
      <c r="D129" s="150" t="s">
        <v>24</v>
      </c>
      <c r="E129" s="165" t="s">
        <v>936</v>
      </c>
      <c r="F129" s="61"/>
      <c r="G129" s="90" t="str">
        <f>Page1!$H122</f>
        <v>Invalidé</v>
      </c>
      <c r="H129" s="90" t="str">
        <f>Page2!$H122</f>
        <v>Invalidé</v>
      </c>
      <c r="I129" s="90" t="str">
        <f>Page3!$H122</f>
        <v>Invalidé</v>
      </c>
      <c r="J129" s="90" t="str">
        <f>Page4!$H122</f>
        <v>Invalidé</v>
      </c>
      <c r="K129" s="90" t="str">
        <f>Page5!$H122</f>
        <v>Invalidé</v>
      </c>
      <c r="L129" s="90" t="str">
        <f>Page6!$H122</f>
        <v>Invalidé</v>
      </c>
      <c r="M129" s="90" t="str">
        <f>Page7!$H122</f>
        <v>Invalidé</v>
      </c>
      <c r="N129" s="90" t="str">
        <f>Page8!$H122</f>
        <v>Invalidé</v>
      </c>
      <c r="O129" s="90" t="str">
        <f>Page9!$H122</f>
        <v>Invalidé</v>
      </c>
      <c r="P129" s="90" t="str">
        <f>Page10!$H122</f>
        <v>Invalidé</v>
      </c>
      <c r="Q129" s="90" t="str">
        <f>Page11!$H122</f>
        <v>Invalidé</v>
      </c>
      <c r="R129" s="90" t="str">
        <f>Page12!$H122</f>
        <v>Invalidé</v>
      </c>
      <c r="S129" s="90" t="str">
        <f>Page13!$H122</f>
        <v>Invalidé</v>
      </c>
      <c r="T129" s="90" t="str">
        <f>Page14!$H122</f>
        <v>Invalidé</v>
      </c>
      <c r="U129" s="90" t="str">
        <f>Page15!$H122</f>
        <v>Invalidé</v>
      </c>
      <c r="V129" s="90" t="str">
        <f>Page16!$H122</f>
        <v>Invalidé</v>
      </c>
      <c r="W129" s="90" t="str">
        <f>Page17!$H122</f>
        <v>Invalidé</v>
      </c>
      <c r="X129" s="90" t="str">
        <f>Page18!$H122</f>
        <v>Invalidé</v>
      </c>
      <c r="Y129" s="90" t="str">
        <f>Page19!$H122</f>
        <v>Invalidé</v>
      </c>
      <c r="Z129" s="90" t="str">
        <f>Page20!$H122</f>
        <v>Invalidé</v>
      </c>
      <c r="AA129" s="90" t="str">
        <f>Page21!$H122</f>
        <v>Invalidé</v>
      </c>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19"/>
      <c r="CC129" s="119"/>
      <c r="CD129" s="119"/>
      <c r="CE129" s="119"/>
      <c r="CF129" s="119"/>
      <c r="CG129" s="119"/>
      <c r="CH129" s="119"/>
      <c r="CI129" s="119"/>
      <c r="CJ129" s="119"/>
      <c r="CK129" s="119"/>
      <c r="CL129" s="119"/>
      <c r="CM129" s="119"/>
      <c r="CN129" s="119"/>
      <c r="CO129" s="119"/>
      <c r="CP129" s="119"/>
      <c r="CQ129" s="119"/>
      <c r="CR129" s="119"/>
      <c r="CS129" s="119"/>
      <c r="CT129" s="119"/>
      <c r="CU129" s="119"/>
      <c r="CV129" s="119"/>
      <c r="CW129" s="119"/>
      <c r="CX129" s="119"/>
      <c r="CY129" s="119"/>
      <c r="CZ129" s="119"/>
      <c r="DA129" s="119"/>
      <c r="DB129" s="119"/>
      <c r="DC129" s="119"/>
      <c r="DD129" s="119"/>
      <c r="DE129" s="119"/>
      <c r="DF129" s="119"/>
      <c r="DG129" s="119"/>
      <c r="DH129" s="119"/>
      <c r="DI129" s="119"/>
      <c r="DJ129" s="119"/>
      <c r="DK129" s="119"/>
      <c r="DL129" s="119"/>
      <c r="DM129" s="119"/>
      <c r="DN129" s="119"/>
      <c r="DO129" s="119"/>
      <c r="DP129" s="119"/>
      <c r="DQ129" s="119"/>
      <c r="DR129" s="119"/>
      <c r="DS129" s="119"/>
      <c r="DT129" s="119"/>
      <c r="DU129" s="119"/>
      <c r="DV129" s="119"/>
      <c r="DW129" s="119"/>
      <c r="DX129" s="119"/>
      <c r="DY129" s="119"/>
      <c r="DZ129" s="119"/>
      <c r="EA129" s="119"/>
      <c r="EB129" s="119"/>
      <c r="EC129" s="119"/>
      <c r="ED129" s="119"/>
      <c r="EE129" s="119"/>
      <c r="EF129" s="119"/>
      <c r="EG129" s="119"/>
      <c r="EH129" s="119"/>
      <c r="EI129" s="119"/>
      <c r="EJ129" s="119"/>
      <c r="EK129" s="119"/>
      <c r="EL129" s="119"/>
      <c r="EM129" s="119"/>
      <c r="EN129" s="119"/>
      <c r="EO129" s="119"/>
      <c r="EP129" s="119"/>
      <c r="EQ129" s="119"/>
      <c r="ER129" s="119"/>
      <c r="ES129" s="119"/>
      <c r="ET129" s="119"/>
      <c r="EU129" s="119"/>
      <c r="EV129" s="119"/>
      <c r="EW129" s="119"/>
      <c r="EX129" s="119"/>
      <c r="EY129" s="119"/>
      <c r="EZ129" s="119"/>
      <c r="FA129" s="119"/>
      <c r="FB129" s="119"/>
      <c r="FC129" s="119"/>
      <c r="FD129" s="119"/>
      <c r="FE129" s="119"/>
      <c r="FF129" s="119"/>
      <c r="FG129" s="119"/>
      <c r="FH129" s="119"/>
      <c r="FI129" s="119"/>
      <c r="FJ129" s="119"/>
      <c r="FK129" s="119"/>
      <c r="FL129" s="119"/>
      <c r="FM129" s="119"/>
      <c r="FN129" s="119"/>
      <c r="FO129" s="119"/>
      <c r="FP129" s="119"/>
      <c r="FQ129" s="119"/>
      <c r="FR129" s="119"/>
      <c r="FS129" s="119"/>
      <c r="FT129" s="119"/>
      <c r="FU129" s="119"/>
      <c r="FV129" s="119"/>
      <c r="FW129" s="119"/>
      <c r="FX129" s="119"/>
      <c r="FY129" s="119"/>
      <c r="FZ129" s="119"/>
      <c r="GA129" s="119"/>
      <c r="GB129" s="119"/>
      <c r="GC129" s="119"/>
      <c r="GD129" s="119"/>
      <c r="GE129" s="119"/>
      <c r="GF129" s="119"/>
      <c r="GG129" s="119"/>
      <c r="GH129" s="119"/>
      <c r="GI129" s="119"/>
      <c r="GJ129" s="119"/>
    </row>
    <row r="130" spans="1:192" ht="33.75" outlineLevel="1" x14ac:dyDescent="0.25">
      <c r="A130" s="182" t="s">
        <v>330</v>
      </c>
      <c r="B130" s="145" t="s">
        <v>937</v>
      </c>
      <c r="C130" s="146" t="s">
        <v>334</v>
      </c>
      <c r="D130" s="147" t="s">
        <v>24</v>
      </c>
      <c r="E130" s="175" t="s">
        <v>669</v>
      </c>
      <c r="F130" s="59"/>
      <c r="G130" s="90" t="str">
        <f>Page1!$H123</f>
        <v>Validé</v>
      </c>
      <c r="H130" s="90" t="str">
        <f>Page2!$H123</f>
        <v>Validé</v>
      </c>
      <c r="I130" s="90" t="str">
        <f>Page3!$H123</f>
        <v>Invalidé</v>
      </c>
      <c r="J130" s="90" t="str">
        <f>Page4!$H123</f>
        <v>Validé</v>
      </c>
      <c r="K130" s="90" t="str">
        <f>Page5!$H123</f>
        <v>Validé</v>
      </c>
      <c r="L130" s="90" t="str">
        <f>Page6!$H123</f>
        <v>Validé</v>
      </c>
      <c r="M130" s="90" t="str">
        <f>Page7!$H123</f>
        <v>Invalidé</v>
      </c>
      <c r="N130" s="90" t="str">
        <f>Page8!$H123</f>
        <v>Validé</v>
      </c>
      <c r="O130" s="90" t="str">
        <f>Page9!$H123</f>
        <v>Validé</v>
      </c>
      <c r="P130" s="90" t="str">
        <f>Page10!$H123</f>
        <v>Validé</v>
      </c>
      <c r="Q130" s="90" t="str">
        <f>Page11!$H123</f>
        <v>Invalidé</v>
      </c>
      <c r="R130" s="90" t="str">
        <f>Page12!$H123</f>
        <v>Validé</v>
      </c>
      <c r="S130" s="90" t="str">
        <f>Page13!$H123</f>
        <v>Validé</v>
      </c>
      <c r="T130" s="90" t="str">
        <f>Page14!$H123</f>
        <v>Validé</v>
      </c>
      <c r="U130" s="90" t="str">
        <f>Page15!$H123</f>
        <v>Validé</v>
      </c>
      <c r="V130" s="90" t="str">
        <f>Page16!$H123</f>
        <v>Validé</v>
      </c>
      <c r="W130" s="90" t="str">
        <f>Page17!$H123</f>
        <v>Validé</v>
      </c>
      <c r="X130" s="90" t="str">
        <f>Page18!$H123</f>
        <v>Validé</v>
      </c>
      <c r="Y130" s="90" t="str">
        <f>Page19!$H123</f>
        <v>Validé</v>
      </c>
      <c r="Z130" s="90" t="str">
        <f>Page20!$H123</f>
        <v>Validé</v>
      </c>
      <c r="AA130" s="90" t="str">
        <f>Page21!$H123</f>
        <v>Validé</v>
      </c>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A130" s="119"/>
      <c r="CB130" s="119"/>
      <c r="CC130" s="119"/>
      <c r="CD130" s="119"/>
      <c r="CE130" s="119"/>
      <c r="CF130" s="119"/>
      <c r="CG130" s="119"/>
      <c r="CH130" s="119"/>
      <c r="CI130" s="119"/>
      <c r="CJ130" s="119"/>
      <c r="CK130" s="119"/>
      <c r="CL130" s="119"/>
      <c r="CM130" s="119"/>
      <c r="CN130" s="119"/>
      <c r="CO130" s="119"/>
      <c r="CP130" s="119"/>
      <c r="CQ130" s="119"/>
      <c r="CR130" s="119"/>
      <c r="CS130" s="119"/>
      <c r="CT130" s="119"/>
      <c r="CU130" s="119"/>
      <c r="CV130" s="119"/>
      <c r="CW130" s="119"/>
      <c r="CX130" s="119"/>
      <c r="CY130" s="119"/>
      <c r="CZ130" s="119"/>
      <c r="DA130" s="119"/>
      <c r="DB130" s="119"/>
      <c r="DC130" s="119"/>
      <c r="DD130" s="119"/>
      <c r="DE130" s="119"/>
      <c r="DF130" s="119"/>
      <c r="DG130" s="119"/>
      <c r="DH130" s="119"/>
      <c r="DI130" s="119"/>
      <c r="DJ130" s="119"/>
      <c r="DK130" s="119"/>
      <c r="DL130" s="119"/>
      <c r="DM130" s="119"/>
      <c r="DN130" s="119"/>
      <c r="DO130" s="119"/>
      <c r="DP130" s="119"/>
      <c r="DQ130" s="119"/>
      <c r="DR130" s="119"/>
      <c r="DS130" s="119"/>
      <c r="DT130" s="119"/>
      <c r="DU130" s="119"/>
      <c r="DV130" s="119"/>
      <c r="DW130" s="119"/>
      <c r="DX130" s="119"/>
      <c r="DY130" s="119"/>
      <c r="DZ130" s="119"/>
      <c r="EA130" s="119"/>
      <c r="EB130" s="119"/>
      <c r="EC130" s="119"/>
      <c r="ED130" s="119"/>
      <c r="EE130" s="119"/>
      <c r="EF130" s="119"/>
      <c r="EG130" s="119"/>
      <c r="EH130" s="119"/>
      <c r="EI130" s="119"/>
      <c r="EJ130" s="119"/>
      <c r="EK130" s="119"/>
      <c r="EL130" s="119"/>
      <c r="EM130" s="119"/>
      <c r="EN130" s="119"/>
      <c r="EO130" s="119"/>
      <c r="EP130" s="119"/>
      <c r="EQ130" s="119"/>
      <c r="ER130" s="119"/>
      <c r="ES130" s="119"/>
      <c r="ET130" s="119"/>
      <c r="EU130" s="119"/>
      <c r="EV130" s="119"/>
      <c r="EW130" s="119"/>
      <c r="EX130" s="119"/>
      <c r="EY130" s="119"/>
      <c r="EZ130" s="119"/>
      <c r="FA130" s="119"/>
      <c r="FB130" s="119"/>
      <c r="FC130" s="119"/>
      <c r="FD130" s="119"/>
      <c r="FE130" s="119"/>
      <c r="FF130" s="119"/>
      <c r="FG130" s="119"/>
      <c r="FH130" s="119"/>
      <c r="FI130" s="119"/>
      <c r="FJ130" s="119"/>
      <c r="FK130" s="119"/>
      <c r="FL130" s="119"/>
      <c r="FM130" s="119"/>
      <c r="FN130" s="119"/>
      <c r="FO130" s="119"/>
      <c r="FP130" s="119"/>
      <c r="FQ130" s="119"/>
      <c r="FR130" s="119"/>
      <c r="FS130" s="119"/>
      <c r="FT130" s="119"/>
      <c r="FU130" s="119"/>
      <c r="FV130" s="119"/>
      <c r="FW130" s="119"/>
      <c r="FX130" s="119"/>
      <c r="FY130" s="119"/>
      <c r="FZ130" s="119"/>
      <c r="GA130" s="119"/>
      <c r="GB130" s="119"/>
      <c r="GC130" s="119"/>
      <c r="GD130" s="119"/>
      <c r="GE130" s="119"/>
      <c r="GF130" s="119"/>
      <c r="GG130" s="119"/>
      <c r="GH130" s="119"/>
      <c r="GI130" s="119"/>
      <c r="GJ130" s="119"/>
    </row>
    <row r="131" spans="1:192" ht="146.25" outlineLevel="1" x14ac:dyDescent="0.25">
      <c r="A131" s="181" t="s">
        <v>8</v>
      </c>
      <c r="B131" s="148" t="s">
        <v>938</v>
      </c>
      <c r="C131" s="149" t="s">
        <v>335</v>
      </c>
      <c r="D131" s="150" t="s">
        <v>24</v>
      </c>
      <c r="E131" s="176" t="s">
        <v>939</v>
      </c>
      <c r="F131" s="61"/>
      <c r="G131" s="90" t="str">
        <f>Page1!$H124</f>
        <v>Invalidé</v>
      </c>
      <c r="H131" s="90" t="str">
        <f>Page2!$H124</f>
        <v>Invalidé</v>
      </c>
      <c r="I131" s="90" t="str">
        <f>Page3!$H124</f>
        <v>Invalidé</v>
      </c>
      <c r="J131" s="90" t="str">
        <f>Page4!$H124</f>
        <v>Invalidé</v>
      </c>
      <c r="K131" s="90" t="str">
        <f>Page5!$H124</f>
        <v>Invalidé</v>
      </c>
      <c r="L131" s="90" t="str">
        <f>Page6!$H124</f>
        <v>Invalidé</v>
      </c>
      <c r="M131" s="90" t="str">
        <f>Page7!$H124</f>
        <v>Invalidé</v>
      </c>
      <c r="N131" s="90" t="str">
        <f>Page8!$H124</f>
        <v>Invalidé</v>
      </c>
      <c r="O131" s="90" t="str">
        <f>Page9!$H124</f>
        <v>Invalidé</v>
      </c>
      <c r="P131" s="90" t="str">
        <f>Page10!$H124</f>
        <v>Invalidé</v>
      </c>
      <c r="Q131" s="90" t="str">
        <f>Page11!$H124</f>
        <v>Invalidé</v>
      </c>
      <c r="R131" s="90" t="str">
        <f>Page12!$H124</f>
        <v>Invalidé</v>
      </c>
      <c r="S131" s="90" t="str">
        <f>Page13!$H124</f>
        <v>Invalidé</v>
      </c>
      <c r="T131" s="90" t="str">
        <f>Page14!$H124</f>
        <v>Invalidé</v>
      </c>
      <c r="U131" s="90" t="str">
        <f>Page15!$H124</f>
        <v>Invalidé</v>
      </c>
      <c r="V131" s="90" t="str">
        <f>Page16!$H124</f>
        <v>Invalidé</v>
      </c>
      <c r="W131" s="90" t="str">
        <f>Page17!$H124</f>
        <v>Invalidé</v>
      </c>
      <c r="X131" s="90" t="str">
        <f>Page18!$H124</f>
        <v>Invalidé</v>
      </c>
      <c r="Y131" s="90" t="str">
        <f>Page19!$H124</f>
        <v>Invalidé</v>
      </c>
      <c r="Z131" s="90" t="str">
        <f>Page20!$H124</f>
        <v>Invalidé</v>
      </c>
      <c r="AA131" s="90" t="str">
        <f>Page21!$H124</f>
        <v>Invalidé</v>
      </c>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119"/>
      <c r="AZ131" s="119"/>
      <c r="BA131" s="119"/>
      <c r="BB131" s="119"/>
      <c r="BC131" s="119"/>
      <c r="BD131" s="119"/>
      <c r="BE131" s="119"/>
      <c r="BF131" s="119"/>
      <c r="BG131" s="119"/>
      <c r="BH131" s="119"/>
      <c r="BI131" s="119"/>
      <c r="BJ131" s="119"/>
      <c r="BK131" s="119"/>
      <c r="BL131" s="119"/>
      <c r="BM131" s="119"/>
      <c r="BN131" s="119"/>
      <c r="BO131" s="119"/>
      <c r="BP131" s="119"/>
      <c r="BQ131" s="119"/>
      <c r="BR131" s="119"/>
      <c r="BS131" s="119"/>
      <c r="BT131" s="119"/>
      <c r="BU131" s="119"/>
      <c r="BV131" s="119"/>
      <c r="BW131" s="119"/>
      <c r="BX131" s="119"/>
      <c r="BY131" s="119"/>
      <c r="BZ131" s="119"/>
      <c r="CA131" s="119"/>
      <c r="CB131" s="119"/>
      <c r="CC131" s="119"/>
      <c r="CD131" s="119"/>
      <c r="CE131" s="119"/>
      <c r="CF131" s="119"/>
      <c r="CG131" s="119"/>
      <c r="CH131" s="119"/>
      <c r="CI131" s="119"/>
      <c r="CJ131" s="119"/>
      <c r="CK131" s="119"/>
      <c r="CL131" s="119"/>
      <c r="CM131" s="119"/>
      <c r="CN131" s="119"/>
      <c r="CO131" s="119"/>
      <c r="CP131" s="119"/>
      <c r="CQ131" s="119"/>
      <c r="CR131" s="119"/>
      <c r="CS131" s="119"/>
      <c r="CT131" s="119"/>
      <c r="CU131" s="119"/>
      <c r="CV131" s="119"/>
      <c r="CW131" s="119"/>
      <c r="CX131" s="119"/>
      <c r="CY131" s="119"/>
      <c r="CZ131" s="119"/>
      <c r="DA131" s="119"/>
      <c r="DB131" s="119"/>
      <c r="DC131" s="119"/>
      <c r="DD131" s="119"/>
      <c r="DE131" s="119"/>
      <c r="DF131" s="119"/>
      <c r="DG131" s="119"/>
      <c r="DH131" s="119"/>
      <c r="DI131" s="119"/>
      <c r="DJ131" s="119"/>
      <c r="DK131" s="119"/>
      <c r="DL131" s="119"/>
      <c r="DM131" s="119"/>
      <c r="DN131" s="119"/>
      <c r="DO131" s="119"/>
      <c r="DP131" s="119"/>
      <c r="DQ131" s="119"/>
      <c r="DR131" s="119"/>
      <c r="DS131" s="119"/>
      <c r="DT131" s="119"/>
      <c r="DU131" s="119"/>
      <c r="DV131" s="119"/>
      <c r="DW131" s="119"/>
      <c r="DX131" s="119"/>
      <c r="DY131" s="119"/>
      <c r="DZ131" s="119"/>
      <c r="EA131" s="119"/>
      <c r="EB131" s="119"/>
      <c r="EC131" s="119"/>
      <c r="ED131" s="119"/>
      <c r="EE131" s="119"/>
      <c r="EF131" s="119"/>
      <c r="EG131" s="119"/>
      <c r="EH131" s="119"/>
      <c r="EI131" s="119"/>
      <c r="EJ131" s="119"/>
      <c r="EK131" s="119"/>
      <c r="EL131" s="119"/>
      <c r="EM131" s="119"/>
      <c r="EN131" s="119"/>
      <c r="EO131" s="119"/>
      <c r="EP131" s="119"/>
      <c r="EQ131" s="119"/>
      <c r="ER131" s="119"/>
      <c r="ES131" s="119"/>
      <c r="ET131" s="119"/>
      <c r="EU131" s="119"/>
      <c r="EV131" s="119"/>
      <c r="EW131" s="119"/>
      <c r="EX131" s="119"/>
      <c r="EY131" s="119"/>
      <c r="EZ131" s="119"/>
      <c r="FA131" s="119"/>
      <c r="FB131" s="119"/>
      <c r="FC131" s="119"/>
      <c r="FD131" s="119"/>
      <c r="FE131" s="119"/>
      <c r="FF131" s="119"/>
      <c r="FG131" s="119"/>
      <c r="FH131" s="119"/>
      <c r="FI131" s="119"/>
      <c r="FJ131" s="119"/>
      <c r="FK131" s="119"/>
      <c r="FL131" s="119"/>
      <c r="FM131" s="119"/>
      <c r="FN131" s="119"/>
      <c r="FO131" s="119"/>
      <c r="FP131" s="119"/>
      <c r="FQ131" s="119"/>
      <c r="FR131" s="119"/>
      <c r="FS131" s="119"/>
      <c r="FT131" s="119"/>
      <c r="FU131" s="119"/>
      <c r="FV131" s="119"/>
      <c r="FW131" s="119"/>
      <c r="FX131" s="119"/>
      <c r="FY131" s="119"/>
      <c r="FZ131" s="119"/>
      <c r="GA131" s="119"/>
      <c r="GB131" s="119"/>
      <c r="GC131" s="119"/>
      <c r="GD131" s="119"/>
      <c r="GE131" s="119"/>
      <c r="GF131" s="119"/>
      <c r="GG131" s="119"/>
      <c r="GH131" s="119"/>
      <c r="GI131" s="119"/>
      <c r="GJ131" s="119"/>
    </row>
    <row r="132" spans="1:192" ht="90" outlineLevel="1" x14ac:dyDescent="0.25">
      <c r="A132" s="181" t="s">
        <v>8</v>
      </c>
      <c r="B132" s="148"/>
      <c r="C132" s="149" t="s">
        <v>336</v>
      </c>
      <c r="D132" s="150" t="s">
        <v>24</v>
      </c>
      <c r="E132" s="171" t="s">
        <v>940</v>
      </c>
      <c r="F132" s="61"/>
      <c r="G132" s="90" t="str">
        <f>Page1!$H125</f>
        <v>Invalidé</v>
      </c>
      <c r="H132" s="90" t="str">
        <f>Page2!$H125</f>
        <v>Invalidé</v>
      </c>
      <c r="I132" s="90" t="str">
        <f>Page3!$H125</f>
        <v>Invalidé</v>
      </c>
      <c r="J132" s="90" t="str">
        <f>Page4!$H125</f>
        <v>Invalidé</v>
      </c>
      <c r="K132" s="90" t="str">
        <f>Page5!$H125</f>
        <v>Invalidé</v>
      </c>
      <c r="L132" s="90" t="str">
        <f>Page6!$H125</f>
        <v>Invalidé</v>
      </c>
      <c r="M132" s="90" t="str">
        <f>Page7!$H125</f>
        <v>Invalidé</v>
      </c>
      <c r="N132" s="90" t="str">
        <f>Page8!$H125</f>
        <v>Invalidé</v>
      </c>
      <c r="O132" s="90" t="str">
        <f>Page9!$H125</f>
        <v>Invalidé</v>
      </c>
      <c r="P132" s="90" t="str">
        <f>Page10!$H125</f>
        <v>Invalidé</v>
      </c>
      <c r="Q132" s="90" t="str">
        <f>Page11!$H125</f>
        <v>Invalidé</v>
      </c>
      <c r="R132" s="90" t="str">
        <f>Page12!$H125</f>
        <v>Invalidé</v>
      </c>
      <c r="S132" s="90" t="str">
        <f>Page13!$H125</f>
        <v>Invalidé</v>
      </c>
      <c r="T132" s="90" t="str">
        <f>Page14!$H125</f>
        <v>Invalidé</v>
      </c>
      <c r="U132" s="90" t="str">
        <f>Page15!$H125</f>
        <v>Invalidé</v>
      </c>
      <c r="V132" s="90" t="str">
        <f>Page16!$H125</f>
        <v>Invalidé</v>
      </c>
      <c r="W132" s="90" t="str">
        <f>Page17!$H125</f>
        <v>Invalidé</v>
      </c>
      <c r="X132" s="90" t="str">
        <f>Page18!$H125</f>
        <v>Invalidé</v>
      </c>
      <c r="Y132" s="90" t="str">
        <f>Page19!$H125</f>
        <v>Invalidé</v>
      </c>
      <c r="Z132" s="90" t="str">
        <f>Page20!$H125</f>
        <v>Invalidé</v>
      </c>
      <c r="AA132" s="90" t="str">
        <f>Page21!$H125</f>
        <v>Invalidé</v>
      </c>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119"/>
      <c r="AZ132" s="119"/>
      <c r="BA132" s="119"/>
      <c r="BB132" s="119"/>
      <c r="BC132" s="119"/>
      <c r="BD132" s="119"/>
      <c r="BE132" s="119"/>
      <c r="BF132" s="119"/>
      <c r="BG132" s="119"/>
      <c r="BH132" s="119"/>
      <c r="BI132" s="119"/>
      <c r="BJ132" s="119"/>
      <c r="BK132" s="119"/>
      <c r="BL132" s="119"/>
      <c r="BM132" s="119"/>
      <c r="BN132" s="119"/>
      <c r="BO132" s="119"/>
      <c r="BP132" s="119"/>
      <c r="BQ132" s="119"/>
      <c r="BR132" s="119"/>
      <c r="BS132" s="119"/>
      <c r="BT132" s="119"/>
      <c r="BU132" s="119"/>
      <c r="BV132" s="119"/>
      <c r="BW132" s="119"/>
      <c r="BX132" s="119"/>
      <c r="BY132" s="119"/>
      <c r="BZ132" s="119"/>
      <c r="CA132" s="119"/>
      <c r="CB132" s="119"/>
      <c r="CC132" s="119"/>
      <c r="CD132" s="119"/>
      <c r="CE132" s="119"/>
      <c r="CF132" s="119"/>
      <c r="CG132" s="119"/>
      <c r="CH132" s="119"/>
      <c r="CI132" s="119"/>
      <c r="CJ132" s="119"/>
      <c r="CK132" s="119"/>
      <c r="CL132" s="119"/>
      <c r="CM132" s="119"/>
      <c r="CN132" s="119"/>
      <c r="CO132" s="119"/>
      <c r="CP132" s="119"/>
      <c r="CQ132" s="119"/>
      <c r="CR132" s="119"/>
      <c r="CS132" s="119"/>
      <c r="CT132" s="119"/>
      <c r="CU132" s="119"/>
      <c r="CV132" s="119"/>
      <c r="CW132" s="119"/>
      <c r="CX132" s="119"/>
      <c r="CY132" s="119"/>
      <c r="CZ132" s="119"/>
      <c r="DA132" s="119"/>
      <c r="DB132" s="119"/>
      <c r="DC132" s="119"/>
      <c r="DD132" s="119"/>
      <c r="DE132" s="119"/>
      <c r="DF132" s="119"/>
      <c r="DG132" s="119"/>
      <c r="DH132" s="119"/>
      <c r="DI132" s="119"/>
      <c r="DJ132" s="119"/>
      <c r="DK132" s="119"/>
      <c r="DL132" s="119"/>
      <c r="DM132" s="119"/>
      <c r="DN132" s="119"/>
      <c r="DO132" s="119"/>
      <c r="DP132" s="119"/>
      <c r="DQ132" s="119"/>
      <c r="DR132" s="119"/>
      <c r="DS132" s="119"/>
      <c r="DT132" s="119"/>
      <c r="DU132" s="119"/>
      <c r="DV132" s="119"/>
      <c r="DW132" s="119"/>
      <c r="DX132" s="119"/>
      <c r="DY132" s="119"/>
      <c r="DZ132" s="119"/>
      <c r="EA132" s="119"/>
      <c r="EB132" s="119"/>
      <c r="EC132" s="119"/>
      <c r="ED132" s="119"/>
      <c r="EE132" s="119"/>
      <c r="EF132" s="119"/>
      <c r="EG132" s="119"/>
      <c r="EH132" s="119"/>
      <c r="EI132" s="119"/>
      <c r="EJ132" s="119"/>
      <c r="EK132" s="119"/>
      <c r="EL132" s="119"/>
      <c r="EM132" s="119"/>
      <c r="EN132" s="119"/>
      <c r="EO132" s="119"/>
      <c r="EP132" s="119"/>
      <c r="EQ132" s="119"/>
      <c r="ER132" s="119"/>
      <c r="ES132" s="119"/>
      <c r="ET132" s="119"/>
      <c r="EU132" s="119"/>
      <c r="EV132" s="119"/>
      <c r="EW132" s="119"/>
      <c r="EX132" s="119"/>
      <c r="EY132" s="119"/>
      <c r="EZ132" s="119"/>
      <c r="FA132" s="119"/>
      <c r="FB132" s="119"/>
      <c r="FC132" s="119"/>
      <c r="FD132" s="119"/>
      <c r="FE132" s="119"/>
      <c r="FF132" s="119"/>
      <c r="FG132" s="119"/>
      <c r="FH132" s="119"/>
      <c r="FI132" s="119"/>
      <c r="FJ132" s="119"/>
      <c r="FK132" s="119"/>
      <c r="FL132" s="119"/>
      <c r="FM132" s="119"/>
      <c r="FN132" s="119"/>
      <c r="FO132" s="119"/>
      <c r="FP132" s="119"/>
      <c r="FQ132" s="119"/>
      <c r="FR132" s="119"/>
      <c r="FS132" s="119"/>
      <c r="FT132" s="119"/>
      <c r="FU132" s="119"/>
      <c r="FV132" s="119"/>
      <c r="FW132" s="119"/>
      <c r="FX132" s="119"/>
      <c r="FY132" s="119"/>
      <c r="FZ132" s="119"/>
      <c r="GA132" s="119"/>
      <c r="GB132" s="119"/>
      <c r="GC132" s="119"/>
      <c r="GD132" s="119"/>
      <c r="GE132" s="119"/>
      <c r="GF132" s="119"/>
      <c r="GG132" s="119"/>
      <c r="GH132" s="119"/>
      <c r="GI132" s="119"/>
      <c r="GJ132" s="119"/>
    </row>
    <row r="133" spans="1:192" ht="101.25" outlineLevel="1" x14ac:dyDescent="0.25">
      <c r="A133" s="181" t="s">
        <v>8</v>
      </c>
      <c r="B133" s="148"/>
      <c r="C133" s="149" t="s">
        <v>337</v>
      </c>
      <c r="D133" s="150" t="s">
        <v>24</v>
      </c>
      <c r="E133" s="174" t="s">
        <v>941</v>
      </c>
      <c r="F133" s="61"/>
      <c r="G133" s="90" t="str">
        <f>Page1!$H126</f>
        <v>Invalidé</v>
      </c>
      <c r="H133" s="90" t="str">
        <f>Page2!$H126</f>
        <v>Invalidé</v>
      </c>
      <c r="I133" s="90" t="str">
        <f>Page3!$H126</f>
        <v>Invalidé</v>
      </c>
      <c r="J133" s="90" t="str">
        <f>Page4!$H126</f>
        <v>Invalidé</v>
      </c>
      <c r="K133" s="90" t="str">
        <f>Page5!$H126</f>
        <v>Invalidé</v>
      </c>
      <c r="L133" s="90" t="str">
        <f>Page6!$H126</f>
        <v>Invalidé</v>
      </c>
      <c r="M133" s="90" t="str">
        <f>Page7!$H126</f>
        <v>Invalidé</v>
      </c>
      <c r="N133" s="90" t="str">
        <f>Page8!$H126</f>
        <v>Invalidé</v>
      </c>
      <c r="O133" s="90" t="str">
        <f>Page9!$H126</f>
        <v>Invalidé</v>
      </c>
      <c r="P133" s="90" t="str">
        <f>Page10!$H126</f>
        <v>Invalidé</v>
      </c>
      <c r="Q133" s="90" t="str">
        <f>Page11!$H126</f>
        <v>Invalidé</v>
      </c>
      <c r="R133" s="90" t="str">
        <f>Page12!$H126</f>
        <v>Invalidé</v>
      </c>
      <c r="S133" s="90" t="str">
        <f>Page13!$H126</f>
        <v>Invalidé</v>
      </c>
      <c r="T133" s="90" t="str">
        <f>Page14!$H126</f>
        <v>Invalidé</v>
      </c>
      <c r="U133" s="90" t="str">
        <f>Page15!$H126</f>
        <v>Invalidé</v>
      </c>
      <c r="V133" s="90" t="str">
        <f>Page16!$H126</f>
        <v>Invalidé</v>
      </c>
      <c r="W133" s="90" t="str">
        <f>Page17!$H126</f>
        <v>Invalidé</v>
      </c>
      <c r="X133" s="90" t="str">
        <f>Page18!$H126</f>
        <v>Invalidé</v>
      </c>
      <c r="Y133" s="90" t="str">
        <f>Page19!$H126</f>
        <v>Invalidé</v>
      </c>
      <c r="Z133" s="90" t="str">
        <f>Page20!$H126</f>
        <v>Invalidé</v>
      </c>
      <c r="AA133" s="90" t="str">
        <f>Page21!$H126</f>
        <v>Invalidé</v>
      </c>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119"/>
      <c r="AZ133" s="119"/>
      <c r="BA133" s="119"/>
      <c r="BB133" s="119"/>
      <c r="BC133" s="119"/>
      <c r="BD133" s="119"/>
      <c r="BE133" s="119"/>
      <c r="BF133" s="119"/>
      <c r="BG133" s="119"/>
      <c r="BH133" s="119"/>
      <c r="BI133" s="119"/>
      <c r="BJ133" s="119"/>
      <c r="BK133" s="119"/>
      <c r="BL133" s="119"/>
      <c r="BM133" s="119"/>
      <c r="BN133" s="119"/>
      <c r="BO133" s="119"/>
      <c r="BP133" s="119"/>
      <c r="BQ133" s="119"/>
      <c r="BR133" s="119"/>
      <c r="BS133" s="119"/>
      <c r="BT133" s="119"/>
      <c r="BU133" s="119"/>
      <c r="BV133" s="119"/>
      <c r="BW133" s="119"/>
      <c r="BX133" s="119"/>
      <c r="BY133" s="119"/>
      <c r="BZ133" s="119"/>
      <c r="CA133" s="119"/>
      <c r="CB133" s="119"/>
      <c r="CC133" s="119"/>
      <c r="CD133" s="119"/>
      <c r="CE133" s="119"/>
      <c r="CF133" s="119"/>
      <c r="CG133" s="119"/>
      <c r="CH133" s="119"/>
      <c r="CI133" s="119"/>
      <c r="CJ133" s="119"/>
      <c r="CK133" s="119"/>
      <c r="CL133" s="119"/>
      <c r="CM133" s="119"/>
      <c r="CN133" s="119"/>
      <c r="CO133" s="119"/>
      <c r="CP133" s="119"/>
      <c r="CQ133" s="119"/>
      <c r="CR133" s="119"/>
      <c r="CS133" s="119"/>
      <c r="CT133" s="119"/>
      <c r="CU133" s="119"/>
      <c r="CV133" s="119"/>
      <c r="CW133" s="119"/>
      <c r="CX133" s="119"/>
      <c r="CY133" s="119"/>
      <c r="CZ133" s="119"/>
      <c r="DA133" s="119"/>
      <c r="DB133" s="119"/>
      <c r="DC133" s="119"/>
      <c r="DD133" s="119"/>
      <c r="DE133" s="119"/>
      <c r="DF133" s="119"/>
      <c r="DG133" s="119"/>
      <c r="DH133" s="119"/>
      <c r="DI133" s="119"/>
      <c r="DJ133" s="119"/>
      <c r="DK133" s="119"/>
      <c r="DL133" s="119"/>
      <c r="DM133" s="119"/>
      <c r="DN133" s="119"/>
      <c r="DO133" s="119"/>
      <c r="DP133" s="119"/>
      <c r="DQ133" s="119"/>
      <c r="DR133" s="119"/>
      <c r="DS133" s="119"/>
      <c r="DT133" s="119"/>
      <c r="DU133" s="119"/>
      <c r="DV133" s="119"/>
      <c r="DW133" s="119"/>
      <c r="DX133" s="119"/>
      <c r="DY133" s="119"/>
      <c r="DZ133" s="119"/>
      <c r="EA133" s="119"/>
      <c r="EB133" s="119"/>
      <c r="EC133" s="119"/>
      <c r="ED133" s="119"/>
      <c r="EE133" s="119"/>
      <c r="EF133" s="119"/>
      <c r="EG133" s="119"/>
      <c r="EH133" s="119"/>
      <c r="EI133" s="119"/>
      <c r="EJ133" s="119"/>
      <c r="EK133" s="119"/>
      <c r="EL133" s="119"/>
      <c r="EM133" s="119"/>
      <c r="EN133" s="119"/>
      <c r="EO133" s="119"/>
      <c r="EP133" s="119"/>
      <c r="EQ133" s="119"/>
      <c r="ER133" s="119"/>
      <c r="ES133" s="119"/>
      <c r="ET133" s="119"/>
      <c r="EU133" s="119"/>
      <c r="EV133" s="119"/>
      <c r="EW133" s="119"/>
      <c r="EX133" s="119"/>
      <c r="EY133" s="119"/>
      <c r="EZ133" s="119"/>
      <c r="FA133" s="119"/>
      <c r="FB133" s="119"/>
      <c r="FC133" s="119"/>
      <c r="FD133" s="119"/>
      <c r="FE133" s="119"/>
      <c r="FF133" s="119"/>
      <c r="FG133" s="119"/>
      <c r="FH133" s="119"/>
      <c r="FI133" s="119"/>
      <c r="FJ133" s="119"/>
      <c r="FK133" s="119"/>
      <c r="FL133" s="119"/>
      <c r="FM133" s="119"/>
      <c r="FN133" s="119"/>
      <c r="FO133" s="119"/>
      <c r="FP133" s="119"/>
      <c r="FQ133" s="119"/>
      <c r="FR133" s="119"/>
      <c r="FS133" s="119"/>
      <c r="FT133" s="119"/>
      <c r="FU133" s="119"/>
      <c r="FV133" s="119"/>
      <c r="FW133" s="119"/>
      <c r="FX133" s="119"/>
      <c r="FY133" s="119"/>
      <c r="FZ133" s="119"/>
      <c r="GA133" s="119"/>
      <c r="GB133" s="119"/>
      <c r="GC133" s="119"/>
      <c r="GD133" s="119"/>
      <c r="GE133" s="119"/>
      <c r="GF133" s="119"/>
      <c r="GG133" s="119"/>
      <c r="GH133" s="119"/>
      <c r="GI133" s="119"/>
      <c r="GJ133" s="119"/>
    </row>
    <row r="134" spans="1:192" ht="202.5" outlineLevel="1" x14ac:dyDescent="0.25">
      <c r="A134" s="181" t="s">
        <v>8</v>
      </c>
      <c r="B134" s="145" t="s">
        <v>942</v>
      </c>
      <c r="C134" s="146" t="s">
        <v>338</v>
      </c>
      <c r="D134" s="147" t="s">
        <v>24</v>
      </c>
      <c r="E134" s="173" t="s">
        <v>943</v>
      </c>
      <c r="F134" s="59"/>
      <c r="G134" s="90" t="str">
        <f>Page1!$H127</f>
        <v>Validé</v>
      </c>
      <c r="H134" s="90" t="str">
        <f>Page2!$H127</f>
        <v>Validé</v>
      </c>
      <c r="I134" s="90" t="str">
        <f>Page3!$H127</f>
        <v>Validé</v>
      </c>
      <c r="J134" s="90" t="str">
        <f>Page4!$H127</f>
        <v>Validé</v>
      </c>
      <c r="K134" s="90" t="str">
        <f>Page5!$H127</f>
        <v>Validé</v>
      </c>
      <c r="L134" s="90" t="str">
        <f>Page6!$H127</f>
        <v>Validé</v>
      </c>
      <c r="M134" s="90" t="str">
        <f>Page7!$H127</f>
        <v>Validé</v>
      </c>
      <c r="N134" s="90" t="str">
        <f>Page8!$H127</f>
        <v>Validé</v>
      </c>
      <c r="O134" s="90" t="str">
        <f>Page9!$H127</f>
        <v>Validé</v>
      </c>
      <c r="P134" s="90" t="str">
        <f>Page10!$H127</f>
        <v>Validé</v>
      </c>
      <c r="Q134" s="90" t="str">
        <f>Page11!$H127</f>
        <v>Validé</v>
      </c>
      <c r="R134" s="90" t="str">
        <f>Page12!$H127</f>
        <v>Validé</v>
      </c>
      <c r="S134" s="90" t="str">
        <f>Page13!$H127</f>
        <v>Validé</v>
      </c>
      <c r="T134" s="90" t="str">
        <f>Page14!$H127</f>
        <v>Validé</v>
      </c>
      <c r="U134" s="90" t="str">
        <f>Page15!$H127</f>
        <v>Validé</v>
      </c>
      <c r="V134" s="90" t="str">
        <f>Page16!$H127</f>
        <v>Validé</v>
      </c>
      <c r="W134" s="90" t="str">
        <f>Page17!$H127</f>
        <v>Validé</v>
      </c>
      <c r="X134" s="90" t="str">
        <f>Page18!$H127</f>
        <v>Validé</v>
      </c>
      <c r="Y134" s="90" t="str">
        <f>Page19!$H127</f>
        <v>Validé</v>
      </c>
      <c r="Z134" s="90" t="str">
        <f>Page20!$H127</f>
        <v>Validé</v>
      </c>
      <c r="AA134" s="90" t="str">
        <f>Page21!$H127</f>
        <v>Validé</v>
      </c>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119"/>
      <c r="AZ134" s="119"/>
      <c r="BA134" s="119"/>
      <c r="BB134" s="119"/>
      <c r="BC134" s="119"/>
      <c r="BD134" s="119"/>
      <c r="BE134" s="119"/>
      <c r="BF134" s="119"/>
      <c r="BG134" s="119"/>
      <c r="BH134" s="119"/>
      <c r="BI134" s="119"/>
      <c r="BJ134" s="119"/>
      <c r="BK134" s="119"/>
      <c r="BL134" s="119"/>
      <c r="BM134" s="119"/>
      <c r="BN134" s="119"/>
      <c r="BO134" s="119"/>
      <c r="BP134" s="119"/>
      <c r="BQ134" s="119"/>
      <c r="BR134" s="119"/>
      <c r="BS134" s="119"/>
      <c r="BT134" s="119"/>
      <c r="BU134" s="119"/>
      <c r="BV134" s="119"/>
      <c r="BW134" s="119"/>
      <c r="BX134" s="119"/>
      <c r="BY134" s="119"/>
      <c r="BZ134" s="119"/>
      <c r="CA134" s="119"/>
      <c r="CB134" s="119"/>
      <c r="CC134" s="119"/>
      <c r="CD134" s="119"/>
      <c r="CE134" s="119"/>
      <c r="CF134" s="119"/>
      <c r="CG134" s="119"/>
      <c r="CH134" s="119"/>
      <c r="CI134" s="119"/>
      <c r="CJ134" s="119"/>
      <c r="CK134" s="119"/>
      <c r="CL134" s="119"/>
      <c r="CM134" s="119"/>
      <c r="CN134" s="119"/>
      <c r="CO134" s="119"/>
      <c r="CP134" s="119"/>
      <c r="CQ134" s="119"/>
      <c r="CR134" s="119"/>
      <c r="CS134" s="119"/>
      <c r="CT134" s="119"/>
      <c r="CU134" s="119"/>
      <c r="CV134" s="119"/>
      <c r="CW134" s="119"/>
      <c r="CX134" s="119"/>
      <c r="CY134" s="119"/>
      <c r="CZ134" s="119"/>
      <c r="DA134" s="119"/>
      <c r="DB134" s="119"/>
      <c r="DC134" s="119"/>
      <c r="DD134" s="119"/>
      <c r="DE134" s="119"/>
      <c r="DF134" s="119"/>
      <c r="DG134" s="119"/>
      <c r="DH134" s="119"/>
      <c r="DI134" s="119"/>
      <c r="DJ134" s="119"/>
      <c r="DK134" s="119"/>
      <c r="DL134" s="119"/>
      <c r="DM134" s="119"/>
      <c r="DN134" s="119"/>
      <c r="DO134" s="119"/>
      <c r="DP134" s="119"/>
      <c r="DQ134" s="119"/>
      <c r="DR134" s="119"/>
      <c r="DS134" s="119"/>
      <c r="DT134" s="119"/>
      <c r="DU134" s="119"/>
      <c r="DV134" s="119"/>
      <c r="DW134" s="119"/>
      <c r="DX134" s="119"/>
      <c r="DY134" s="119"/>
      <c r="DZ134" s="119"/>
      <c r="EA134" s="119"/>
      <c r="EB134" s="119"/>
      <c r="EC134" s="119"/>
      <c r="ED134" s="119"/>
      <c r="EE134" s="119"/>
      <c r="EF134" s="119"/>
      <c r="EG134" s="119"/>
      <c r="EH134" s="119"/>
      <c r="EI134" s="119"/>
      <c r="EJ134" s="119"/>
      <c r="EK134" s="119"/>
      <c r="EL134" s="119"/>
      <c r="EM134" s="119"/>
      <c r="EN134" s="119"/>
      <c r="EO134" s="119"/>
      <c r="EP134" s="119"/>
      <c r="EQ134" s="119"/>
      <c r="ER134" s="119"/>
      <c r="ES134" s="119"/>
      <c r="ET134" s="119"/>
      <c r="EU134" s="119"/>
      <c r="EV134" s="119"/>
      <c r="EW134" s="119"/>
      <c r="EX134" s="119"/>
      <c r="EY134" s="119"/>
      <c r="EZ134" s="119"/>
      <c r="FA134" s="119"/>
      <c r="FB134" s="119"/>
      <c r="FC134" s="119"/>
      <c r="FD134" s="119"/>
      <c r="FE134" s="119"/>
      <c r="FF134" s="119"/>
      <c r="FG134" s="119"/>
      <c r="FH134" s="119"/>
      <c r="FI134" s="119"/>
      <c r="FJ134" s="119"/>
      <c r="FK134" s="119"/>
      <c r="FL134" s="119"/>
      <c r="FM134" s="119"/>
      <c r="FN134" s="119"/>
      <c r="FO134" s="119"/>
      <c r="FP134" s="119"/>
      <c r="FQ134" s="119"/>
      <c r="FR134" s="119"/>
      <c r="FS134" s="119"/>
      <c r="FT134" s="119"/>
      <c r="FU134" s="119"/>
      <c r="FV134" s="119"/>
      <c r="FW134" s="119"/>
      <c r="FX134" s="119"/>
      <c r="FY134" s="119"/>
      <c r="FZ134" s="119"/>
      <c r="GA134" s="119"/>
      <c r="GB134" s="119"/>
      <c r="GC134" s="119"/>
      <c r="GD134" s="119"/>
      <c r="GE134" s="119"/>
      <c r="GF134" s="119"/>
      <c r="GG134" s="119"/>
      <c r="GH134" s="119"/>
      <c r="GI134" s="119"/>
      <c r="GJ134" s="119"/>
    </row>
    <row r="135" spans="1:192" ht="90" outlineLevel="1" x14ac:dyDescent="0.25">
      <c r="A135" s="181" t="s">
        <v>8</v>
      </c>
      <c r="B135" s="145"/>
      <c r="C135" s="146" t="s">
        <v>339</v>
      </c>
      <c r="D135" s="147" t="s">
        <v>24</v>
      </c>
      <c r="E135" s="173" t="s">
        <v>944</v>
      </c>
      <c r="F135" s="59"/>
      <c r="G135" s="90" t="str">
        <f>Page1!$H128</f>
        <v>NA</v>
      </c>
      <c r="H135" s="90" t="str">
        <f>Page2!$H128</f>
        <v>NA</v>
      </c>
      <c r="I135" s="90" t="str">
        <f>Page3!$H128</f>
        <v>NA</v>
      </c>
      <c r="J135" s="90" t="str">
        <f>Page4!$H128</f>
        <v>NA</v>
      </c>
      <c r="K135" s="90" t="str">
        <f>Page5!$H128</f>
        <v>NA</v>
      </c>
      <c r="L135" s="90" t="str">
        <f>Page6!$H128</f>
        <v>NA</v>
      </c>
      <c r="M135" s="90" t="str">
        <f>Page7!$H128</f>
        <v>NA</v>
      </c>
      <c r="N135" s="90" t="str">
        <f>Page8!$H128</f>
        <v>NA</v>
      </c>
      <c r="O135" s="90" t="str">
        <f>Page9!$H128</f>
        <v>NA</v>
      </c>
      <c r="P135" s="90" t="str">
        <f>Page10!$H128</f>
        <v>NA</v>
      </c>
      <c r="Q135" s="90" t="str">
        <f>Page11!$H128</f>
        <v>NA</v>
      </c>
      <c r="R135" s="90" t="str">
        <f>Page12!$H128</f>
        <v>NA</v>
      </c>
      <c r="S135" s="90" t="str">
        <f>Page13!$H128</f>
        <v>NA</v>
      </c>
      <c r="T135" s="90" t="str">
        <f>Page14!$H128</f>
        <v>NA</v>
      </c>
      <c r="U135" s="90" t="str">
        <f>Page15!$H128</f>
        <v>NA</v>
      </c>
      <c r="V135" s="90" t="str">
        <f>Page16!$H128</f>
        <v>NA</v>
      </c>
      <c r="W135" s="90" t="str">
        <f>Page17!$H128</f>
        <v>NA</v>
      </c>
      <c r="X135" s="90" t="str">
        <f>Page18!$H128</f>
        <v>NA</v>
      </c>
      <c r="Y135" s="90" t="str">
        <f>Page19!$H128</f>
        <v>NA</v>
      </c>
      <c r="Z135" s="90" t="str">
        <f>Page20!$H128</f>
        <v>NA</v>
      </c>
      <c r="AA135" s="90" t="str">
        <f>Page21!$H128</f>
        <v>NA</v>
      </c>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119"/>
      <c r="AZ135" s="119"/>
      <c r="BA135" s="119"/>
      <c r="BB135" s="119"/>
      <c r="BC135" s="119"/>
      <c r="BD135" s="119"/>
      <c r="BE135" s="119"/>
      <c r="BF135" s="119"/>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c r="CA135" s="119"/>
      <c r="CB135" s="119"/>
      <c r="CC135" s="119"/>
      <c r="CD135" s="119"/>
      <c r="CE135" s="119"/>
      <c r="CF135" s="119"/>
      <c r="CG135" s="119"/>
      <c r="CH135" s="119"/>
      <c r="CI135" s="119"/>
      <c r="CJ135" s="119"/>
      <c r="CK135" s="119"/>
      <c r="CL135" s="119"/>
      <c r="CM135" s="119"/>
      <c r="CN135" s="119"/>
      <c r="CO135" s="119"/>
      <c r="CP135" s="119"/>
      <c r="CQ135" s="119"/>
      <c r="CR135" s="119"/>
      <c r="CS135" s="119"/>
      <c r="CT135" s="119"/>
      <c r="CU135" s="119"/>
      <c r="CV135" s="119"/>
      <c r="CW135" s="119"/>
      <c r="CX135" s="119"/>
      <c r="CY135" s="119"/>
      <c r="CZ135" s="119"/>
      <c r="DA135" s="119"/>
      <c r="DB135" s="119"/>
      <c r="DC135" s="119"/>
      <c r="DD135" s="119"/>
      <c r="DE135" s="119"/>
      <c r="DF135" s="119"/>
      <c r="DG135" s="119"/>
      <c r="DH135" s="119"/>
      <c r="DI135" s="119"/>
      <c r="DJ135" s="119"/>
      <c r="DK135" s="119"/>
      <c r="DL135" s="119"/>
      <c r="DM135" s="119"/>
      <c r="DN135" s="119"/>
      <c r="DO135" s="119"/>
      <c r="DP135" s="119"/>
      <c r="DQ135" s="119"/>
      <c r="DR135" s="119"/>
      <c r="DS135" s="119"/>
      <c r="DT135" s="119"/>
      <c r="DU135" s="119"/>
      <c r="DV135" s="119"/>
      <c r="DW135" s="119"/>
      <c r="DX135" s="119"/>
      <c r="DY135" s="119"/>
      <c r="DZ135" s="119"/>
      <c r="EA135" s="119"/>
      <c r="EB135" s="119"/>
      <c r="EC135" s="119"/>
      <c r="ED135" s="119"/>
      <c r="EE135" s="119"/>
      <c r="EF135" s="119"/>
      <c r="EG135" s="119"/>
      <c r="EH135" s="119"/>
      <c r="EI135" s="119"/>
      <c r="EJ135" s="119"/>
      <c r="EK135" s="119"/>
      <c r="EL135" s="119"/>
      <c r="EM135" s="119"/>
      <c r="EN135" s="119"/>
      <c r="EO135" s="119"/>
      <c r="EP135" s="119"/>
      <c r="EQ135" s="119"/>
      <c r="ER135" s="119"/>
      <c r="ES135" s="119"/>
      <c r="ET135" s="119"/>
      <c r="EU135" s="119"/>
      <c r="EV135" s="119"/>
      <c r="EW135" s="119"/>
      <c r="EX135" s="119"/>
      <c r="EY135" s="119"/>
      <c r="EZ135" s="119"/>
      <c r="FA135" s="119"/>
      <c r="FB135" s="119"/>
      <c r="FC135" s="119"/>
      <c r="FD135" s="119"/>
      <c r="FE135" s="119"/>
      <c r="FF135" s="119"/>
      <c r="FG135" s="119"/>
      <c r="FH135" s="119"/>
      <c r="FI135" s="119"/>
      <c r="FJ135" s="119"/>
      <c r="FK135" s="119"/>
      <c r="FL135" s="119"/>
      <c r="FM135" s="119"/>
      <c r="FN135" s="119"/>
      <c r="FO135" s="119"/>
      <c r="FP135" s="119"/>
      <c r="FQ135" s="119"/>
      <c r="FR135" s="119"/>
      <c r="FS135" s="119"/>
      <c r="FT135" s="119"/>
      <c r="FU135" s="119"/>
      <c r="FV135" s="119"/>
      <c r="FW135" s="119"/>
      <c r="FX135" s="119"/>
      <c r="FY135" s="119"/>
      <c r="FZ135" s="119"/>
      <c r="GA135" s="119"/>
      <c r="GB135" s="119"/>
      <c r="GC135" s="119"/>
      <c r="GD135" s="119"/>
      <c r="GE135" s="119"/>
      <c r="GF135" s="119"/>
      <c r="GG135" s="119"/>
      <c r="GH135" s="119"/>
      <c r="GI135" s="119"/>
      <c r="GJ135" s="119"/>
    </row>
    <row r="136" spans="1:192" ht="112.5" outlineLevel="1" x14ac:dyDescent="0.25">
      <c r="A136" s="181" t="s">
        <v>8</v>
      </c>
      <c r="B136" s="148" t="s">
        <v>945</v>
      </c>
      <c r="C136" s="149" t="s">
        <v>340</v>
      </c>
      <c r="D136" s="150" t="s">
        <v>24</v>
      </c>
      <c r="E136" s="151" t="s">
        <v>946</v>
      </c>
      <c r="F136" s="61"/>
      <c r="G136" s="90" t="str">
        <f>Page1!$H129</f>
        <v>Validé</v>
      </c>
      <c r="H136" s="90" t="str">
        <f>Page2!$H129</f>
        <v>Validé</v>
      </c>
      <c r="I136" s="90" t="str">
        <f>Page3!$H129</f>
        <v>Validé</v>
      </c>
      <c r="J136" s="90" t="str">
        <f>Page4!$H129</f>
        <v>Validé</v>
      </c>
      <c r="K136" s="90" t="str">
        <f>Page5!$H129</f>
        <v>Validé</v>
      </c>
      <c r="L136" s="90" t="str">
        <f>Page6!$H129</f>
        <v>Validé</v>
      </c>
      <c r="M136" s="90" t="str">
        <f>Page7!$H129</f>
        <v>Validé</v>
      </c>
      <c r="N136" s="90" t="str">
        <f>Page8!$H129</f>
        <v>Validé</v>
      </c>
      <c r="O136" s="90" t="str">
        <f>Page9!$H129</f>
        <v>Validé</v>
      </c>
      <c r="P136" s="90" t="str">
        <f>Page10!$H129</f>
        <v>Validé</v>
      </c>
      <c r="Q136" s="90" t="str">
        <f>Page11!$H129</f>
        <v>Validé</v>
      </c>
      <c r="R136" s="90" t="str">
        <f>Page12!$H129</f>
        <v>Validé</v>
      </c>
      <c r="S136" s="90" t="str">
        <f>Page13!$H129</f>
        <v>Validé</v>
      </c>
      <c r="T136" s="90" t="str">
        <f>Page14!$H129</f>
        <v>Validé</v>
      </c>
      <c r="U136" s="90" t="str">
        <f>Page15!$H129</f>
        <v>Validé</v>
      </c>
      <c r="V136" s="90" t="str">
        <f>Page16!$H129</f>
        <v>Validé</v>
      </c>
      <c r="W136" s="90" t="str">
        <f>Page17!$H129</f>
        <v>Validé</v>
      </c>
      <c r="X136" s="90" t="str">
        <f>Page18!$H129</f>
        <v>Validé</v>
      </c>
      <c r="Y136" s="90" t="str">
        <f>Page19!$H129</f>
        <v>Validé</v>
      </c>
      <c r="Z136" s="90" t="str">
        <f>Page20!$H129</f>
        <v>Validé</v>
      </c>
      <c r="AA136" s="90" t="str">
        <f>Page21!$H129</f>
        <v>Validé</v>
      </c>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119"/>
      <c r="AZ136" s="119"/>
      <c r="BA136" s="119"/>
      <c r="BB136" s="119"/>
      <c r="BC136" s="119"/>
      <c r="BD136" s="119"/>
      <c r="BE136" s="119"/>
      <c r="BF136" s="119"/>
      <c r="BG136" s="119"/>
      <c r="BH136" s="119"/>
      <c r="BI136" s="119"/>
      <c r="BJ136" s="119"/>
      <c r="BK136" s="119"/>
      <c r="BL136" s="119"/>
      <c r="BM136" s="119"/>
      <c r="BN136" s="119"/>
      <c r="BO136" s="119"/>
      <c r="BP136" s="119"/>
      <c r="BQ136" s="119"/>
      <c r="BR136" s="119"/>
      <c r="BS136" s="119"/>
      <c r="BT136" s="119"/>
      <c r="BU136" s="119"/>
      <c r="BV136" s="119"/>
      <c r="BW136" s="119"/>
      <c r="BX136" s="119"/>
      <c r="BY136" s="119"/>
      <c r="BZ136" s="119"/>
      <c r="CA136" s="119"/>
      <c r="CB136" s="119"/>
      <c r="CC136" s="119"/>
      <c r="CD136" s="119"/>
      <c r="CE136" s="119"/>
      <c r="CF136" s="119"/>
      <c r="CG136" s="119"/>
      <c r="CH136" s="119"/>
      <c r="CI136" s="119"/>
      <c r="CJ136" s="119"/>
      <c r="CK136" s="119"/>
      <c r="CL136" s="119"/>
      <c r="CM136" s="119"/>
      <c r="CN136" s="119"/>
      <c r="CO136" s="119"/>
      <c r="CP136" s="119"/>
      <c r="CQ136" s="119"/>
      <c r="CR136" s="119"/>
      <c r="CS136" s="119"/>
      <c r="CT136" s="119"/>
      <c r="CU136" s="119"/>
      <c r="CV136" s="119"/>
      <c r="CW136" s="119"/>
      <c r="CX136" s="119"/>
      <c r="CY136" s="119"/>
      <c r="CZ136" s="119"/>
      <c r="DA136" s="119"/>
      <c r="DB136" s="119"/>
      <c r="DC136" s="119"/>
      <c r="DD136" s="119"/>
      <c r="DE136" s="119"/>
      <c r="DF136" s="119"/>
      <c r="DG136" s="119"/>
      <c r="DH136" s="119"/>
      <c r="DI136" s="119"/>
      <c r="DJ136" s="119"/>
      <c r="DK136" s="119"/>
      <c r="DL136" s="119"/>
      <c r="DM136" s="119"/>
      <c r="DN136" s="119"/>
      <c r="DO136" s="119"/>
      <c r="DP136" s="119"/>
      <c r="DQ136" s="119"/>
      <c r="DR136" s="119"/>
      <c r="DS136" s="119"/>
      <c r="DT136" s="119"/>
      <c r="DU136" s="119"/>
      <c r="DV136" s="119"/>
      <c r="DW136" s="119"/>
      <c r="DX136" s="119"/>
      <c r="DY136" s="119"/>
      <c r="DZ136" s="119"/>
      <c r="EA136" s="119"/>
      <c r="EB136" s="119"/>
      <c r="EC136" s="119"/>
      <c r="ED136" s="119"/>
      <c r="EE136" s="119"/>
      <c r="EF136" s="119"/>
      <c r="EG136" s="119"/>
      <c r="EH136" s="119"/>
      <c r="EI136" s="119"/>
      <c r="EJ136" s="119"/>
      <c r="EK136" s="119"/>
      <c r="EL136" s="119"/>
      <c r="EM136" s="119"/>
      <c r="EN136" s="119"/>
      <c r="EO136" s="119"/>
      <c r="EP136" s="119"/>
      <c r="EQ136" s="119"/>
      <c r="ER136" s="119"/>
      <c r="ES136" s="119"/>
      <c r="ET136" s="119"/>
      <c r="EU136" s="119"/>
      <c r="EV136" s="119"/>
      <c r="EW136" s="119"/>
      <c r="EX136" s="119"/>
      <c r="EY136" s="119"/>
      <c r="EZ136" s="119"/>
      <c r="FA136" s="119"/>
      <c r="FB136" s="119"/>
      <c r="FC136" s="119"/>
      <c r="FD136" s="119"/>
      <c r="FE136" s="119"/>
      <c r="FF136" s="119"/>
      <c r="FG136" s="119"/>
      <c r="FH136" s="119"/>
      <c r="FI136" s="119"/>
      <c r="FJ136" s="119"/>
      <c r="FK136" s="119"/>
      <c r="FL136" s="119"/>
      <c r="FM136" s="119"/>
      <c r="FN136" s="119"/>
      <c r="FO136" s="119"/>
      <c r="FP136" s="119"/>
      <c r="FQ136" s="119"/>
      <c r="FR136" s="119"/>
      <c r="FS136" s="119"/>
      <c r="FT136" s="119"/>
      <c r="FU136" s="119"/>
      <c r="FV136" s="119"/>
      <c r="FW136" s="119"/>
      <c r="FX136" s="119"/>
      <c r="FY136" s="119"/>
      <c r="FZ136" s="119"/>
      <c r="GA136" s="119"/>
      <c r="GB136" s="119"/>
      <c r="GC136" s="119"/>
      <c r="GD136" s="119"/>
      <c r="GE136" s="119"/>
      <c r="GF136" s="119"/>
      <c r="GG136" s="119"/>
      <c r="GH136" s="119"/>
      <c r="GI136" s="119"/>
      <c r="GJ136" s="119"/>
    </row>
    <row r="137" spans="1:192" ht="45" outlineLevel="1" x14ac:dyDescent="0.25">
      <c r="A137" s="181" t="s">
        <v>8</v>
      </c>
      <c r="B137" s="148"/>
      <c r="C137" s="149" t="s">
        <v>342</v>
      </c>
      <c r="D137" s="150" t="s">
        <v>24</v>
      </c>
      <c r="E137" s="165" t="s">
        <v>341</v>
      </c>
      <c r="F137" s="61"/>
      <c r="G137" s="90" t="str">
        <f>Page1!$H130</f>
        <v>Invalidé</v>
      </c>
      <c r="H137" s="90" t="str">
        <f>Page2!$H130</f>
        <v>Validé</v>
      </c>
      <c r="I137" s="90" t="str">
        <f>Page3!$H130</f>
        <v>Validé</v>
      </c>
      <c r="J137" s="90" t="str">
        <f>Page4!$H130</f>
        <v>Validé</v>
      </c>
      <c r="K137" s="90" t="str">
        <f>Page5!$H130</f>
        <v>Invalidé</v>
      </c>
      <c r="L137" s="90" t="str">
        <f>Page6!$H130</f>
        <v>Validé</v>
      </c>
      <c r="M137" s="90" t="str">
        <f>Page7!$H130</f>
        <v>Validé</v>
      </c>
      <c r="N137" s="90" t="str">
        <f>Page8!$H130</f>
        <v>Validé</v>
      </c>
      <c r="O137" s="90" t="str">
        <f>Page9!$H130</f>
        <v>Validé</v>
      </c>
      <c r="P137" s="90" t="str">
        <f>Page10!$H130</f>
        <v>Validé</v>
      </c>
      <c r="Q137" s="90" t="str">
        <f>Page11!$H130</f>
        <v>Validé</v>
      </c>
      <c r="R137" s="90" t="str">
        <f>Page12!$H130</f>
        <v>Validé</v>
      </c>
      <c r="S137" s="90" t="str">
        <f>Page13!$H130</f>
        <v>Validé</v>
      </c>
      <c r="T137" s="90" t="str">
        <f>Page14!$H130</f>
        <v>Validé</v>
      </c>
      <c r="U137" s="90" t="str">
        <f>Page15!$H130</f>
        <v>Validé</v>
      </c>
      <c r="V137" s="90" t="str">
        <f>Page16!$H130</f>
        <v>Validé</v>
      </c>
      <c r="W137" s="90" t="str">
        <f>Page17!$H130</f>
        <v>Validé</v>
      </c>
      <c r="X137" s="90" t="str">
        <f>Page18!$H130</f>
        <v>Validé</v>
      </c>
      <c r="Y137" s="90" t="str">
        <f>Page19!$H130</f>
        <v>Validé</v>
      </c>
      <c r="Z137" s="90" t="str">
        <f>Page20!$H130</f>
        <v>Validé</v>
      </c>
      <c r="AA137" s="90" t="str">
        <f>Page21!$H130</f>
        <v>Validé</v>
      </c>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119"/>
      <c r="AZ137" s="119"/>
      <c r="BA137" s="119"/>
      <c r="BB137" s="119"/>
      <c r="BC137" s="119"/>
      <c r="BD137" s="119"/>
      <c r="BE137" s="119"/>
      <c r="BF137" s="119"/>
      <c r="BG137" s="119"/>
      <c r="BH137" s="119"/>
      <c r="BI137" s="119"/>
      <c r="BJ137" s="119"/>
      <c r="BK137" s="119"/>
      <c r="BL137" s="119"/>
      <c r="BM137" s="119"/>
      <c r="BN137" s="119"/>
      <c r="BO137" s="119"/>
      <c r="BP137" s="119"/>
      <c r="BQ137" s="119"/>
      <c r="BR137" s="119"/>
      <c r="BS137" s="119"/>
      <c r="BT137" s="119"/>
      <c r="BU137" s="119"/>
      <c r="BV137" s="119"/>
      <c r="BW137" s="119"/>
      <c r="BX137" s="119"/>
      <c r="BY137" s="119"/>
      <c r="BZ137" s="119"/>
      <c r="CA137" s="119"/>
      <c r="CB137" s="119"/>
      <c r="CC137" s="119"/>
      <c r="CD137" s="119"/>
      <c r="CE137" s="119"/>
      <c r="CF137" s="119"/>
      <c r="CG137" s="119"/>
      <c r="CH137" s="119"/>
      <c r="CI137" s="119"/>
      <c r="CJ137" s="119"/>
      <c r="CK137" s="119"/>
      <c r="CL137" s="119"/>
      <c r="CM137" s="119"/>
      <c r="CN137" s="119"/>
      <c r="CO137" s="119"/>
      <c r="CP137" s="119"/>
      <c r="CQ137" s="119"/>
      <c r="CR137" s="119"/>
      <c r="CS137" s="119"/>
      <c r="CT137" s="119"/>
      <c r="CU137" s="119"/>
      <c r="CV137" s="119"/>
      <c r="CW137" s="119"/>
      <c r="CX137" s="119"/>
      <c r="CY137" s="119"/>
      <c r="CZ137" s="119"/>
      <c r="DA137" s="119"/>
      <c r="DB137" s="119"/>
      <c r="DC137" s="119"/>
      <c r="DD137" s="119"/>
      <c r="DE137" s="119"/>
      <c r="DF137" s="119"/>
      <c r="DG137" s="119"/>
      <c r="DH137" s="119"/>
      <c r="DI137" s="119"/>
      <c r="DJ137" s="119"/>
      <c r="DK137" s="119"/>
      <c r="DL137" s="119"/>
      <c r="DM137" s="119"/>
      <c r="DN137" s="119"/>
      <c r="DO137" s="119"/>
      <c r="DP137" s="119"/>
      <c r="DQ137" s="119"/>
      <c r="DR137" s="119"/>
      <c r="DS137" s="119"/>
      <c r="DT137" s="119"/>
      <c r="DU137" s="119"/>
      <c r="DV137" s="119"/>
      <c r="DW137" s="119"/>
      <c r="DX137" s="119"/>
      <c r="DY137" s="119"/>
      <c r="DZ137" s="119"/>
      <c r="EA137" s="119"/>
      <c r="EB137" s="119"/>
      <c r="EC137" s="119"/>
      <c r="ED137" s="119"/>
      <c r="EE137" s="119"/>
      <c r="EF137" s="119"/>
      <c r="EG137" s="119"/>
      <c r="EH137" s="119"/>
      <c r="EI137" s="119"/>
      <c r="EJ137" s="119"/>
      <c r="EK137" s="119"/>
      <c r="EL137" s="119"/>
      <c r="EM137" s="119"/>
      <c r="EN137" s="119"/>
      <c r="EO137" s="119"/>
      <c r="EP137" s="119"/>
      <c r="EQ137" s="119"/>
      <c r="ER137" s="119"/>
      <c r="ES137" s="119"/>
      <c r="ET137" s="119"/>
      <c r="EU137" s="119"/>
      <c r="EV137" s="119"/>
      <c r="EW137" s="119"/>
      <c r="EX137" s="119"/>
      <c r="EY137" s="119"/>
      <c r="EZ137" s="119"/>
      <c r="FA137" s="119"/>
      <c r="FB137" s="119"/>
      <c r="FC137" s="119"/>
      <c r="FD137" s="119"/>
      <c r="FE137" s="119"/>
      <c r="FF137" s="119"/>
      <c r="FG137" s="119"/>
      <c r="FH137" s="119"/>
      <c r="FI137" s="119"/>
      <c r="FJ137" s="119"/>
      <c r="FK137" s="119"/>
      <c r="FL137" s="119"/>
      <c r="FM137" s="119"/>
      <c r="FN137" s="119"/>
      <c r="FO137" s="119"/>
      <c r="FP137" s="119"/>
      <c r="FQ137" s="119"/>
      <c r="FR137" s="119"/>
      <c r="FS137" s="119"/>
      <c r="FT137" s="119"/>
      <c r="FU137" s="119"/>
      <c r="FV137" s="119"/>
      <c r="FW137" s="119"/>
      <c r="FX137" s="119"/>
      <c r="FY137" s="119"/>
      <c r="FZ137" s="119"/>
      <c r="GA137" s="119"/>
      <c r="GB137" s="119"/>
      <c r="GC137" s="119"/>
      <c r="GD137" s="119"/>
      <c r="GE137" s="119"/>
      <c r="GF137" s="119"/>
      <c r="GG137" s="119"/>
      <c r="GH137" s="119"/>
      <c r="GI137" s="119"/>
      <c r="GJ137" s="119"/>
    </row>
    <row r="138" spans="1:192" ht="123.75" outlineLevel="1" x14ac:dyDescent="0.25">
      <c r="A138" s="181" t="s">
        <v>8</v>
      </c>
      <c r="B138" s="145" t="s">
        <v>947</v>
      </c>
      <c r="C138" s="146" t="s">
        <v>343</v>
      </c>
      <c r="D138" s="147" t="s">
        <v>24</v>
      </c>
      <c r="E138" s="173" t="s">
        <v>948</v>
      </c>
      <c r="F138" s="59"/>
      <c r="G138" s="90" t="str">
        <f>Page1!$H131</f>
        <v>Validé</v>
      </c>
      <c r="H138" s="90" t="str">
        <f>Page2!$H131</f>
        <v>Validé</v>
      </c>
      <c r="I138" s="90" t="str">
        <f>Page3!$H131</f>
        <v>Validé</v>
      </c>
      <c r="J138" s="90" t="str">
        <f>Page4!$H131</f>
        <v>Validé</v>
      </c>
      <c r="K138" s="90" t="str">
        <f>Page5!$H131</f>
        <v>Validé</v>
      </c>
      <c r="L138" s="90" t="str">
        <f>Page6!$H131</f>
        <v>Validé</v>
      </c>
      <c r="M138" s="90" t="str">
        <f>Page7!$H131</f>
        <v>Validé</v>
      </c>
      <c r="N138" s="90" t="str">
        <f>Page8!$H131</f>
        <v>Validé</v>
      </c>
      <c r="O138" s="90" t="str">
        <f>Page9!$H131</f>
        <v>Validé</v>
      </c>
      <c r="P138" s="90" t="str">
        <f>Page10!$H131</f>
        <v>Validé</v>
      </c>
      <c r="Q138" s="90" t="str">
        <f>Page11!$H131</f>
        <v>Validé</v>
      </c>
      <c r="R138" s="90" t="str">
        <f>Page12!$H131</f>
        <v>Validé</v>
      </c>
      <c r="S138" s="90" t="str">
        <f>Page13!$H131</f>
        <v>Validé</v>
      </c>
      <c r="T138" s="90" t="str">
        <f>Page14!$H131</f>
        <v>Validé</v>
      </c>
      <c r="U138" s="90" t="str">
        <f>Page15!$H131</f>
        <v>Validé</v>
      </c>
      <c r="V138" s="90" t="str">
        <f>Page16!$H131</f>
        <v>Validé</v>
      </c>
      <c r="W138" s="90" t="str">
        <f>Page17!$H131</f>
        <v>Validé</v>
      </c>
      <c r="X138" s="90" t="str">
        <f>Page18!$H131</f>
        <v>Validé</v>
      </c>
      <c r="Y138" s="90" t="str">
        <f>Page19!$H131</f>
        <v>Validé</v>
      </c>
      <c r="Z138" s="90" t="str">
        <f>Page20!$H131</f>
        <v>Validé</v>
      </c>
      <c r="AA138" s="90" t="str">
        <f>Page21!$H131</f>
        <v>Validé</v>
      </c>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119"/>
      <c r="AZ138" s="119"/>
      <c r="BA138" s="119"/>
      <c r="BB138" s="119"/>
      <c r="BC138" s="119"/>
      <c r="BD138" s="119"/>
      <c r="BE138" s="119"/>
      <c r="BF138" s="119"/>
      <c r="BG138" s="119"/>
      <c r="BH138" s="119"/>
      <c r="BI138" s="119"/>
      <c r="BJ138" s="119"/>
      <c r="BK138" s="119"/>
      <c r="BL138" s="119"/>
      <c r="BM138" s="119"/>
      <c r="BN138" s="119"/>
      <c r="BO138" s="119"/>
      <c r="BP138" s="119"/>
      <c r="BQ138" s="119"/>
      <c r="BR138" s="119"/>
      <c r="BS138" s="119"/>
      <c r="BT138" s="119"/>
      <c r="BU138" s="119"/>
      <c r="BV138" s="119"/>
      <c r="BW138" s="119"/>
      <c r="BX138" s="119"/>
      <c r="BY138" s="119"/>
      <c r="BZ138" s="119"/>
      <c r="CA138" s="119"/>
      <c r="CB138" s="119"/>
      <c r="CC138" s="119"/>
      <c r="CD138" s="119"/>
      <c r="CE138" s="119"/>
      <c r="CF138" s="119"/>
      <c r="CG138" s="119"/>
      <c r="CH138" s="119"/>
      <c r="CI138" s="119"/>
      <c r="CJ138" s="119"/>
      <c r="CK138" s="119"/>
      <c r="CL138" s="119"/>
      <c r="CM138" s="119"/>
      <c r="CN138" s="119"/>
      <c r="CO138" s="119"/>
      <c r="CP138" s="119"/>
      <c r="CQ138" s="119"/>
      <c r="CR138" s="119"/>
      <c r="CS138" s="119"/>
      <c r="CT138" s="119"/>
      <c r="CU138" s="119"/>
      <c r="CV138" s="119"/>
      <c r="CW138" s="119"/>
      <c r="CX138" s="119"/>
      <c r="CY138" s="119"/>
      <c r="CZ138" s="119"/>
      <c r="DA138" s="119"/>
      <c r="DB138" s="119"/>
      <c r="DC138" s="119"/>
      <c r="DD138" s="119"/>
      <c r="DE138" s="119"/>
      <c r="DF138" s="119"/>
      <c r="DG138" s="119"/>
      <c r="DH138" s="119"/>
      <c r="DI138" s="119"/>
      <c r="DJ138" s="119"/>
      <c r="DK138" s="119"/>
      <c r="DL138" s="119"/>
      <c r="DM138" s="119"/>
      <c r="DN138" s="119"/>
      <c r="DO138" s="119"/>
      <c r="DP138" s="119"/>
      <c r="DQ138" s="119"/>
      <c r="DR138" s="119"/>
      <c r="DS138" s="119"/>
      <c r="DT138" s="119"/>
      <c r="DU138" s="119"/>
      <c r="DV138" s="119"/>
      <c r="DW138" s="119"/>
      <c r="DX138" s="119"/>
      <c r="DY138" s="119"/>
      <c r="DZ138" s="119"/>
      <c r="EA138" s="119"/>
      <c r="EB138" s="119"/>
      <c r="EC138" s="119"/>
      <c r="ED138" s="119"/>
      <c r="EE138" s="119"/>
      <c r="EF138" s="119"/>
      <c r="EG138" s="119"/>
      <c r="EH138" s="119"/>
      <c r="EI138" s="119"/>
      <c r="EJ138" s="119"/>
      <c r="EK138" s="119"/>
      <c r="EL138" s="119"/>
      <c r="EM138" s="119"/>
      <c r="EN138" s="119"/>
      <c r="EO138" s="119"/>
      <c r="EP138" s="119"/>
      <c r="EQ138" s="119"/>
      <c r="ER138" s="119"/>
      <c r="ES138" s="119"/>
      <c r="ET138" s="119"/>
      <c r="EU138" s="119"/>
      <c r="EV138" s="119"/>
      <c r="EW138" s="119"/>
      <c r="EX138" s="119"/>
      <c r="EY138" s="119"/>
      <c r="EZ138" s="119"/>
      <c r="FA138" s="119"/>
      <c r="FB138" s="119"/>
      <c r="FC138" s="119"/>
      <c r="FD138" s="119"/>
      <c r="FE138" s="119"/>
      <c r="FF138" s="119"/>
      <c r="FG138" s="119"/>
      <c r="FH138" s="119"/>
      <c r="FI138" s="119"/>
      <c r="FJ138" s="119"/>
      <c r="FK138" s="119"/>
      <c r="FL138" s="119"/>
      <c r="FM138" s="119"/>
      <c r="FN138" s="119"/>
      <c r="FO138" s="119"/>
      <c r="FP138" s="119"/>
      <c r="FQ138" s="119"/>
      <c r="FR138" s="119"/>
      <c r="FS138" s="119"/>
      <c r="FT138" s="119"/>
      <c r="FU138" s="119"/>
      <c r="FV138" s="119"/>
      <c r="FW138" s="119"/>
      <c r="FX138" s="119"/>
      <c r="FY138" s="119"/>
      <c r="FZ138" s="119"/>
      <c r="GA138" s="119"/>
      <c r="GB138" s="119"/>
      <c r="GC138" s="119"/>
      <c r="GD138" s="119"/>
      <c r="GE138" s="119"/>
      <c r="GF138" s="119"/>
      <c r="GG138" s="119"/>
      <c r="GH138" s="119"/>
      <c r="GI138" s="119"/>
      <c r="GJ138" s="119"/>
    </row>
    <row r="139" spans="1:192" ht="56.25" outlineLevel="1" x14ac:dyDescent="0.25">
      <c r="A139" s="181" t="s">
        <v>8</v>
      </c>
      <c r="B139" s="148" t="s">
        <v>949</v>
      </c>
      <c r="C139" s="149" t="s">
        <v>344</v>
      </c>
      <c r="D139" s="150" t="s">
        <v>25</v>
      </c>
      <c r="E139" s="171" t="s">
        <v>950</v>
      </c>
      <c r="F139" s="61"/>
      <c r="G139" s="90" t="str">
        <f>Page1!$H132</f>
        <v>NA</v>
      </c>
      <c r="H139" s="90" t="str">
        <f>Page2!$H132</f>
        <v>NA</v>
      </c>
      <c r="I139" s="90" t="str">
        <f>Page3!$H132</f>
        <v>NA</v>
      </c>
      <c r="J139" s="90" t="str">
        <f>Page4!$H132</f>
        <v>NA</v>
      </c>
      <c r="K139" s="90" t="str">
        <f>Page5!$H132</f>
        <v>NA</v>
      </c>
      <c r="L139" s="90" t="str">
        <f>Page6!$H132</f>
        <v>NA</v>
      </c>
      <c r="M139" s="90" t="str">
        <f>Page7!$H132</f>
        <v>NA</v>
      </c>
      <c r="N139" s="90" t="str">
        <f>Page8!$H132</f>
        <v>NA</v>
      </c>
      <c r="O139" s="90" t="str">
        <f>Page9!$H132</f>
        <v>NA</v>
      </c>
      <c r="P139" s="90" t="str">
        <f>Page10!$H132</f>
        <v>NA</v>
      </c>
      <c r="Q139" s="90" t="str">
        <f>Page11!$H132</f>
        <v>NA</v>
      </c>
      <c r="R139" s="90" t="str">
        <f>Page12!$H132</f>
        <v>NA</v>
      </c>
      <c r="S139" s="90" t="str">
        <f>Page13!$H132</f>
        <v>Invalidé</v>
      </c>
      <c r="T139" s="90" t="str">
        <f>Page14!$H132</f>
        <v>NA</v>
      </c>
      <c r="U139" s="90" t="str">
        <f>Page15!$H132</f>
        <v>NA</v>
      </c>
      <c r="V139" s="90" t="str">
        <f>Page16!$H132</f>
        <v>NA</v>
      </c>
      <c r="W139" s="90" t="str">
        <f>Page17!$H132</f>
        <v>NA</v>
      </c>
      <c r="X139" s="90" t="str">
        <f>Page18!$H132</f>
        <v>NA</v>
      </c>
      <c r="Y139" s="90" t="str">
        <f>Page19!$H132</f>
        <v>NA</v>
      </c>
      <c r="Z139" s="90" t="str">
        <f>Page20!$H132</f>
        <v>NA</v>
      </c>
      <c r="AA139" s="90" t="str">
        <f>Page21!$H132</f>
        <v>NA</v>
      </c>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119"/>
      <c r="AZ139" s="119"/>
      <c r="BA139" s="119"/>
      <c r="BB139" s="119"/>
      <c r="BC139" s="119"/>
      <c r="BD139" s="119"/>
      <c r="BE139" s="119"/>
      <c r="BF139" s="119"/>
      <c r="BG139" s="119"/>
      <c r="BH139" s="119"/>
      <c r="BI139" s="119"/>
      <c r="BJ139" s="119"/>
      <c r="BK139" s="119"/>
      <c r="BL139" s="119"/>
      <c r="BM139" s="119"/>
      <c r="BN139" s="119"/>
      <c r="BO139" s="119"/>
      <c r="BP139" s="119"/>
      <c r="BQ139" s="119"/>
      <c r="BR139" s="119"/>
      <c r="BS139" s="119"/>
      <c r="BT139" s="119"/>
      <c r="BU139" s="119"/>
      <c r="BV139" s="119"/>
      <c r="BW139" s="119"/>
      <c r="BX139" s="119"/>
      <c r="BY139" s="119"/>
      <c r="BZ139" s="119"/>
      <c r="CA139" s="119"/>
      <c r="CB139" s="119"/>
      <c r="CC139" s="119"/>
      <c r="CD139" s="119"/>
      <c r="CE139" s="119"/>
      <c r="CF139" s="119"/>
      <c r="CG139" s="119"/>
      <c r="CH139" s="119"/>
      <c r="CI139" s="119"/>
      <c r="CJ139" s="119"/>
      <c r="CK139" s="119"/>
      <c r="CL139" s="119"/>
      <c r="CM139" s="119"/>
      <c r="CN139" s="119"/>
      <c r="CO139" s="119"/>
      <c r="CP139" s="119"/>
      <c r="CQ139" s="119"/>
      <c r="CR139" s="119"/>
      <c r="CS139" s="119"/>
      <c r="CT139" s="119"/>
      <c r="CU139" s="119"/>
      <c r="CV139" s="119"/>
      <c r="CW139" s="119"/>
      <c r="CX139" s="119"/>
      <c r="CY139" s="119"/>
      <c r="CZ139" s="119"/>
      <c r="DA139" s="119"/>
      <c r="DB139" s="119"/>
      <c r="DC139" s="119"/>
      <c r="DD139" s="119"/>
      <c r="DE139" s="119"/>
      <c r="DF139" s="119"/>
      <c r="DG139" s="119"/>
      <c r="DH139" s="119"/>
      <c r="DI139" s="119"/>
      <c r="DJ139" s="119"/>
      <c r="DK139" s="119"/>
      <c r="DL139" s="119"/>
      <c r="DM139" s="119"/>
      <c r="DN139" s="119"/>
      <c r="DO139" s="119"/>
      <c r="DP139" s="119"/>
      <c r="DQ139" s="119"/>
      <c r="DR139" s="119"/>
      <c r="DS139" s="119"/>
      <c r="DT139" s="119"/>
      <c r="DU139" s="119"/>
      <c r="DV139" s="119"/>
      <c r="DW139" s="119"/>
      <c r="DX139" s="119"/>
      <c r="DY139" s="119"/>
      <c r="DZ139" s="119"/>
      <c r="EA139" s="119"/>
      <c r="EB139" s="119"/>
      <c r="EC139" s="119"/>
      <c r="ED139" s="119"/>
      <c r="EE139" s="119"/>
      <c r="EF139" s="119"/>
      <c r="EG139" s="119"/>
      <c r="EH139" s="119"/>
      <c r="EI139" s="119"/>
      <c r="EJ139" s="119"/>
      <c r="EK139" s="119"/>
      <c r="EL139" s="119"/>
      <c r="EM139" s="119"/>
      <c r="EN139" s="119"/>
      <c r="EO139" s="119"/>
      <c r="EP139" s="119"/>
      <c r="EQ139" s="119"/>
      <c r="ER139" s="119"/>
      <c r="ES139" s="119"/>
      <c r="ET139" s="119"/>
      <c r="EU139" s="119"/>
      <c r="EV139" s="119"/>
      <c r="EW139" s="119"/>
      <c r="EX139" s="119"/>
      <c r="EY139" s="119"/>
      <c r="EZ139" s="119"/>
      <c r="FA139" s="119"/>
      <c r="FB139" s="119"/>
      <c r="FC139" s="119"/>
      <c r="FD139" s="119"/>
      <c r="FE139" s="119"/>
      <c r="FF139" s="119"/>
      <c r="FG139" s="119"/>
      <c r="FH139" s="119"/>
      <c r="FI139" s="119"/>
      <c r="FJ139" s="119"/>
      <c r="FK139" s="119"/>
      <c r="FL139" s="119"/>
      <c r="FM139" s="119"/>
      <c r="FN139" s="119"/>
      <c r="FO139" s="119"/>
      <c r="FP139" s="119"/>
      <c r="FQ139" s="119"/>
      <c r="FR139" s="119"/>
      <c r="FS139" s="119"/>
      <c r="FT139" s="119"/>
      <c r="FU139" s="119"/>
      <c r="FV139" s="119"/>
      <c r="FW139" s="119"/>
      <c r="FX139" s="119"/>
      <c r="FY139" s="119"/>
      <c r="FZ139" s="119"/>
      <c r="GA139" s="119"/>
      <c r="GB139" s="119"/>
      <c r="GC139" s="119"/>
      <c r="GD139" s="119"/>
      <c r="GE139" s="119"/>
      <c r="GF139" s="119"/>
      <c r="GG139" s="119"/>
      <c r="GH139" s="119"/>
      <c r="GI139" s="119"/>
      <c r="GJ139" s="119"/>
    </row>
    <row r="140" spans="1:192" ht="45" outlineLevel="1" x14ac:dyDescent="0.25">
      <c r="A140" s="181" t="s">
        <v>8</v>
      </c>
      <c r="B140" s="153"/>
      <c r="C140" s="149" t="s">
        <v>670</v>
      </c>
      <c r="D140" s="150" t="s">
        <v>25</v>
      </c>
      <c r="E140" s="172" t="s">
        <v>951</v>
      </c>
      <c r="F140" s="61"/>
      <c r="G140" s="90" t="str">
        <f>Page1!$H133</f>
        <v>NA</v>
      </c>
      <c r="H140" s="90" t="str">
        <f>Page2!$H133</f>
        <v>Validé</v>
      </c>
      <c r="I140" s="90" t="str">
        <f>Page3!$H133</f>
        <v>Validé</v>
      </c>
      <c r="J140" s="90" t="str">
        <f>Page4!$H133</f>
        <v>NA</v>
      </c>
      <c r="K140" s="90" t="str">
        <f>Page5!$H133</f>
        <v>NA</v>
      </c>
      <c r="L140" s="90" t="str">
        <f>Page6!$H133</f>
        <v>NA</v>
      </c>
      <c r="M140" s="90" t="str">
        <f>Page7!$H133</f>
        <v>NA</v>
      </c>
      <c r="N140" s="90" t="str">
        <f>Page8!$H133</f>
        <v>NA</v>
      </c>
      <c r="O140" s="90" t="str">
        <f>Page9!$H133</f>
        <v>NA</v>
      </c>
      <c r="P140" s="90" t="str">
        <f>Page10!$H133</f>
        <v>NA</v>
      </c>
      <c r="Q140" s="90" t="str">
        <f>Page11!$H133</f>
        <v>Validé</v>
      </c>
      <c r="R140" s="90" t="str">
        <f>Page12!$H133</f>
        <v>NA</v>
      </c>
      <c r="S140" s="90" t="str">
        <f>Page13!$H133</f>
        <v>NA</v>
      </c>
      <c r="T140" s="90" t="str">
        <f>Page14!$H133</f>
        <v>NA</v>
      </c>
      <c r="U140" s="90" t="str">
        <f>Page15!$H133</f>
        <v>NA</v>
      </c>
      <c r="V140" s="90" t="str">
        <f>Page16!$H133</f>
        <v>NA</v>
      </c>
      <c r="W140" s="90" t="str">
        <f>Page17!$H133</f>
        <v>NA</v>
      </c>
      <c r="X140" s="90" t="str">
        <f>Page18!$H133</f>
        <v>NA</v>
      </c>
      <c r="Y140" s="90" t="str">
        <f>Page19!$H133</f>
        <v>Invalidé</v>
      </c>
      <c r="Z140" s="90" t="str">
        <f>Page20!$H133</f>
        <v>NA</v>
      </c>
      <c r="AA140" s="90" t="str">
        <f>Page21!$H133</f>
        <v>NA</v>
      </c>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119"/>
      <c r="AZ140" s="119"/>
      <c r="BA140" s="119"/>
      <c r="BB140" s="119"/>
      <c r="BC140" s="119"/>
      <c r="BD140" s="119"/>
      <c r="BE140" s="119"/>
      <c r="BF140" s="119"/>
      <c r="BG140" s="119"/>
      <c r="BH140" s="119"/>
      <c r="BI140" s="119"/>
      <c r="BJ140" s="119"/>
      <c r="BK140" s="119"/>
      <c r="BL140" s="119"/>
      <c r="BM140" s="119"/>
      <c r="BN140" s="119"/>
      <c r="BO140" s="119"/>
      <c r="BP140" s="119"/>
      <c r="BQ140" s="119"/>
      <c r="BR140" s="119"/>
      <c r="BS140" s="119"/>
      <c r="BT140" s="119"/>
      <c r="BU140" s="119"/>
      <c r="BV140" s="119"/>
      <c r="BW140" s="119"/>
      <c r="BX140" s="119"/>
      <c r="BY140" s="119"/>
      <c r="BZ140" s="119"/>
      <c r="CA140" s="119"/>
      <c r="CB140" s="119"/>
      <c r="CC140" s="119"/>
      <c r="CD140" s="119"/>
      <c r="CE140" s="119"/>
      <c r="CF140" s="119"/>
      <c r="CG140" s="119"/>
      <c r="CH140" s="119"/>
      <c r="CI140" s="119"/>
      <c r="CJ140" s="119"/>
      <c r="CK140" s="119"/>
      <c r="CL140" s="119"/>
      <c r="CM140" s="119"/>
      <c r="CN140" s="119"/>
      <c r="CO140" s="119"/>
      <c r="CP140" s="119"/>
      <c r="CQ140" s="119"/>
      <c r="CR140" s="119"/>
      <c r="CS140" s="119"/>
      <c r="CT140" s="119"/>
      <c r="CU140" s="119"/>
      <c r="CV140" s="119"/>
      <c r="CW140" s="119"/>
      <c r="CX140" s="119"/>
      <c r="CY140" s="119"/>
      <c r="CZ140" s="119"/>
      <c r="DA140" s="119"/>
      <c r="DB140" s="119"/>
      <c r="DC140" s="119"/>
      <c r="DD140" s="119"/>
      <c r="DE140" s="119"/>
      <c r="DF140" s="119"/>
      <c r="DG140" s="119"/>
      <c r="DH140" s="119"/>
      <c r="DI140" s="119"/>
      <c r="DJ140" s="119"/>
      <c r="DK140" s="119"/>
      <c r="DL140" s="119"/>
      <c r="DM140" s="119"/>
      <c r="DN140" s="119"/>
      <c r="DO140" s="119"/>
      <c r="DP140" s="119"/>
      <c r="DQ140" s="119"/>
      <c r="DR140" s="119"/>
      <c r="DS140" s="119"/>
      <c r="DT140" s="119"/>
      <c r="DU140" s="119"/>
      <c r="DV140" s="119"/>
      <c r="DW140" s="119"/>
      <c r="DX140" s="119"/>
      <c r="DY140" s="119"/>
      <c r="DZ140" s="119"/>
      <c r="EA140" s="119"/>
      <c r="EB140" s="119"/>
      <c r="EC140" s="119"/>
      <c r="ED140" s="119"/>
      <c r="EE140" s="119"/>
      <c r="EF140" s="119"/>
      <c r="EG140" s="119"/>
      <c r="EH140" s="119"/>
      <c r="EI140" s="119"/>
      <c r="EJ140" s="119"/>
      <c r="EK140" s="119"/>
      <c r="EL140" s="119"/>
      <c r="EM140" s="119"/>
      <c r="EN140" s="119"/>
      <c r="EO140" s="119"/>
      <c r="EP140" s="119"/>
      <c r="EQ140" s="119"/>
      <c r="ER140" s="119"/>
      <c r="ES140" s="119"/>
      <c r="ET140" s="119"/>
      <c r="EU140" s="119"/>
      <c r="EV140" s="119"/>
      <c r="EW140" s="119"/>
      <c r="EX140" s="119"/>
      <c r="EY140" s="119"/>
      <c r="EZ140" s="119"/>
      <c r="FA140" s="119"/>
      <c r="FB140" s="119"/>
      <c r="FC140" s="119"/>
      <c r="FD140" s="119"/>
      <c r="FE140" s="119"/>
      <c r="FF140" s="119"/>
      <c r="FG140" s="119"/>
      <c r="FH140" s="119"/>
      <c r="FI140" s="119"/>
      <c r="FJ140" s="119"/>
      <c r="FK140" s="119"/>
      <c r="FL140" s="119"/>
      <c r="FM140" s="119"/>
      <c r="FN140" s="119"/>
      <c r="FO140" s="119"/>
      <c r="FP140" s="119"/>
      <c r="FQ140" s="119"/>
      <c r="FR140" s="119"/>
      <c r="FS140" s="119"/>
      <c r="FT140" s="119"/>
      <c r="FU140" s="119"/>
      <c r="FV140" s="119"/>
      <c r="FW140" s="119"/>
      <c r="FX140" s="119"/>
      <c r="FY140" s="119"/>
      <c r="FZ140" s="119"/>
      <c r="GA140" s="119"/>
      <c r="GB140" s="119"/>
      <c r="GC140" s="119"/>
      <c r="GD140" s="119"/>
      <c r="GE140" s="119"/>
      <c r="GF140" s="119"/>
      <c r="GG140" s="119"/>
      <c r="GH140" s="119"/>
      <c r="GI140" s="119"/>
      <c r="GJ140" s="119"/>
    </row>
    <row r="141" spans="1:192" ht="67.5" outlineLevel="1" x14ac:dyDescent="0.25">
      <c r="A141" s="181" t="s">
        <v>8</v>
      </c>
      <c r="B141" s="153"/>
      <c r="C141" s="149" t="s">
        <v>671</v>
      </c>
      <c r="D141" s="158" t="s">
        <v>25</v>
      </c>
      <c r="E141" s="172" t="s">
        <v>952</v>
      </c>
      <c r="F141" s="61"/>
      <c r="G141" s="90" t="str">
        <f>Page1!$H134</f>
        <v>NA</v>
      </c>
      <c r="H141" s="90" t="str">
        <f>Page2!$H134</f>
        <v>NA</v>
      </c>
      <c r="I141" s="90" t="str">
        <f>Page3!$H134</f>
        <v>NA</v>
      </c>
      <c r="J141" s="90" t="str">
        <f>Page4!$H134</f>
        <v>NA</v>
      </c>
      <c r="K141" s="90" t="str">
        <f>Page5!$H134</f>
        <v>NA</v>
      </c>
      <c r="L141" s="90" t="str">
        <f>Page6!$H134</f>
        <v>NA</v>
      </c>
      <c r="M141" s="90" t="str">
        <f>Page7!$H134</f>
        <v>NA</v>
      </c>
      <c r="N141" s="90" t="str">
        <f>Page8!$H134</f>
        <v>NA</v>
      </c>
      <c r="O141" s="90" t="str">
        <f>Page9!$H134</f>
        <v>NA</v>
      </c>
      <c r="P141" s="90" t="str">
        <f>Page10!$H134</f>
        <v>NA</v>
      </c>
      <c r="Q141" s="90" t="str">
        <f>Page11!$H134</f>
        <v>NA</v>
      </c>
      <c r="R141" s="90" t="str">
        <f>Page12!$H134</f>
        <v>NA</v>
      </c>
      <c r="S141" s="90" t="str">
        <f>Page13!$H134</f>
        <v>NA</v>
      </c>
      <c r="T141" s="90" t="str">
        <f>Page14!$H134</f>
        <v>NA</v>
      </c>
      <c r="U141" s="90" t="str">
        <f>Page15!$H134</f>
        <v>NA</v>
      </c>
      <c r="V141" s="90" t="str">
        <f>Page16!$H134</f>
        <v>NA</v>
      </c>
      <c r="W141" s="90" t="str">
        <f>Page17!$H134</f>
        <v>NA</v>
      </c>
      <c r="X141" s="90" t="str">
        <f>Page18!$H134</f>
        <v>NA</v>
      </c>
      <c r="Y141" s="90" t="str">
        <f>Page19!$H134</f>
        <v>NA</v>
      </c>
      <c r="Z141" s="90" t="str">
        <f>Page20!$H134</f>
        <v>NA</v>
      </c>
      <c r="AA141" s="90" t="str">
        <f>Page21!$H134</f>
        <v>NA</v>
      </c>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c r="CH141" s="119"/>
      <c r="CI141" s="119"/>
      <c r="CJ141" s="119"/>
      <c r="CK141" s="119"/>
      <c r="CL141" s="119"/>
      <c r="CM141" s="119"/>
      <c r="CN141" s="119"/>
      <c r="CO141" s="119"/>
      <c r="CP141" s="119"/>
      <c r="CQ141" s="119"/>
      <c r="CR141" s="119"/>
      <c r="CS141" s="119"/>
      <c r="CT141" s="119"/>
      <c r="CU141" s="119"/>
      <c r="CV141" s="119"/>
      <c r="CW141" s="119"/>
      <c r="CX141" s="119"/>
      <c r="CY141" s="119"/>
      <c r="CZ141" s="119"/>
      <c r="DA141" s="119"/>
      <c r="DB141" s="119"/>
      <c r="DC141" s="119"/>
      <c r="DD141" s="119"/>
      <c r="DE141" s="119"/>
      <c r="DF141" s="119"/>
      <c r="DG141" s="119"/>
      <c r="DH141" s="119"/>
      <c r="DI141" s="119"/>
      <c r="DJ141" s="119"/>
      <c r="DK141" s="119"/>
      <c r="DL141" s="119"/>
      <c r="DM141" s="119"/>
      <c r="DN141" s="119"/>
      <c r="DO141" s="119"/>
      <c r="DP141" s="119"/>
      <c r="DQ141" s="119"/>
      <c r="DR141" s="119"/>
      <c r="DS141" s="119"/>
      <c r="DT141" s="119"/>
      <c r="DU141" s="119"/>
      <c r="DV141" s="119"/>
      <c r="DW141" s="119"/>
      <c r="DX141" s="119"/>
      <c r="DY141" s="119"/>
      <c r="DZ141" s="119"/>
      <c r="EA141" s="119"/>
      <c r="EB141" s="119"/>
      <c r="EC141" s="119"/>
      <c r="ED141" s="119"/>
      <c r="EE141" s="119"/>
      <c r="EF141" s="119"/>
      <c r="EG141" s="119"/>
      <c r="EH141" s="119"/>
      <c r="EI141" s="119"/>
      <c r="EJ141" s="119"/>
      <c r="EK141" s="119"/>
      <c r="EL141" s="119"/>
      <c r="EM141" s="119"/>
      <c r="EN141" s="119"/>
      <c r="EO141" s="119"/>
      <c r="EP141" s="119"/>
      <c r="EQ141" s="119"/>
      <c r="ER141" s="119"/>
      <c r="ES141" s="119"/>
      <c r="ET141" s="119"/>
      <c r="EU141" s="119"/>
      <c r="EV141" s="119"/>
      <c r="EW141" s="119"/>
      <c r="EX141" s="119"/>
      <c r="EY141" s="119"/>
      <c r="EZ141" s="119"/>
      <c r="FA141" s="119"/>
      <c r="FB141" s="119"/>
      <c r="FC141" s="119"/>
      <c r="FD141" s="119"/>
      <c r="FE141" s="119"/>
      <c r="FF141" s="119"/>
      <c r="FG141" s="119"/>
      <c r="FH141" s="119"/>
      <c r="FI141" s="119"/>
      <c r="FJ141" s="119"/>
      <c r="FK141" s="119"/>
      <c r="FL141" s="119"/>
      <c r="FM141" s="119"/>
      <c r="FN141" s="119"/>
      <c r="FO141" s="119"/>
      <c r="FP141" s="119"/>
      <c r="FQ141" s="119"/>
      <c r="FR141" s="119"/>
      <c r="FS141" s="119"/>
      <c r="FT141" s="119"/>
      <c r="FU141" s="119"/>
      <c r="FV141" s="119"/>
      <c r="FW141" s="119"/>
      <c r="FX141" s="119"/>
      <c r="FY141" s="119"/>
      <c r="FZ141" s="119"/>
      <c r="GA141" s="119"/>
      <c r="GB141" s="119"/>
      <c r="GC141" s="119"/>
      <c r="GD141" s="119"/>
      <c r="GE141" s="119"/>
      <c r="GF141" s="119"/>
      <c r="GG141" s="119"/>
      <c r="GH141" s="119"/>
      <c r="GI141" s="119"/>
      <c r="GJ141" s="119"/>
    </row>
    <row r="142" spans="1:192" ht="33.75" outlineLevel="1" x14ac:dyDescent="0.25">
      <c r="A142" s="182" t="s">
        <v>345</v>
      </c>
      <c r="B142" s="145" t="s">
        <v>953</v>
      </c>
      <c r="C142" s="145" t="s">
        <v>346</v>
      </c>
      <c r="D142" s="159" t="s">
        <v>24</v>
      </c>
      <c r="E142" s="175" t="s">
        <v>954</v>
      </c>
      <c r="F142" s="59"/>
      <c r="G142" s="90" t="str">
        <f>Page1!$H135</f>
        <v>Validé</v>
      </c>
      <c r="H142" s="90" t="str">
        <f>Page2!$H135</f>
        <v>Validé</v>
      </c>
      <c r="I142" s="90" t="str">
        <f>Page3!$H135</f>
        <v>Validé</v>
      </c>
      <c r="J142" s="90" t="str">
        <f>Page4!$H135</f>
        <v>Validé</v>
      </c>
      <c r="K142" s="90" t="str">
        <f>Page5!$H135</f>
        <v>Validé</v>
      </c>
      <c r="L142" s="90" t="str">
        <f>Page6!$H135</f>
        <v>Validé</v>
      </c>
      <c r="M142" s="90" t="str">
        <f>Page7!$H135</f>
        <v>Validé</v>
      </c>
      <c r="N142" s="90" t="str">
        <f>Page8!$H135</f>
        <v>Validé</v>
      </c>
      <c r="O142" s="90" t="str">
        <f>Page9!$H135</f>
        <v>Validé</v>
      </c>
      <c r="P142" s="90" t="str">
        <f>Page10!$H135</f>
        <v>Validé</v>
      </c>
      <c r="Q142" s="90" t="str">
        <f>Page11!$H135</f>
        <v>Validé</v>
      </c>
      <c r="R142" s="90" t="str">
        <f>Page12!$H135</f>
        <v>Validé</v>
      </c>
      <c r="S142" s="90" t="str">
        <f>Page13!$H135</f>
        <v>Validé</v>
      </c>
      <c r="T142" s="90" t="str">
        <f>Page14!$H135</f>
        <v>Validé</v>
      </c>
      <c r="U142" s="90" t="str">
        <f>Page15!$H135</f>
        <v>Validé</v>
      </c>
      <c r="V142" s="90" t="str">
        <f>Page16!$H135</f>
        <v>Validé</v>
      </c>
      <c r="W142" s="90" t="str">
        <f>Page17!$H135</f>
        <v>Validé</v>
      </c>
      <c r="X142" s="90" t="str">
        <f>Page18!$H135</f>
        <v>Validé</v>
      </c>
      <c r="Y142" s="90" t="str">
        <f>Page19!$H135</f>
        <v>Validé</v>
      </c>
      <c r="Z142" s="90" t="str">
        <f>Page20!$H135</f>
        <v>Validé</v>
      </c>
      <c r="AA142" s="90" t="str">
        <f>Page21!$H135</f>
        <v>Validé</v>
      </c>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119"/>
      <c r="AZ142" s="119"/>
      <c r="BA142" s="119"/>
      <c r="BB142" s="119"/>
      <c r="BC142" s="119"/>
      <c r="BD142" s="119"/>
      <c r="BE142" s="119"/>
      <c r="BF142" s="119"/>
      <c r="BG142" s="119"/>
      <c r="BH142" s="119"/>
      <c r="BI142" s="119"/>
      <c r="BJ142" s="119"/>
      <c r="BK142" s="119"/>
      <c r="BL142" s="119"/>
      <c r="BM142" s="119"/>
      <c r="BN142" s="119"/>
      <c r="BO142" s="119"/>
      <c r="BP142" s="119"/>
      <c r="BQ142" s="119"/>
      <c r="BR142" s="119"/>
      <c r="BS142" s="119"/>
      <c r="BT142" s="119"/>
      <c r="BU142" s="119"/>
      <c r="BV142" s="119"/>
      <c r="BW142" s="119"/>
      <c r="BX142" s="119"/>
      <c r="BY142" s="119"/>
      <c r="BZ142" s="119"/>
      <c r="CA142" s="119"/>
      <c r="CB142" s="119"/>
      <c r="CC142" s="119"/>
      <c r="CD142" s="119"/>
      <c r="CE142" s="119"/>
      <c r="CF142" s="119"/>
      <c r="CG142" s="119"/>
      <c r="CH142" s="119"/>
      <c r="CI142" s="119"/>
      <c r="CJ142" s="119"/>
      <c r="CK142" s="119"/>
      <c r="CL142" s="119"/>
      <c r="CM142" s="119"/>
      <c r="CN142" s="119"/>
      <c r="CO142" s="119"/>
      <c r="CP142" s="119"/>
      <c r="CQ142" s="119"/>
      <c r="CR142" s="119"/>
      <c r="CS142" s="119"/>
      <c r="CT142" s="119"/>
      <c r="CU142" s="119"/>
      <c r="CV142" s="119"/>
      <c r="CW142" s="119"/>
      <c r="CX142" s="119"/>
      <c r="CY142" s="119"/>
      <c r="CZ142" s="119"/>
      <c r="DA142" s="119"/>
      <c r="DB142" s="119"/>
      <c r="DC142" s="119"/>
      <c r="DD142" s="119"/>
      <c r="DE142" s="119"/>
      <c r="DF142" s="119"/>
      <c r="DG142" s="119"/>
      <c r="DH142" s="119"/>
      <c r="DI142" s="119"/>
      <c r="DJ142" s="119"/>
      <c r="DK142" s="119"/>
      <c r="DL142" s="119"/>
      <c r="DM142" s="119"/>
      <c r="DN142" s="119"/>
      <c r="DO142" s="119"/>
      <c r="DP142" s="119"/>
      <c r="DQ142" s="119"/>
      <c r="DR142" s="119"/>
      <c r="DS142" s="119"/>
      <c r="DT142" s="119"/>
      <c r="DU142" s="119"/>
      <c r="DV142" s="119"/>
      <c r="DW142" s="119"/>
      <c r="DX142" s="119"/>
      <c r="DY142" s="119"/>
      <c r="DZ142" s="119"/>
      <c r="EA142" s="119"/>
      <c r="EB142" s="119"/>
      <c r="EC142" s="119"/>
      <c r="ED142" s="119"/>
      <c r="EE142" s="119"/>
      <c r="EF142" s="119"/>
      <c r="EG142" s="119"/>
      <c r="EH142" s="119"/>
      <c r="EI142" s="119"/>
      <c r="EJ142" s="119"/>
      <c r="EK142" s="119"/>
      <c r="EL142" s="119"/>
      <c r="EM142" s="119"/>
      <c r="EN142" s="119"/>
      <c r="EO142" s="119"/>
      <c r="EP142" s="119"/>
      <c r="EQ142" s="119"/>
      <c r="ER142" s="119"/>
      <c r="ES142" s="119"/>
      <c r="ET142" s="119"/>
      <c r="EU142" s="119"/>
      <c r="EV142" s="119"/>
      <c r="EW142" s="119"/>
      <c r="EX142" s="119"/>
      <c r="EY142" s="119"/>
      <c r="EZ142" s="119"/>
      <c r="FA142" s="119"/>
      <c r="FB142" s="119"/>
      <c r="FC142" s="119"/>
      <c r="FD142" s="119"/>
      <c r="FE142" s="119"/>
      <c r="FF142" s="119"/>
      <c r="FG142" s="119"/>
      <c r="FH142" s="119"/>
      <c r="FI142" s="119"/>
      <c r="FJ142" s="119"/>
      <c r="FK142" s="119"/>
      <c r="FL142" s="119"/>
      <c r="FM142" s="119"/>
      <c r="FN142" s="119"/>
      <c r="FO142" s="119"/>
      <c r="FP142" s="119"/>
      <c r="FQ142" s="119"/>
      <c r="FR142" s="119"/>
      <c r="FS142" s="119"/>
      <c r="FT142" s="119"/>
      <c r="FU142" s="119"/>
      <c r="FV142" s="119"/>
      <c r="FW142" s="119"/>
      <c r="FX142" s="119"/>
      <c r="FY142" s="119"/>
      <c r="FZ142" s="119"/>
      <c r="GA142" s="119"/>
      <c r="GB142" s="119"/>
      <c r="GC142" s="119"/>
      <c r="GD142" s="119"/>
      <c r="GE142" s="119"/>
      <c r="GF142" s="119"/>
      <c r="GG142" s="119"/>
      <c r="GH142" s="119"/>
      <c r="GI142" s="119"/>
      <c r="GJ142" s="119"/>
    </row>
    <row r="143" spans="1:192" ht="33.75" outlineLevel="1" x14ac:dyDescent="0.25">
      <c r="A143" s="182" t="s">
        <v>345</v>
      </c>
      <c r="B143" s="145"/>
      <c r="C143" s="145" t="s">
        <v>347</v>
      </c>
      <c r="D143" s="159" t="s">
        <v>24</v>
      </c>
      <c r="E143" s="175" t="s">
        <v>955</v>
      </c>
      <c r="F143" s="59"/>
      <c r="G143" s="90" t="str">
        <f>Page1!$H136</f>
        <v>Validé</v>
      </c>
      <c r="H143" s="90" t="str">
        <f>Page2!$H136</f>
        <v>Validé</v>
      </c>
      <c r="I143" s="90" t="str">
        <f>Page3!$H136</f>
        <v>Validé</v>
      </c>
      <c r="J143" s="90" t="str">
        <f>Page4!$H136</f>
        <v>Validé</v>
      </c>
      <c r="K143" s="90" t="str">
        <f>Page5!$H136</f>
        <v>Validé</v>
      </c>
      <c r="L143" s="90" t="str">
        <f>Page6!$H136</f>
        <v>Validé</v>
      </c>
      <c r="M143" s="90" t="str">
        <f>Page7!$H136</f>
        <v>Validé</v>
      </c>
      <c r="N143" s="90" t="str">
        <f>Page8!$H136</f>
        <v>Validé</v>
      </c>
      <c r="O143" s="90" t="str">
        <f>Page9!$H136</f>
        <v>Validé</v>
      </c>
      <c r="P143" s="90" t="str">
        <f>Page10!$H136</f>
        <v>Validé</v>
      </c>
      <c r="Q143" s="90" t="str">
        <f>Page11!$H136</f>
        <v>Validé</v>
      </c>
      <c r="R143" s="90" t="str">
        <f>Page12!$H136</f>
        <v>Validé</v>
      </c>
      <c r="S143" s="90" t="str">
        <f>Page13!$H136</f>
        <v>Validé</v>
      </c>
      <c r="T143" s="90" t="str">
        <f>Page14!$H136</f>
        <v>Validé</v>
      </c>
      <c r="U143" s="90" t="str">
        <f>Page15!$H136</f>
        <v>Validé</v>
      </c>
      <c r="V143" s="90" t="str">
        <f>Page16!$H136</f>
        <v>Validé</v>
      </c>
      <c r="W143" s="90" t="str">
        <f>Page17!$H136</f>
        <v>Validé</v>
      </c>
      <c r="X143" s="90" t="str">
        <f>Page18!$H136</f>
        <v>Validé</v>
      </c>
      <c r="Y143" s="90" t="str">
        <f>Page19!$H136</f>
        <v>Validé</v>
      </c>
      <c r="Z143" s="90" t="str">
        <f>Page20!$H136</f>
        <v>Validé</v>
      </c>
      <c r="AA143" s="90" t="str">
        <f>Page21!$H136</f>
        <v>Validé</v>
      </c>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119"/>
      <c r="AZ143" s="119"/>
      <c r="BA143" s="119"/>
      <c r="BB143" s="119"/>
      <c r="BC143" s="119"/>
      <c r="BD143" s="119"/>
      <c r="BE143" s="119"/>
      <c r="BF143" s="119"/>
      <c r="BG143" s="119"/>
      <c r="BH143" s="119"/>
      <c r="BI143" s="119"/>
      <c r="BJ143" s="119"/>
      <c r="BK143" s="119"/>
      <c r="BL143" s="119"/>
      <c r="BM143" s="119"/>
      <c r="BN143" s="119"/>
      <c r="BO143" s="119"/>
      <c r="BP143" s="119"/>
      <c r="BQ143" s="119"/>
      <c r="BR143" s="119"/>
      <c r="BS143" s="119"/>
      <c r="BT143" s="119"/>
      <c r="BU143" s="119"/>
      <c r="BV143" s="119"/>
      <c r="BW143" s="119"/>
      <c r="BX143" s="119"/>
      <c r="BY143" s="119"/>
      <c r="BZ143" s="119"/>
      <c r="CA143" s="119"/>
      <c r="CB143" s="119"/>
      <c r="CC143" s="119"/>
      <c r="CD143" s="119"/>
      <c r="CE143" s="119"/>
      <c r="CF143" s="119"/>
      <c r="CG143" s="119"/>
      <c r="CH143" s="119"/>
      <c r="CI143" s="119"/>
      <c r="CJ143" s="119"/>
      <c r="CK143" s="119"/>
      <c r="CL143" s="119"/>
      <c r="CM143" s="119"/>
      <c r="CN143" s="119"/>
      <c r="CO143" s="119"/>
      <c r="CP143" s="119"/>
      <c r="CQ143" s="119"/>
      <c r="CR143" s="119"/>
      <c r="CS143" s="119"/>
      <c r="CT143" s="119"/>
      <c r="CU143" s="119"/>
      <c r="CV143" s="119"/>
      <c r="CW143" s="119"/>
      <c r="CX143" s="119"/>
      <c r="CY143" s="119"/>
      <c r="CZ143" s="119"/>
      <c r="DA143" s="119"/>
      <c r="DB143" s="119"/>
      <c r="DC143" s="119"/>
      <c r="DD143" s="119"/>
      <c r="DE143" s="119"/>
      <c r="DF143" s="119"/>
      <c r="DG143" s="119"/>
      <c r="DH143" s="119"/>
      <c r="DI143" s="119"/>
      <c r="DJ143" s="119"/>
      <c r="DK143" s="119"/>
      <c r="DL143" s="119"/>
      <c r="DM143" s="119"/>
      <c r="DN143" s="119"/>
      <c r="DO143" s="119"/>
      <c r="DP143" s="119"/>
      <c r="DQ143" s="119"/>
      <c r="DR143" s="119"/>
      <c r="DS143" s="119"/>
      <c r="DT143" s="119"/>
      <c r="DU143" s="119"/>
      <c r="DV143" s="119"/>
      <c r="DW143" s="119"/>
      <c r="DX143" s="119"/>
      <c r="DY143" s="119"/>
      <c r="DZ143" s="119"/>
      <c r="EA143" s="119"/>
      <c r="EB143" s="119"/>
      <c r="EC143" s="119"/>
      <c r="ED143" s="119"/>
      <c r="EE143" s="119"/>
      <c r="EF143" s="119"/>
      <c r="EG143" s="119"/>
      <c r="EH143" s="119"/>
      <c r="EI143" s="119"/>
      <c r="EJ143" s="119"/>
      <c r="EK143" s="119"/>
      <c r="EL143" s="119"/>
      <c r="EM143" s="119"/>
      <c r="EN143" s="119"/>
      <c r="EO143" s="119"/>
      <c r="EP143" s="119"/>
      <c r="EQ143" s="119"/>
      <c r="ER143" s="119"/>
      <c r="ES143" s="119"/>
      <c r="ET143" s="119"/>
      <c r="EU143" s="119"/>
      <c r="EV143" s="119"/>
      <c r="EW143" s="119"/>
      <c r="EX143" s="119"/>
      <c r="EY143" s="119"/>
      <c r="EZ143" s="119"/>
      <c r="FA143" s="119"/>
      <c r="FB143" s="119"/>
      <c r="FC143" s="119"/>
      <c r="FD143" s="119"/>
      <c r="FE143" s="119"/>
      <c r="FF143" s="119"/>
      <c r="FG143" s="119"/>
      <c r="FH143" s="119"/>
      <c r="FI143" s="119"/>
      <c r="FJ143" s="119"/>
      <c r="FK143" s="119"/>
      <c r="FL143" s="119"/>
      <c r="FM143" s="119"/>
      <c r="FN143" s="119"/>
      <c r="FO143" s="119"/>
      <c r="FP143" s="119"/>
      <c r="FQ143" s="119"/>
      <c r="FR143" s="119"/>
      <c r="FS143" s="119"/>
      <c r="FT143" s="119"/>
      <c r="FU143" s="119"/>
      <c r="FV143" s="119"/>
      <c r="FW143" s="119"/>
      <c r="FX143" s="119"/>
      <c r="FY143" s="119"/>
      <c r="FZ143" s="119"/>
      <c r="GA143" s="119"/>
      <c r="GB143" s="119"/>
      <c r="GC143" s="119"/>
      <c r="GD143" s="119"/>
      <c r="GE143" s="119"/>
      <c r="GF143" s="119"/>
      <c r="GG143" s="119"/>
      <c r="GH143" s="119"/>
      <c r="GI143" s="119"/>
      <c r="GJ143" s="119"/>
    </row>
    <row r="144" spans="1:192" ht="56.25" outlineLevel="1" x14ac:dyDescent="0.25">
      <c r="A144" s="182" t="s">
        <v>345</v>
      </c>
      <c r="B144" s="145"/>
      <c r="C144" s="145" t="s">
        <v>348</v>
      </c>
      <c r="D144" s="159" t="s">
        <v>24</v>
      </c>
      <c r="E144" s="175" t="s">
        <v>956</v>
      </c>
      <c r="F144" s="59"/>
      <c r="G144" s="90" t="str">
        <f>Page1!$H137</f>
        <v>Validé</v>
      </c>
      <c r="H144" s="90" t="str">
        <f>Page2!$H137</f>
        <v>Validé</v>
      </c>
      <c r="I144" s="90" t="str">
        <f>Page3!$H137</f>
        <v>Validé</v>
      </c>
      <c r="J144" s="90" t="str">
        <f>Page4!$H137</f>
        <v>Validé</v>
      </c>
      <c r="K144" s="90" t="str">
        <f>Page5!$H137</f>
        <v>Validé</v>
      </c>
      <c r="L144" s="90" t="str">
        <f>Page6!$H137</f>
        <v>Validé</v>
      </c>
      <c r="M144" s="90" t="str">
        <f>Page7!$H137</f>
        <v>Validé</v>
      </c>
      <c r="N144" s="90" t="str">
        <f>Page8!$H137</f>
        <v>Validé</v>
      </c>
      <c r="O144" s="90" t="str">
        <f>Page9!$H137</f>
        <v>Validé</v>
      </c>
      <c r="P144" s="90" t="str">
        <f>Page10!$H137</f>
        <v>Validé</v>
      </c>
      <c r="Q144" s="90" t="str">
        <f>Page11!$H137</f>
        <v>Validé</v>
      </c>
      <c r="R144" s="90" t="str">
        <f>Page12!$H137</f>
        <v>Validé</v>
      </c>
      <c r="S144" s="90" t="str">
        <f>Page13!$H137</f>
        <v>Validé</v>
      </c>
      <c r="T144" s="90" t="str">
        <f>Page14!$H137</f>
        <v>Validé</v>
      </c>
      <c r="U144" s="90" t="str">
        <f>Page15!$H137</f>
        <v>Validé</v>
      </c>
      <c r="V144" s="90" t="str">
        <f>Page16!$H137</f>
        <v>Validé</v>
      </c>
      <c r="W144" s="90" t="str">
        <f>Page17!$H137</f>
        <v>Validé</v>
      </c>
      <c r="X144" s="90" t="str">
        <f>Page18!$H137</f>
        <v>Validé</v>
      </c>
      <c r="Y144" s="90" t="str">
        <f>Page19!$H137</f>
        <v>Validé</v>
      </c>
      <c r="Z144" s="90" t="str">
        <f>Page20!$H137</f>
        <v>Validé</v>
      </c>
      <c r="AA144" s="90" t="str">
        <f>Page21!$H137</f>
        <v>Validé</v>
      </c>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119"/>
      <c r="CD144" s="119"/>
      <c r="CE144" s="119"/>
      <c r="CF144" s="119"/>
      <c r="CG144" s="119"/>
      <c r="CH144" s="119"/>
      <c r="CI144" s="119"/>
      <c r="CJ144" s="119"/>
      <c r="CK144" s="119"/>
      <c r="CL144" s="119"/>
      <c r="CM144" s="119"/>
      <c r="CN144" s="119"/>
      <c r="CO144" s="119"/>
      <c r="CP144" s="119"/>
      <c r="CQ144" s="119"/>
      <c r="CR144" s="119"/>
      <c r="CS144" s="119"/>
      <c r="CT144" s="119"/>
      <c r="CU144" s="119"/>
      <c r="CV144" s="119"/>
      <c r="CW144" s="119"/>
      <c r="CX144" s="119"/>
      <c r="CY144" s="119"/>
      <c r="CZ144" s="119"/>
      <c r="DA144" s="119"/>
      <c r="DB144" s="119"/>
      <c r="DC144" s="119"/>
      <c r="DD144" s="119"/>
      <c r="DE144" s="119"/>
      <c r="DF144" s="119"/>
      <c r="DG144" s="119"/>
      <c r="DH144" s="119"/>
      <c r="DI144" s="119"/>
      <c r="DJ144" s="119"/>
      <c r="DK144" s="119"/>
      <c r="DL144" s="119"/>
      <c r="DM144" s="119"/>
      <c r="DN144" s="119"/>
      <c r="DO144" s="119"/>
      <c r="DP144" s="119"/>
      <c r="DQ144" s="119"/>
      <c r="DR144" s="119"/>
      <c r="DS144" s="119"/>
      <c r="DT144" s="119"/>
      <c r="DU144" s="119"/>
      <c r="DV144" s="119"/>
      <c r="DW144" s="119"/>
      <c r="DX144" s="119"/>
      <c r="DY144" s="119"/>
      <c r="DZ144" s="119"/>
      <c r="EA144" s="119"/>
      <c r="EB144" s="119"/>
      <c r="EC144" s="119"/>
      <c r="ED144" s="119"/>
      <c r="EE144" s="119"/>
      <c r="EF144" s="119"/>
      <c r="EG144" s="119"/>
      <c r="EH144" s="119"/>
      <c r="EI144" s="119"/>
      <c r="EJ144" s="119"/>
      <c r="EK144" s="119"/>
      <c r="EL144" s="119"/>
      <c r="EM144" s="119"/>
      <c r="EN144" s="119"/>
      <c r="EO144" s="119"/>
      <c r="EP144" s="119"/>
      <c r="EQ144" s="119"/>
      <c r="ER144" s="119"/>
      <c r="ES144" s="119"/>
      <c r="ET144" s="119"/>
      <c r="EU144" s="119"/>
      <c r="EV144" s="119"/>
      <c r="EW144" s="119"/>
      <c r="EX144" s="119"/>
      <c r="EY144" s="119"/>
      <c r="EZ144" s="119"/>
      <c r="FA144" s="119"/>
      <c r="FB144" s="119"/>
      <c r="FC144" s="119"/>
      <c r="FD144" s="119"/>
      <c r="FE144" s="119"/>
      <c r="FF144" s="119"/>
      <c r="FG144" s="119"/>
      <c r="FH144" s="119"/>
      <c r="FI144" s="119"/>
      <c r="FJ144" s="119"/>
      <c r="FK144" s="119"/>
      <c r="FL144" s="119"/>
      <c r="FM144" s="119"/>
      <c r="FN144" s="119"/>
      <c r="FO144" s="119"/>
      <c r="FP144" s="119"/>
      <c r="FQ144" s="119"/>
      <c r="FR144" s="119"/>
      <c r="FS144" s="119"/>
      <c r="FT144" s="119"/>
      <c r="FU144" s="119"/>
      <c r="FV144" s="119"/>
      <c r="FW144" s="119"/>
      <c r="FX144" s="119"/>
      <c r="FY144" s="119"/>
      <c r="FZ144" s="119"/>
      <c r="GA144" s="119"/>
      <c r="GB144" s="119"/>
      <c r="GC144" s="119"/>
      <c r="GD144" s="119"/>
      <c r="GE144" s="119"/>
      <c r="GF144" s="119"/>
      <c r="GG144" s="119"/>
      <c r="GH144" s="119"/>
      <c r="GI144" s="119"/>
      <c r="GJ144" s="119"/>
    </row>
    <row r="145" spans="1:192" ht="146.25" x14ac:dyDescent="0.25">
      <c r="A145" s="182" t="s">
        <v>345</v>
      </c>
      <c r="B145" s="148" t="s">
        <v>957</v>
      </c>
      <c r="C145" s="148" t="s">
        <v>349</v>
      </c>
      <c r="D145" s="158" t="s">
        <v>24</v>
      </c>
      <c r="E145" s="171" t="s">
        <v>958</v>
      </c>
      <c r="F145" s="61"/>
      <c r="G145" s="90" t="str">
        <f>Page1!$H138</f>
        <v>Invalidé</v>
      </c>
      <c r="H145" s="90" t="str">
        <f>Page2!$H138</f>
        <v>Invalidé</v>
      </c>
      <c r="I145" s="90" t="str">
        <f>Page3!$H138</f>
        <v>Invalidé</v>
      </c>
      <c r="J145" s="90" t="str">
        <f>Page4!$H138</f>
        <v>Invalidé</v>
      </c>
      <c r="K145" s="90" t="str">
        <f>Page5!$H138</f>
        <v>Invalidé</v>
      </c>
      <c r="L145" s="90" t="str">
        <f>Page6!$H138</f>
        <v>Invalidé</v>
      </c>
      <c r="M145" s="90" t="str">
        <f>Page7!$H138</f>
        <v>Invalidé</v>
      </c>
      <c r="N145" s="90" t="str">
        <f>Page8!$H138</f>
        <v>Invalidé</v>
      </c>
      <c r="O145" s="90" t="str">
        <f>Page9!$H138</f>
        <v>Invalidé</v>
      </c>
      <c r="P145" s="90" t="str">
        <f>Page10!$H138</f>
        <v>Invalidé</v>
      </c>
      <c r="Q145" s="90" t="str">
        <f>Page11!$H138</f>
        <v>Invalidé</v>
      </c>
      <c r="R145" s="90" t="str">
        <f>Page12!$H138</f>
        <v>Invalidé</v>
      </c>
      <c r="S145" s="90" t="str">
        <f>Page13!$H138</f>
        <v>Invalidé</v>
      </c>
      <c r="T145" s="90" t="str">
        <f>Page14!$H138</f>
        <v>Invalidé</v>
      </c>
      <c r="U145" s="90" t="str">
        <f>Page15!$H138</f>
        <v>Invalidé</v>
      </c>
      <c r="V145" s="90" t="str">
        <f>Page16!$H138</f>
        <v>Invalidé</v>
      </c>
      <c r="W145" s="90" t="str">
        <f>Page17!$H138</f>
        <v>Invalidé</v>
      </c>
      <c r="X145" s="90" t="str">
        <f>Page18!$H138</f>
        <v>Invalidé</v>
      </c>
      <c r="Y145" s="90" t="str">
        <f>Page19!$H138</f>
        <v>Invalidé</v>
      </c>
      <c r="Z145" s="90" t="str">
        <f>Page20!$H138</f>
        <v>Invalidé</v>
      </c>
      <c r="AA145" s="90" t="str">
        <f>Page21!$H138</f>
        <v>Invalidé</v>
      </c>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119"/>
      <c r="AZ145" s="119"/>
      <c r="BA145" s="119"/>
      <c r="BB145" s="119"/>
      <c r="BC145" s="119"/>
      <c r="BD145" s="119"/>
      <c r="BE145" s="119"/>
      <c r="BF145" s="119"/>
      <c r="BG145" s="119"/>
      <c r="BH145" s="119"/>
      <c r="BI145" s="119"/>
      <c r="BJ145" s="119"/>
      <c r="BK145" s="119"/>
      <c r="BL145" s="119"/>
      <c r="BM145" s="119"/>
      <c r="BN145" s="119"/>
      <c r="BO145" s="119"/>
      <c r="BP145" s="119"/>
      <c r="BQ145" s="119"/>
      <c r="BR145" s="119"/>
      <c r="BS145" s="119"/>
      <c r="BT145" s="119"/>
      <c r="BU145" s="119"/>
      <c r="BV145" s="119"/>
      <c r="BW145" s="119"/>
      <c r="BX145" s="119"/>
      <c r="BY145" s="119"/>
      <c r="BZ145" s="119"/>
      <c r="CA145" s="119"/>
      <c r="CB145" s="119"/>
      <c r="CC145" s="119"/>
      <c r="CD145" s="119"/>
      <c r="CE145" s="119"/>
      <c r="CF145" s="119"/>
      <c r="CG145" s="119"/>
      <c r="CH145" s="119"/>
      <c r="CI145" s="119"/>
      <c r="CJ145" s="119"/>
      <c r="CK145" s="119"/>
      <c r="CL145" s="119"/>
      <c r="CM145" s="119"/>
      <c r="CN145" s="119"/>
      <c r="CO145" s="119"/>
      <c r="CP145" s="119"/>
      <c r="CQ145" s="119"/>
      <c r="CR145" s="119"/>
      <c r="CS145" s="119"/>
      <c r="CT145" s="119"/>
      <c r="CU145" s="119"/>
      <c r="CV145" s="119"/>
      <c r="CW145" s="119"/>
      <c r="CX145" s="119"/>
      <c r="CY145" s="119"/>
      <c r="CZ145" s="119"/>
      <c r="DA145" s="119"/>
      <c r="DB145" s="119"/>
      <c r="DC145" s="119"/>
      <c r="DD145" s="119"/>
      <c r="DE145" s="119"/>
      <c r="DF145" s="119"/>
      <c r="DG145" s="119"/>
      <c r="DH145" s="119"/>
      <c r="DI145" s="119"/>
      <c r="DJ145" s="119"/>
      <c r="DK145" s="119"/>
      <c r="DL145" s="119"/>
      <c r="DM145" s="119"/>
      <c r="DN145" s="119"/>
      <c r="DO145" s="119"/>
      <c r="DP145" s="119"/>
      <c r="DQ145" s="119"/>
      <c r="DR145" s="119"/>
      <c r="DS145" s="119"/>
      <c r="DT145" s="119"/>
      <c r="DU145" s="119"/>
      <c r="DV145" s="119"/>
      <c r="DW145" s="119"/>
      <c r="DX145" s="119"/>
      <c r="DY145" s="119"/>
      <c r="DZ145" s="119"/>
      <c r="EA145" s="119"/>
      <c r="EB145" s="119"/>
      <c r="EC145" s="119"/>
      <c r="ED145" s="119"/>
      <c r="EE145" s="119"/>
      <c r="EF145" s="119"/>
      <c r="EG145" s="119"/>
      <c r="EH145" s="119"/>
      <c r="EI145" s="119"/>
      <c r="EJ145" s="119"/>
      <c r="EK145" s="119"/>
      <c r="EL145" s="119"/>
      <c r="EM145" s="119"/>
      <c r="EN145" s="119"/>
      <c r="EO145" s="119"/>
      <c r="EP145" s="119"/>
      <c r="EQ145" s="119"/>
      <c r="ER145" s="119"/>
      <c r="ES145" s="119"/>
      <c r="ET145" s="119"/>
      <c r="EU145" s="119"/>
      <c r="EV145" s="119"/>
      <c r="EW145" s="119"/>
      <c r="EX145" s="119"/>
      <c r="EY145" s="119"/>
      <c r="EZ145" s="119"/>
      <c r="FA145" s="119"/>
      <c r="FB145" s="119"/>
      <c r="FC145" s="119"/>
      <c r="FD145" s="119"/>
      <c r="FE145" s="119"/>
      <c r="FF145" s="119"/>
      <c r="FG145" s="119"/>
      <c r="FH145" s="119"/>
      <c r="FI145" s="119"/>
      <c r="FJ145" s="119"/>
      <c r="FK145" s="119"/>
      <c r="FL145" s="119"/>
      <c r="FM145" s="119"/>
      <c r="FN145" s="119"/>
      <c r="FO145" s="119"/>
      <c r="FP145" s="119"/>
      <c r="FQ145" s="119"/>
      <c r="FR145" s="119"/>
      <c r="FS145" s="119"/>
      <c r="FT145" s="119"/>
      <c r="FU145" s="119"/>
      <c r="FV145" s="119"/>
      <c r="FW145" s="119"/>
      <c r="FX145" s="119"/>
      <c r="FY145" s="119"/>
      <c r="FZ145" s="119"/>
      <c r="GA145" s="119"/>
      <c r="GB145" s="119"/>
      <c r="GC145" s="119"/>
      <c r="GD145" s="119"/>
      <c r="GE145" s="119"/>
      <c r="GF145" s="119"/>
      <c r="GG145" s="119"/>
      <c r="GH145" s="119"/>
      <c r="GI145" s="119"/>
      <c r="GJ145" s="119"/>
    </row>
    <row r="146" spans="1:192" ht="112.5" outlineLevel="1" x14ac:dyDescent="0.25">
      <c r="A146" s="182" t="s">
        <v>345</v>
      </c>
      <c r="B146" s="145" t="s">
        <v>959</v>
      </c>
      <c r="C146" s="145" t="s">
        <v>350</v>
      </c>
      <c r="D146" s="159" t="s">
        <v>24</v>
      </c>
      <c r="E146" s="173" t="s">
        <v>960</v>
      </c>
      <c r="F146" s="59"/>
      <c r="G146" s="90" t="str">
        <f>Page1!$H139</f>
        <v>Validé</v>
      </c>
      <c r="H146" s="90" t="str">
        <f>Page2!$H139</f>
        <v>Validé</v>
      </c>
      <c r="I146" s="90" t="str">
        <f>Page3!$H139</f>
        <v>Validé</v>
      </c>
      <c r="J146" s="90" t="str">
        <f>Page4!$H139</f>
        <v>Validé</v>
      </c>
      <c r="K146" s="90" t="str">
        <f>Page5!$H139</f>
        <v>Validé</v>
      </c>
      <c r="L146" s="90" t="str">
        <f>Page6!$H139</f>
        <v>Validé</v>
      </c>
      <c r="M146" s="90" t="str">
        <f>Page7!$H139</f>
        <v>Validé</v>
      </c>
      <c r="N146" s="90" t="str">
        <f>Page8!$H139</f>
        <v>Validé</v>
      </c>
      <c r="O146" s="90" t="str">
        <f>Page9!$H139</f>
        <v>Validé</v>
      </c>
      <c r="P146" s="90" t="str">
        <f>Page10!$H139</f>
        <v>Validé</v>
      </c>
      <c r="Q146" s="90" t="str">
        <f>Page11!$H139</f>
        <v>Validé</v>
      </c>
      <c r="R146" s="90" t="str">
        <f>Page12!$H139</f>
        <v>Validé</v>
      </c>
      <c r="S146" s="90" t="str">
        <f>Page13!$H139</f>
        <v>Validé</v>
      </c>
      <c r="T146" s="90" t="str">
        <f>Page14!$H139</f>
        <v>Validé</v>
      </c>
      <c r="U146" s="90" t="str">
        <f>Page15!$H139</f>
        <v>Validé</v>
      </c>
      <c r="V146" s="90" t="str">
        <f>Page16!$H139</f>
        <v>Validé</v>
      </c>
      <c r="W146" s="90" t="str">
        <f>Page17!$H139</f>
        <v>Validé</v>
      </c>
      <c r="X146" s="90" t="str">
        <f>Page18!$H139</f>
        <v>Validé</v>
      </c>
      <c r="Y146" s="90" t="str">
        <f>Page19!$H139</f>
        <v>Validé</v>
      </c>
      <c r="Z146" s="90" t="str">
        <f>Page20!$H139</f>
        <v>Validé</v>
      </c>
      <c r="AA146" s="90" t="str">
        <f>Page21!$H139</f>
        <v>Validé</v>
      </c>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119"/>
      <c r="AZ146" s="119"/>
      <c r="BA146" s="119"/>
      <c r="BB146" s="119"/>
      <c r="BC146" s="119"/>
      <c r="BD146" s="119"/>
      <c r="BE146" s="119"/>
      <c r="BF146" s="119"/>
      <c r="BG146" s="119"/>
      <c r="BH146" s="119"/>
      <c r="BI146" s="119"/>
      <c r="BJ146" s="119"/>
      <c r="BK146" s="119"/>
      <c r="BL146" s="119"/>
      <c r="BM146" s="119"/>
      <c r="BN146" s="119"/>
      <c r="BO146" s="119"/>
      <c r="BP146" s="119"/>
      <c r="BQ146" s="119"/>
      <c r="BR146" s="119"/>
      <c r="BS146" s="119"/>
      <c r="BT146" s="119"/>
      <c r="BU146" s="119"/>
      <c r="BV146" s="119"/>
      <c r="BW146" s="119"/>
      <c r="BX146" s="119"/>
      <c r="BY146" s="119"/>
      <c r="BZ146" s="119"/>
      <c r="CA146" s="119"/>
      <c r="CB146" s="119"/>
      <c r="CC146" s="119"/>
      <c r="CD146" s="119"/>
      <c r="CE146" s="119"/>
      <c r="CF146" s="119"/>
      <c r="CG146" s="119"/>
      <c r="CH146" s="119"/>
      <c r="CI146" s="119"/>
      <c r="CJ146" s="119"/>
      <c r="CK146" s="119"/>
      <c r="CL146" s="119"/>
      <c r="CM146" s="119"/>
      <c r="CN146" s="119"/>
      <c r="CO146" s="119"/>
      <c r="CP146" s="119"/>
      <c r="CQ146" s="119"/>
      <c r="CR146" s="119"/>
      <c r="CS146" s="119"/>
      <c r="CT146" s="119"/>
      <c r="CU146" s="119"/>
      <c r="CV146" s="119"/>
      <c r="CW146" s="119"/>
      <c r="CX146" s="119"/>
      <c r="CY146" s="119"/>
      <c r="CZ146" s="119"/>
      <c r="DA146" s="119"/>
      <c r="DB146" s="119"/>
      <c r="DC146" s="119"/>
      <c r="DD146" s="119"/>
      <c r="DE146" s="119"/>
      <c r="DF146" s="119"/>
      <c r="DG146" s="119"/>
      <c r="DH146" s="119"/>
      <c r="DI146" s="119"/>
      <c r="DJ146" s="119"/>
      <c r="DK146" s="119"/>
      <c r="DL146" s="119"/>
      <c r="DM146" s="119"/>
      <c r="DN146" s="119"/>
      <c r="DO146" s="119"/>
      <c r="DP146" s="119"/>
      <c r="DQ146" s="119"/>
      <c r="DR146" s="119"/>
      <c r="DS146" s="119"/>
      <c r="DT146" s="119"/>
      <c r="DU146" s="119"/>
      <c r="DV146" s="119"/>
      <c r="DW146" s="119"/>
      <c r="DX146" s="119"/>
      <c r="DY146" s="119"/>
      <c r="DZ146" s="119"/>
      <c r="EA146" s="119"/>
      <c r="EB146" s="119"/>
      <c r="EC146" s="119"/>
      <c r="ED146" s="119"/>
      <c r="EE146" s="119"/>
      <c r="EF146" s="119"/>
      <c r="EG146" s="119"/>
      <c r="EH146" s="119"/>
      <c r="EI146" s="119"/>
      <c r="EJ146" s="119"/>
      <c r="EK146" s="119"/>
      <c r="EL146" s="119"/>
      <c r="EM146" s="119"/>
      <c r="EN146" s="119"/>
      <c r="EO146" s="119"/>
      <c r="EP146" s="119"/>
      <c r="EQ146" s="119"/>
      <c r="ER146" s="119"/>
      <c r="ES146" s="119"/>
      <c r="ET146" s="119"/>
      <c r="EU146" s="119"/>
      <c r="EV146" s="119"/>
      <c r="EW146" s="119"/>
      <c r="EX146" s="119"/>
      <c r="EY146" s="119"/>
      <c r="EZ146" s="119"/>
      <c r="FA146" s="119"/>
      <c r="FB146" s="119"/>
      <c r="FC146" s="119"/>
      <c r="FD146" s="119"/>
      <c r="FE146" s="119"/>
      <c r="FF146" s="119"/>
      <c r="FG146" s="119"/>
      <c r="FH146" s="119"/>
      <c r="FI146" s="119"/>
      <c r="FJ146" s="119"/>
      <c r="FK146" s="119"/>
      <c r="FL146" s="119"/>
      <c r="FM146" s="119"/>
      <c r="FN146" s="119"/>
      <c r="FO146" s="119"/>
      <c r="FP146" s="119"/>
      <c r="FQ146" s="119"/>
      <c r="FR146" s="119"/>
      <c r="FS146" s="119"/>
      <c r="FT146" s="119"/>
      <c r="FU146" s="119"/>
      <c r="FV146" s="119"/>
      <c r="FW146" s="119"/>
      <c r="FX146" s="119"/>
      <c r="FY146" s="119"/>
      <c r="FZ146" s="119"/>
      <c r="GA146" s="119"/>
      <c r="GB146" s="119"/>
      <c r="GC146" s="119"/>
      <c r="GD146" s="119"/>
      <c r="GE146" s="119"/>
      <c r="GF146" s="119"/>
      <c r="GG146" s="119"/>
      <c r="GH146" s="119"/>
      <c r="GI146" s="119"/>
      <c r="GJ146" s="119"/>
    </row>
    <row r="147" spans="1:192" ht="56.25" outlineLevel="1" x14ac:dyDescent="0.25">
      <c r="A147" s="182" t="s">
        <v>345</v>
      </c>
      <c r="B147" s="148" t="s">
        <v>961</v>
      </c>
      <c r="C147" s="148" t="s">
        <v>351</v>
      </c>
      <c r="D147" s="158" t="s">
        <v>24</v>
      </c>
      <c r="E147" s="174" t="s">
        <v>962</v>
      </c>
      <c r="F147" s="61"/>
      <c r="G147" s="90" t="str">
        <f>Page1!$H140</f>
        <v>Validé</v>
      </c>
      <c r="H147" s="90" t="str">
        <f>Page2!$H140</f>
        <v>Validé</v>
      </c>
      <c r="I147" s="90" t="str">
        <f>Page3!$H140</f>
        <v>Validé</v>
      </c>
      <c r="J147" s="90" t="str">
        <f>Page4!$H140</f>
        <v>Validé</v>
      </c>
      <c r="K147" s="90" t="str">
        <f>Page5!$H140</f>
        <v>Validé</v>
      </c>
      <c r="L147" s="90" t="str">
        <f>Page6!$H140</f>
        <v>Validé</v>
      </c>
      <c r="M147" s="90" t="str">
        <f>Page7!$H140</f>
        <v>Validé</v>
      </c>
      <c r="N147" s="90" t="str">
        <f>Page8!$H140</f>
        <v>Validé</v>
      </c>
      <c r="O147" s="90" t="str">
        <f>Page9!$H140</f>
        <v>Validé</v>
      </c>
      <c r="P147" s="90" t="str">
        <f>Page10!$H140</f>
        <v>Validé</v>
      </c>
      <c r="Q147" s="90" t="str">
        <f>Page11!$H140</f>
        <v>Validé</v>
      </c>
      <c r="R147" s="90" t="str">
        <f>Page12!$H140</f>
        <v>Validé</v>
      </c>
      <c r="S147" s="90" t="str">
        <f>Page13!$H140</f>
        <v>Validé</v>
      </c>
      <c r="T147" s="90" t="str">
        <f>Page14!$H140</f>
        <v>Validé</v>
      </c>
      <c r="U147" s="90" t="str">
        <f>Page15!$H140</f>
        <v>Validé</v>
      </c>
      <c r="V147" s="90" t="str">
        <f>Page16!$H140</f>
        <v>Validé</v>
      </c>
      <c r="W147" s="90" t="str">
        <f>Page17!$H140</f>
        <v>Validé</v>
      </c>
      <c r="X147" s="90" t="str">
        <f>Page18!$H140</f>
        <v>Validé</v>
      </c>
      <c r="Y147" s="90" t="str">
        <f>Page19!$H140</f>
        <v>Validé</v>
      </c>
      <c r="Z147" s="90" t="str">
        <f>Page20!$H140</f>
        <v>Validé</v>
      </c>
      <c r="AA147" s="90" t="str">
        <f>Page21!$H140</f>
        <v>Validé</v>
      </c>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119"/>
      <c r="AZ147" s="119"/>
      <c r="BA147" s="119"/>
      <c r="BB147" s="119"/>
      <c r="BC147" s="119"/>
      <c r="BD147" s="119"/>
      <c r="BE147" s="119"/>
      <c r="BF147" s="119"/>
      <c r="BG147" s="119"/>
      <c r="BH147" s="119"/>
      <c r="BI147" s="119"/>
      <c r="BJ147" s="119"/>
      <c r="BK147" s="119"/>
      <c r="BL147" s="119"/>
      <c r="BM147" s="119"/>
      <c r="BN147" s="119"/>
      <c r="BO147" s="119"/>
      <c r="BP147" s="119"/>
      <c r="BQ147" s="119"/>
      <c r="BR147" s="119"/>
      <c r="BS147" s="119"/>
      <c r="BT147" s="119"/>
      <c r="BU147" s="119"/>
      <c r="BV147" s="119"/>
      <c r="BW147" s="119"/>
      <c r="BX147" s="119"/>
      <c r="BY147" s="119"/>
      <c r="BZ147" s="119"/>
      <c r="CA147" s="119"/>
      <c r="CB147" s="119"/>
      <c r="CC147" s="119"/>
      <c r="CD147" s="119"/>
      <c r="CE147" s="119"/>
      <c r="CF147" s="119"/>
      <c r="CG147" s="119"/>
      <c r="CH147" s="119"/>
      <c r="CI147" s="119"/>
      <c r="CJ147" s="119"/>
      <c r="CK147" s="119"/>
      <c r="CL147" s="119"/>
      <c r="CM147" s="119"/>
      <c r="CN147" s="119"/>
      <c r="CO147" s="119"/>
      <c r="CP147" s="119"/>
      <c r="CQ147" s="119"/>
      <c r="CR147" s="119"/>
      <c r="CS147" s="119"/>
      <c r="CT147" s="119"/>
      <c r="CU147" s="119"/>
      <c r="CV147" s="119"/>
      <c r="CW147" s="119"/>
      <c r="CX147" s="119"/>
      <c r="CY147" s="119"/>
      <c r="CZ147" s="119"/>
      <c r="DA147" s="119"/>
      <c r="DB147" s="119"/>
      <c r="DC147" s="119"/>
      <c r="DD147" s="119"/>
      <c r="DE147" s="119"/>
      <c r="DF147" s="119"/>
      <c r="DG147" s="119"/>
      <c r="DH147" s="119"/>
      <c r="DI147" s="119"/>
      <c r="DJ147" s="119"/>
      <c r="DK147" s="119"/>
      <c r="DL147" s="119"/>
      <c r="DM147" s="119"/>
      <c r="DN147" s="119"/>
      <c r="DO147" s="119"/>
      <c r="DP147" s="119"/>
      <c r="DQ147" s="119"/>
      <c r="DR147" s="119"/>
      <c r="DS147" s="119"/>
      <c r="DT147" s="119"/>
      <c r="DU147" s="119"/>
      <c r="DV147" s="119"/>
      <c r="DW147" s="119"/>
      <c r="DX147" s="119"/>
      <c r="DY147" s="119"/>
      <c r="DZ147" s="119"/>
      <c r="EA147" s="119"/>
      <c r="EB147" s="119"/>
      <c r="EC147" s="119"/>
      <c r="ED147" s="119"/>
      <c r="EE147" s="119"/>
      <c r="EF147" s="119"/>
      <c r="EG147" s="119"/>
      <c r="EH147" s="119"/>
      <c r="EI147" s="119"/>
      <c r="EJ147" s="119"/>
      <c r="EK147" s="119"/>
      <c r="EL147" s="119"/>
      <c r="EM147" s="119"/>
      <c r="EN147" s="119"/>
      <c r="EO147" s="119"/>
      <c r="EP147" s="119"/>
      <c r="EQ147" s="119"/>
      <c r="ER147" s="119"/>
      <c r="ES147" s="119"/>
      <c r="ET147" s="119"/>
      <c r="EU147" s="119"/>
      <c r="EV147" s="119"/>
      <c r="EW147" s="119"/>
      <c r="EX147" s="119"/>
      <c r="EY147" s="119"/>
      <c r="EZ147" s="119"/>
      <c r="FA147" s="119"/>
      <c r="FB147" s="119"/>
      <c r="FC147" s="119"/>
      <c r="FD147" s="119"/>
      <c r="FE147" s="119"/>
      <c r="FF147" s="119"/>
      <c r="FG147" s="119"/>
      <c r="FH147" s="119"/>
      <c r="FI147" s="119"/>
      <c r="FJ147" s="119"/>
      <c r="FK147" s="119"/>
      <c r="FL147" s="119"/>
      <c r="FM147" s="119"/>
      <c r="FN147" s="119"/>
      <c r="FO147" s="119"/>
      <c r="FP147" s="119"/>
      <c r="FQ147" s="119"/>
      <c r="FR147" s="119"/>
      <c r="FS147" s="119"/>
      <c r="FT147" s="119"/>
      <c r="FU147" s="119"/>
      <c r="FV147" s="119"/>
      <c r="FW147" s="119"/>
      <c r="FX147" s="119"/>
      <c r="FY147" s="119"/>
      <c r="FZ147" s="119"/>
      <c r="GA147" s="119"/>
      <c r="GB147" s="119"/>
      <c r="GC147" s="119"/>
      <c r="GD147" s="119"/>
      <c r="GE147" s="119"/>
      <c r="GF147" s="119"/>
      <c r="GG147" s="119"/>
      <c r="GH147" s="119"/>
      <c r="GI147" s="119"/>
      <c r="GJ147" s="119"/>
    </row>
    <row r="148" spans="1:192" ht="22.5" outlineLevel="1" x14ac:dyDescent="0.25">
      <c r="A148" s="182" t="s">
        <v>345</v>
      </c>
      <c r="B148" s="145" t="s">
        <v>963</v>
      </c>
      <c r="C148" s="145" t="s">
        <v>352</v>
      </c>
      <c r="D148" s="159" t="s">
        <v>24</v>
      </c>
      <c r="E148" s="175" t="s">
        <v>964</v>
      </c>
      <c r="F148" s="59"/>
      <c r="G148" s="90" t="str">
        <f>Page1!$H141</f>
        <v>Validé</v>
      </c>
      <c r="H148" s="90" t="str">
        <f>Page2!$H141</f>
        <v>Validé</v>
      </c>
      <c r="I148" s="90" t="str">
        <f>Page3!$H141</f>
        <v>Validé</v>
      </c>
      <c r="J148" s="90" t="str">
        <f>Page4!$H141</f>
        <v>Validé</v>
      </c>
      <c r="K148" s="90" t="str">
        <f>Page5!$H141</f>
        <v>Validé</v>
      </c>
      <c r="L148" s="90" t="str">
        <f>Page6!$H141</f>
        <v>Validé</v>
      </c>
      <c r="M148" s="90" t="str">
        <f>Page7!$H141</f>
        <v>Validé</v>
      </c>
      <c r="N148" s="90" t="str">
        <f>Page8!$H141</f>
        <v>Validé</v>
      </c>
      <c r="O148" s="90" t="str">
        <f>Page9!$H141</f>
        <v>Validé</v>
      </c>
      <c r="P148" s="90" t="str">
        <f>Page10!$H141</f>
        <v>Validé</v>
      </c>
      <c r="Q148" s="90" t="str">
        <f>Page11!$H141</f>
        <v>Validé</v>
      </c>
      <c r="R148" s="90" t="str">
        <f>Page12!$H141</f>
        <v>Validé</v>
      </c>
      <c r="S148" s="90" t="str">
        <f>Page13!$H141</f>
        <v>Validé</v>
      </c>
      <c r="T148" s="90" t="str">
        <f>Page14!$H141</f>
        <v>Validé</v>
      </c>
      <c r="U148" s="90" t="str">
        <f>Page15!$H141</f>
        <v>Validé</v>
      </c>
      <c r="V148" s="90" t="str">
        <f>Page16!$H141</f>
        <v>Validé</v>
      </c>
      <c r="W148" s="90" t="str">
        <f>Page17!$H141</f>
        <v>Validé</v>
      </c>
      <c r="X148" s="90" t="str">
        <f>Page18!$H141</f>
        <v>Validé</v>
      </c>
      <c r="Y148" s="90" t="str">
        <f>Page19!$H141</f>
        <v>Validé</v>
      </c>
      <c r="Z148" s="90" t="str">
        <f>Page20!$H141</f>
        <v>Validé</v>
      </c>
      <c r="AA148" s="90" t="str">
        <f>Page21!$H141</f>
        <v>Validé</v>
      </c>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119"/>
      <c r="AZ148" s="119"/>
      <c r="BA148" s="119"/>
      <c r="BB148" s="119"/>
      <c r="BC148" s="119"/>
      <c r="BD148" s="119"/>
      <c r="BE148" s="119"/>
      <c r="BF148" s="119"/>
      <c r="BG148" s="119"/>
      <c r="BH148" s="119"/>
      <c r="BI148" s="119"/>
      <c r="BJ148" s="119"/>
      <c r="BK148" s="119"/>
      <c r="BL148" s="119"/>
      <c r="BM148" s="119"/>
      <c r="BN148" s="119"/>
      <c r="BO148" s="119"/>
      <c r="BP148" s="119"/>
      <c r="BQ148" s="119"/>
      <c r="BR148" s="119"/>
      <c r="BS148" s="119"/>
      <c r="BT148" s="119"/>
      <c r="BU148" s="119"/>
      <c r="BV148" s="119"/>
      <c r="BW148" s="119"/>
      <c r="BX148" s="119"/>
      <c r="BY148" s="119"/>
      <c r="BZ148" s="119"/>
      <c r="CA148" s="119"/>
      <c r="CB148" s="119"/>
      <c r="CC148" s="119"/>
      <c r="CD148" s="119"/>
      <c r="CE148" s="119"/>
      <c r="CF148" s="119"/>
      <c r="CG148" s="119"/>
      <c r="CH148" s="119"/>
      <c r="CI148" s="119"/>
      <c r="CJ148" s="119"/>
      <c r="CK148" s="119"/>
      <c r="CL148" s="119"/>
      <c r="CM148" s="119"/>
      <c r="CN148" s="119"/>
      <c r="CO148" s="119"/>
      <c r="CP148" s="119"/>
      <c r="CQ148" s="119"/>
      <c r="CR148" s="119"/>
      <c r="CS148" s="119"/>
      <c r="CT148" s="119"/>
      <c r="CU148" s="119"/>
      <c r="CV148" s="119"/>
      <c r="CW148" s="119"/>
      <c r="CX148" s="119"/>
      <c r="CY148" s="119"/>
      <c r="CZ148" s="119"/>
      <c r="DA148" s="119"/>
      <c r="DB148" s="119"/>
      <c r="DC148" s="119"/>
      <c r="DD148" s="119"/>
      <c r="DE148" s="119"/>
      <c r="DF148" s="119"/>
      <c r="DG148" s="119"/>
      <c r="DH148" s="119"/>
      <c r="DI148" s="119"/>
      <c r="DJ148" s="119"/>
      <c r="DK148" s="119"/>
      <c r="DL148" s="119"/>
      <c r="DM148" s="119"/>
      <c r="DN148" s="119"/>
      <c r="DO148" s="119"/>
      <c r="DP148" s="119"/>
      <c r="DQ148" s="119"/>
      <c r="DR148" s="119"/>
      <c r="DS148" s="119"/>
      <c r="DT148" s="119"/>
      <c r="DU148" s="119"/>
      <c r="DV148" s="119"/>
      <c r="DW148" s="119"/>
      <c r="DX148" s="119"/>
      <c r="DY148" s="119"/>
      <c r="DZ148" s="119"/>
      <c r="EA148" s="119"/>
      <c r="EB148" s="119"/>
      <c r="EC148" s="119"/>
      <c r="ED148" s="119"/>
      <c r="EE148" s="119"/>
      <c r="EF148" s="119"/>
      <c r="EG148" s="119"/>
      <c r="EH148" s="119"/>
      <c r="EI148" s="119"/>
      <c r="EJ148" s="119"/>
      <c r="EK148" s="119"/>
      <c r="EL148" s="119"/>
      <c r="EM148" s="119"/>
      <c r="EN148" s="119"/>
      <c r="EO148" s="119"/>
      <c r="EP148" s="119"/>
      <c r="EQ148" s="119"/>
      <c r="ER148" s="119"/>
      <c r="ES148" s="119"/>
      <c r="ET148" s="119"/>
      <c r="EU148" s="119"/>
      <c r="EV148" s="119"/>
      <c r="EW148" s="119"/>
      <c r="EX148" s="119"/>
      <c r="EY148" s="119"/>
      <c r="EZ148" s="119"/>
      <c r="FA148" s="119"/>
      <c r="FB148" s="119"/>
      <c r="FC148" s="119"/>
      <c r="FD148" s="119"/>
      <c r="FE148" s="119"/>
      <c r="FF148" s="119"/>
      <c r="FG148" s="119"/>
      <c r="FH148" s="119"/>
      <c r="FI148" s="119"/>
      <c r="FJ148" s="119"/>
      <c r="FK148" s="119"/>
      <c r="FL148" s="119"/>
      <c r="FM148" s="119"/>
      <c r="FN148" s="119"/>
      <c r="FO148" s="119"/>
      <c r="FP148" s="119"/>
      <c r="FQ148" s="119"/>
      <c r="FR148" s="119"/>
      <c r="FS148" s="119"/>
      <c r="FT148" s="119"/>
      <c r="FU148" s="119"/>
      <c r="FV148" s="119"/>
      <c r="FW148" s="119"/>
      <c r="FX148" s="119"/>
      <c r="FY148" s="119"/>
      <c r="FZ148" s="119"/>
      <c r="GA148" s="119"/>
      <c r="GB148" s="119"/>
      <c r="GC148" s="119"/>
      <c r="GD148" s="119"/>
      <c r="GE148" s="119"/>
      <c r="GF148" s="119"/>
      <c r="GG148" s="119"/>
      <c r="GH148" s="119"/>
      <c r="GI148" s="119"/>
      <c r="GJ148" s="119"/>
    </row>
    <row r="149" spans="1:192" ht="33.75" outlineLevel="1" x14ac:dyDescent="0.25">
      <c r="A149" s="182" t="s">
        <v>345</v>
      </c>
      <c r="B149" s="148" t="s">
        <v>965</v>
      </c>
      <c r="C149" s="148" t="s">
        <v>353</v>
      </c>
      <c r="D149" s="158" t="s">
        <v>24</v>
      </c>
      <c r="E149" s="171" t="s">
        <v>966</v>
      </c>
      <c r="F149" s="61"/>
      <c r="G149" s="90" t="str">
        <f>Page1!$H142</f>
        <v>Invalidé</v>
      </c>
      <c r="H149" s="90" t="str">
        <f>Page2!$H142</f>
        <v>Invalidé</v>
      </c>
      <c r="I149" s="90" t="str">
        <f>Page3!$H142</f>
        <v>Invalidé</v>
      </c>
      <c r="J149" s="90" t="str">
        <f>Page4!$H142</f>
        <v>Invalidé</v>
      </c>
      <c r="K149" s="90" t="str">
        <f>Page5!$H142</f>
        <v>Invalidé</v>
      </c>
      <c r="L149" s="90" t="str">
        <f>Page6!$H142</f>
        <v>Invalidé</v>
      </c>
      <c r="M149" s="90" t="str">
        <f>Page7!$H142</f>
        <v>Invalidé</v>
      </c>
      <c r="N149" s="90" t="str">
        <f>Page8!$H142</f>
        <v>Invalidé</v>
      </c>
      <c r="O149" s="90" t="str">
        <f>Page9!$H142</f>
        <v>Invalidé</v>
      </c>
      <c r="P149" s="90" t="str">
        <f>Page10!$H142</f>
        <v>Invalidé</v>
      </c>
      <c r="Q149" s="90" t="str">
        <f>Page11!$H142</f>
        <v>Invalidé</v>
      </c>
      <c r="R149" s="90" t="str">
        <f>Page12!$H142</f>
        <v>Invalidé</v>
      </c>
      <c r="S149" s="90" t="str">
        <f>Page13!$H142</f>
        <v>Invalidé</v>
      </c>
      <c r="T149" s="90" t="str">
        <f>Page14!$H142</f>
        <v>Invalidé</v>
      </c>
      <c r="U149" s="90" t="str">
        <f>Page15!$H142</f>
        <v>Invalidé</v>
      </c>
      <c r="V149" s="90" t="str">
        <f>Page16!$H142</f>
        <v>Invalidé</v>
      </c>
      <c r="W149" s="90" t="str">
        <f>Page17!$H142</f>
        <v>Invalidé</v>
      </c>
      <c r="X149" s="90" t="str">
        <f>Page18!$H142</f>
        <v>Invalidé</v>
      </c>
      <c r="Y149" s="90" t="str">
        <f>Page19!$H142</f>
        <v>Invalidé</v>
      </c>
      <c r="Z149" s="90" t="str">
        <f>Page20!$H142</f>
        <v>Invalidé</v>
      </c>
      <c r="AA149" s="90" t="str">
        <f>Page21!$H142</f>
        <v>Invalidé</v>
      </c>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119"/>
      <c r="AZ149" s="119"/>
      <c r="BA149" s="119"/>
      <c r="BB149" s="119"/>
      <c r="BC149" s="119"/>
      <c r="BD149" s="119"/>
      <c r="BE149" s="119"/>
      <c r="BF149" s="119"/>
      <c r="BG149" s="119"/>
      <c r="BH149" s="119"/>
      <c r="BI149" s="119"/>
      <c r="BJ149" s="119"/>
      <c r="BK149" s="119"/>
      <c r="BL149" s="119"/>
      <c r="BM149" s="119"/>
      <c r="BN149" s="119"/>
      <c r="BO149" s="119"/>
      <c r="BP149" s="119"/>
      <c r="BQ149" s="119"/>
      <c r="BR149" s="119"/>
      <c r="BS149" s="119"/>
      <c r="BT149" s="119"/>
      <c r="BU149" s="119"/>
      <c r="BV149" s="119"/>
      <c r="BW149" s="119"/>
      <c r="BX149" s="119"/>
      <c r="BY149" s="119"/>
      <c r="BZ149" s="119"/>
      <c r="CA149" s="119"/>
      <c r="CB149" s="119"/>
      <c r="CC149" s="119"/>
      <c r="CD149" s="119"/>
      <c r="CE149" s="119"/>
      <c r="CF149" s="119"/>
      <c r="CG149" s="119"/>
      <c r="CH149" s="119"/>
      <c r="CI149" s="119"/>
      <c r="CJ149" s="119"/>
      <c r="CK149" s="119"/>
      <c r="CL149" s="119"/>
      <c r="CM149" s="119"/>
      <c r="CN149" s="119"/>
      <c r="CO149" s="119"/>
      <c r="CP149" s="119"/>
      <c r="CQ149" s="119"/>
      <c r="CR149" s="119"/>
      <c r="CS149" s="119"/>
      <c r="CT149" s="119"/>
      <c r="CU149" s="119"/>
      <c r="CV149" s="119"/>
      <c r="CW149" s="119"/>
      <c r="CX149" s="119"/>
      <c r="CY149" s="119"/>
      <c r="CZ149" s="119"/>
      <c r="DA149" s="119"/>
      <c r="DB149" s="119"/>
      <c r="DC149" s="119"/>
      <c r="DD149" s="119"/>
      <c r="DE149" s="119"/>
      <c r="DF149" s="119"/>
      <c r="DG149" s="119"/>
      <c r="DH149" s="119"/>
      <c r="DI149" s="119"/>
      <c r="DJ149" s="119"/>
      <c r="DK149" s="119"/>
      <c r="DL149" s="119"/>
      <c r="DM149" s="119"/>
      <c r="DN149" s="119"/>
      <c r="DO149" s="119"/>
      <c r="DP149" s="119"/>
      <c r="DQ149" s="119"/>
      <c r="DR149" s="119"/>
      <c r="DS149" s="119"/>
      <c r="DT149" s="119"/>
      <c r="DU149" s="119"/>
      <c r="DV149" s="119"/>
      <c r="DW149" s="119"/>
      <c r="DX149" s="119"/>
      <c r="DY149" s="119"/>
      <c r="DZ149" s="119"/>
      <c r="EA149" s="119"/>
      <c r="EB149" s="119"/>
      <c r="EC149" s="119"/>
      <c r="ED149" s="119"/>
      <c r="EE149" s="119"/>
      <c r="EF149" s="119"/>
      <c r="EG149" s="119"/>
      <c r="EH149" s="119"/>
      <c r="EI149" s="119"/>
      <c r="EJ149" s="119"/>
      <c r="EK149" s="119"/>
      <c r="EL149" s="119"/>
      <c r="EM149" s="119"/>
      <c r="EN149" s="119"/>
      <c r="EO149" s="119"/>
      <c r="EP149" s="119"/>
      <c r="EQ149" s="119"/>
      <c r="ER149" s="119"/>
      <c r="ES149" s="119"/>
      <c r="ET149" s="119"/>
      <c r="EU149" s="119"/>
      <c r="EV149" s="119"/>
      <c r="EW149" s="119"/>
      <c r="EX149" s="119"/>
      <c r="EY149" s="119"/>
      <c r="EZ149" s="119"/>
      <c r="FA149" s="119"/>
      <c r="FB149" s="119"/>
      <c r="FC149" s="119"/>
      <c r="FD149" s="119"/>
      <c r="FE149" s="119"/>
      <c r="FF149" s="119"/>
      <c r="FG149" s="119"/>
      <c r="FH149" s="119"/>
      <c r="FI149" s="119"/>
      <c r="FJ149" s="119"/>
      <c r="FK149" s="119"/>
      <c r="FL149" s="119"/>
      <c r="FM149" s="119"/>
      <c r="FN149" s="119"/>
      <c r="FO149" s="119"/>
      <c r="FP149" s="119"/>
      <c r="FQ149" s="119"/>
      <c r="FR149" s="119"/>
      <c r="FS149" s="119"/>
      <c r="FT149" s="119"/>
      <c r="FU149" s="119"/>
      <c r="FV149" s="119"/>
      <c r="FW149" s="119"/>
      <c r="FX149" s="119"/>
      <c r="FY149" s="119"/>
      <c r="FZ149" s="119"/>
      <c r="GA149" s="119"/>
      <c r="GB149" s="119"/>
      <c r="GC149" s="119"/>
      <c r="GD149" s="119"/>
      <c r="GE149" s="119"/>
      <c r="GF149" s="119"/>
      <c r="GG149" s="119"/>
      <c r="GH149" s="119"/>
      <c r="GI149" s="119"/>
      <c r="GJ149" s="119"/>
    </row>
    <row r="150" spans="1:192" ht="123.75" outlineLevel="1" x14ac:dyDescent="0.25">
      <c r="A150" s="182" t="s">
        <v>345</v>
      </c>
      <c r="B150" s="160" t="s">
        <v>967</v>
      </c>
      <c r="C150" s="160" t="s">
        <v>354</v>
      </c>
      <c r="D150" s="159" t="s">
        <v>25</v>
      </c>
      <c r="E150" s="173" t="s">
        <v>968</v>
      </c>
      <c r="F150" s="59"/>
      <c r="G150" s="90" t="str">
        <f>Page1!$H143</f>
        <v>NA</v>
      </c>
      <c r="H150" s="90" t="str">
        <f>Page2!$H143</f>
        <v>NA</v>
      </c>
      <c r="I150" s="90" t="str">
        <f>Page3!$H143</f>
        <v>Invalidé</v>
      </c>
      <c r="J150" s="90" t="str">
        <f>Page4!$H143</f>
        <v>NA</v>
      </c>
      <c r="K150" s="90" t="str">
        <f>Page5!$H143</f>
        <v>NA</v>
      </c>
      <c r="L150" s="90" t="str">
        <f>Page6!$H143</f>
        <v>NA</v>
      </c>
      <c r="M150" s="90" t="str">
        <f>Page7!$H143</f>
        <v>NA</v>
      </c>
      <c r="N150" s="90" t="str">
        <f>Page8!$H143</f>
        <v>NA</v>
      </c>
      <c r="O150" s="90" t="str">
        <f>Page9!$H143</f>
        <v>NA</v>
      </c>
      <c r="P150" s="90" t="str">
        <f>Page10!$H143</f>
        <v>NA</v>
      </c>
      <c r="Q150" s="90" t="str">
        <f>Page11!$H143</f>
        <v>Invalidé</v>
      </c>
      <c r="R150" s="90" t="str">
        <f>Page12!$H143</f>
        <v>NA</v>
      </c>
      <c r="S150" s="90" t="str">
        <f>Page13!$H143</f>
        <v>NA</v>
      </c>
      <c r="T150" s="90" t="str">
        <f>Page14!$H143</f>
        <v>NA</v>
      </c>
      <c r="U150" s="90" t="str">
        <f>Page15!$H143</f>
        <v>NA</v>
      </c>
      <c r="V150" s="90" t="str">
        <f>Page16!$H143</f>
        <v>NA</v>
      </c>
      <c r="W150" s="90" t="str">
        <f>Page17!$H143</f>
        <v>NA</v>
      </c>
      <c r="X150" s="90" t="str">
        <f>Page18!$H143</f>
        <v>NA</v>
      </c>
      <c r="Y150" s="90" t="str">
        <f>Page19!$H143</f>
        <v>NA</v>
      </c>
      <c r="Z150" s="90" t="str">
        <f>Page20!$H143</f>
        <v>NA</v>
      </c>
      <c r="AA150" s="90" t="str">
        <f>Page21!$H143</f>
        <v>NA</v>
      </c>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119"/>
      <c r="AZ150" s="119"/>
      <c r="BA150" s="119"/>
      <c r="BB150" s="119"/>
      <c r="BC150" s="119"/>
      <c r="BD150" s="119"/>
      <c r="BE150" s="119"/>
      <c r="BF150" s="119"/>
      <c r="BG150" s="119"/>
      <c r="BH150" s="119"/>
      <c r="BI150" s="119"/>
      <c r="BJ150" s="119"/>
      <c r="BK150" s="119"/>
      <c r="BL150" s="119"/>
      <c r="BM150" s="119"/>
      <c r="BN150" s="119"/>
      <c r="BO150" s="119"/>
      <c r="BP150" s="119"/>
      <c r="BQ150" s="119"/>
      <c r="BR150" s="119"/>
      <c r="BS150" s="119"/>
      <c r="BT150" s="119"/>
      <c r="BU150" s="119"/>
      <c r="BV150" s="119"/>
      <c r="BW150" s="119"/>
      <c r="BX150" s="119"/>
      <c r="BY150" s="119"/>
      <c r="BZ150" s="119"/>
      <c r="CA150" s="119"/>
      <c r="CB150" s="119"/>
      <c r="CC150" s="119"/>
      <c r="CD150" s="119"/>
      <c r="CE150" s="119"/>
      <c r="CF150" s="119"/>
      <c r="CG150" s="119"/>
      <c r="CH150" s="119"/>
      <c r="CI150" s="119"/>
      <c r="CJ150" s="119"/>
      <c r="CK150" s="119"/>
      <c r="CL150" s="119"/>
      <c r="CM150" s="119"/>
      <c r="CN150" s="119"/>
      <c r="CO150" s="119"/>
      <c r="CP150" s="119"/>
      <c r="CQ150" s="119"/>
      <c r="CR150" s="119"/>
      <c r="CS150" s="119"/>
      <c r="CT150" s="119"/>
      <c r="CU150" s="119"/>
      <c r="CV150" s="119"/>
      <c r="CW150" s="119"/>
      <c r="CX150" s="119"/>
      <c r="CY150" s="119"/>
      <c r="CZ150" s="119"/>
      <c r="DA150" s="119"/>
      <c r="DB150" s="119"/>
      <c r="DC150" s="119"/>
      <c r="DD150" s="119"/>
      <c r="DE150" s="119"/>
      <c r="DF150" s="119"/>
      <c r="DG150" s="119"/>
      <c r="DH150" s="119"/>
      <c r="DI150" s="119"/>
      <c r="DJ150" s="119"/>
      <c r="DK150" s="119"/>
      <c r="DL150" s="119"/>
      <c r="DM150" s="119"/>
      <c r="DN150" s="119"/>
      <c r="DO150" s="119"/>
      <c r="DP150" s="119"/>
      <c r="DQ150" s="119"/>
      <c r="DR150" s="119"/>
      <c r="DS150" s="119"/>
      <c r="DT150" s="119"/>
      <c r="DU150" s="119"/>
      <c r="DV150" s="119"/>
      <c r="DW150" s="119"/>
      <c r="DX150" s="119"/>
      <c r="DY150" s="119"/>
      <c r="DZ150" s="119"/>
      <c r="EA150" s="119"/>
      <c r="EB150" s="119"/>
      <c r="EC150" s="119"/>
      <c r="ED150" s="119"/>
      <c r="EE150" s="119"/>
      <c r="EF150" s="119"/>
      <c r="EG150" s="119"/>
      <c r="EH150" s="119"/>
      <c r="EI150" s="119"/>
      <c r="EJ150" s="119"/>
      <c r="EK150" s="119"/>
      <c r="EL150" s="119"/>
      <c r="EM150" s="119"/>
      <c r="EN150" s="119"/>
      <c r="EO150" s="119"/>
      <c r="EP150" s="119"/>
      <c r="EQ150" s="119"/>
      <c r="ER150" s="119"/>
      <c r="ES150" s="119"/>
      <c r="ET150" s="119"/>
      <c r="EU150" s="119"/>
      <c r="EV150" s="119"/>
      <c r="EW150" s="119"/>
      <c r="EX150" s="119"/>
      <c r="EY150" s="119"/>
      <c r="EZ150" s="119"/>
      <c r="FA150" s="119"/>
      <c r="FB150" s="119"/>
      <c r="FC150" s="119"/>
      <c r="FD150" s="119"/>
      <c r="FE150" s="119"/>
      <c r="FF150" s="119"/>
      <c r="FG150" s="119"/>
      <c r="FH150" s="119"/>
      <c r="FI150" s="119"/>
      <c r="FJ150" s="119"/>
      <c r="FK150" s="119"/>
      <c r="FL150" s="119"/>
      <c r="FM150" s="119"/>
      <c r="FN150" s="119"/>
      <c r="FO150" s="119"/>
      <c r="FP150" s="119"/>
      <c r="FQ150" s="119"/>
      <c r="FR150" s="119"/>
      <c r="FS150" s="119"/>
      <c r="FT150" s="119"/>
      <c r="FU150" s="119"/>
      <c r="FV150" s="119"/>
      <c r="FW150" s="119"/>
      <c r="FX150" s="119"/>
      <c r="FY150" s="119"/>
      <c r="FZ150" s="119"/>
      <c r="GA150" s="119"/>
      <c r="GB150" s="119"/>
      <c r="GC150" s="119"/>
      <c r="GD150" s="119"/>
      <c r="GE150" s="119"/>
      <c r="GF150" s="119"/>
      <c r="GG150" s="119"/>
      <c r="GH150" s="119"/>
      <c r="GI150" s="119"/>
      <c r="GJ150" s="119"/>
    </row>
    <row r="151" spans="1:192" ht="56.25" outlineLevel="1" x14ac:dyDescent="0.25">
      <c r="A151" s="182" t="s">
        <v>345</v>
      </c>
      <c r="B151" s="153" t="s">
        <v>672</v>
      </c>
      <c r="C151" s="153" t="s">
        <v>355</v>
      </c>
      <c r="D151" s="158" t="s">
        <v>25</v>
      </c>
      <c r="E151" s="171" t="s">
        <v>969</v>
      </c>
      <c r="F151" s="61"/>
      <c r="G151" s="90" t="str">
        <f>Page1!$H144</f>
        <v>NA</v>
      </c>
      <c r="H151" s="90" t="str">
        <f>Page2!$H144</f>
        <v>NA</v>
      </c>
      <c r="I151" s="90" t="str">
        <f>Page3!$H144</f>
        <v>NA</v>
      </c>
      <c r="J151" s="90" t="str">
        <f>Page4!$H144</f>
        <v>NA</v>
      </c>
      <c r="K151" s="90" t="str">
        <f>Page5!$H144</f>
        <v>NA</v>
      </c>
      <c r="L151" s="90" t="str">
        <f>Page6!$H144</f>
        <v>NA</v>
      </c>
      <c r="M151" s="90" t="str">
        <f>Page7!$H144</f>
        <v>NA</v>
      </c>
      <c r="N151" s="90" t="str">
        <f>Page8!$H144</f>
        <v>NA</v>
      </c>
      <c r="O151" s="90" t="str">
        <f>Page9!$H144</f>
        <v>NA</v>
      </c>
      <c r="P151" s="90" t="str">
        <f>Page10!$H144</f>
        <v>NA</v>
      </c>
      <c r="Q151" s="90" t="str">
        <f>Page11!$H144</f>
        <v>NA</v>
      </c>
      <c r="R151" s="90" t="str">
        <f>Page12!$H144</f>
        <v>NA</v>
      </c>
      <c r="S151" s="90" t="str">
        <f>Page13!$H144</f>
        <v>NA</v>
      </c>
      <c r="T151" s="90" t="str">
        <f>Page14!$H144</f>
        <v>NA</v>
      </c>
      <c r="U151" s="90" t="str">
        <f>Page15!$H144</f>
        <v>NA</v>
      </c>
      <c r="V151" s="90" t="str">
        <f>Page16!$H144</f>
        <v>NA</v>
      </c>
      <c r="W151" s="90" t="str">
        <f>Page17!$H144</f>
        <v>NA</v>
      </c>
      <c r="X151" s="90" t="str">
        <f>Page18!$H144</f>
        <v>NA</v>
      </c>
      <c r="Y151" s="90" t="str">
        <f>Page19!$H144</f>
        <v>NA</v>
      </c>
      <c r="Z151" s="90" t="str">
        <f>Page20!$H144</f>
        <v>NA</v>
      </c>
      <c r="AA151" s="90" t="str">
        <f>Page21!$H144</f>
        <v>NA</v>
      </c>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119"/>
      <c r="AZ151" s="119"/>
      <c r="BA151" s="119"/>
      <c r="BB151" s="119"/>
      <c r="BC151" s="119"/>
      <c r="BD151" s="119"/>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119"/>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c r="CY151" s="119"/>
      <c r="CZ151" s="119"/>
      <c r="DA151" s="119"/>
      <c r="DB151" s="119"/>
      <c r="DC151" s="119"/>
      <c r="DD151" s="119"/>
      <c r="DE151" s="119"/>
      <c r="DF151" s="119"/>
      <c r="DG151" s="119"/>
      <c r="DH151" s="119"/>
      <c r="DI151" s="119"/>
      <c r="DJ151" s="119"/>
      <c r="DK151" s="119"/>
      <c r="DL151" s="119"/>
      <c r="DM151" s="119"/>
      <c r="DN151" s="119"/>
      <c r="DO151" s="119"/>
      <c r="DP151" s="119"/>
      <c r="DQ151" s="119"/>
      <c r="DR151" s="119"/>
      <c r="DS151" s="119"/>
      <c r="DT151" s="119"/>
      <c r="DU151" s="119"/>
      <c r="DV151" s="119"/>
      <c r="DW151" s="119"/>
      <c r="DX151" s="119"/>
      <c r="DY151" s="119"/>
      <c r="DZ151" s="119"/>
      <c r="EA151" s="119"/>
      <c r="EB151" s="119"/>
      <c r="EC151" s="119"/>
      <c r="ED151" s="119"/>
      <c r="EE151" s="119"/>
      <c r="EF151" s="119"/>
      <c r="EG151" s="119"/>
      <c r="EH151" s="119"/>
      <c r="EI151" s="119"/>
      <c r="EJ151" s="119"/>
      <c r="EK151" s="119"/>
      <c r="EL151" s="119"/>
      <c r="EM151" s="119"/>
      <c r="EN151" s="119"/>
      <c r="EO151" s="119"/>
      <c r="EP151" s="119"/>
      <c r="EQ151" s="119"/>
      <c r="ER151" s="119"/>
      <c r="ES151" s="119"/>
      <c r="ET151" s="119"/>
      <c r="EU151" s="119"/>
      <c r="EV151" s="119"/>
      <c r="EW151" s="119"/>
      <c r="EX151" s="119"/>
      <c r="EY151" s="119"/>
      <c r="EZ151" s="119"/>
      <c r="FA151" s="119"/>
      <c r="FB151" s="119"/>
      <c r="FC151" s="119"/>
      <c r="FD151" s="119"/>
      <c r="FE151" s="119"/>
      <c r="FF151" s="119"/>
      <c r="FG151" s="119"/>
      <c r="FH151" s="119"/>
      <c r="FI151" s="119"/>
      <c r="FJ151" s="119"/>
      <c r="FK151" s="119"/>
      <c r="FL151" s="119"/>
      <c r="FM151" s="119"/>
      <c r="FN151" s="119"/>
      <c r="FO151" s="119"/>
      <c r="FP151" s="119"/>
      <c r="FQ151" s="119"/>
      <c r="FR151" s="119"/>
      <c r="FS151" s="119"/>
      <c r="FT151" s="119"/>
      <c r="FU151" s="119"/>
      <c r="FV151" s="119"/>
      <c r="FW151" s="119"/>
      <c r="FX151" s="119"/>
      <c r="FY151" s="119"/>
      <c r="FZ151" s="119"/>
      <c r="GA151" s="119"/>
      <c r="GB151" s="119"/>
      <c r="GC151" s="119"/>
      <c r="GD151" s="119"/>
      <c r="GE151" s="119"/>
      <c r="GF151" s="119"/>
      <c r="GG151" s="119"/>
      <c r="GH151" s="119"/>
      <c r="GI151" s="119"/>
      <c r="GJ151" s="119"/>
    </row>
    <row r="152" spans="1:192" ht="67.5" outlineLevel="1" x14ac:dyDescent="0.25">
      <c r="A152" s="182" t="s">
        <v>345</v>
      </c>
      <c r="B152" s="160" t="s">
        <v>970</v>
      </c>
      <c r="C152" s="160" t="s">
        <v>356</v>
      </c>
      <c r="D152" s="159" t="s">
        <v>24</v>
      </c>
      <c r="E152" s="175" t="s">
        <v>971</v>
      </c>
      <c r="F152" s="59"/>
      <c r="G152" s="90" t="str">
        <f>Page1!$H145</f>
        <v>Invalidé</v>
      </c>
      <c r="H152" s="90" t="str">
        <f>Page2!$H145</f>
        <v>Invalidé</v>
      </c>
      <c r="I152" s="90" t="str">
        <f>Page3!$H145</f>
        <v>Invalidé</v>
      </c>
      <c r="J152" s="90" t="str">
        <f>Page4!$H145</f>
        <v>Invalidé</v>
      </c>
      <c r="K152" s="90" t="str">
        <f>Page5!$H145</f>
        <v>Invalidé</v>
      </c>
      <c r="L152" s="90" t="str">
        <f>Page6!$H145</f>
        <v>Invalidé</v>
      </c>
      <c r="M152" s="90" t="str">
        <f>Page7!$H145</f>
        <v>Invalidé</v>
      </c>
      <c r="N152" s="90" t="str">
        <f>Page8!$H145</f>
        <v>Invalidé</v>
      </c>
      <c r="O152" s="90" t="str">
        <f>Page9!$H145</f>
        <v>Invalidé</v>
      </c>
      <c r="P152" s="90" t="str">
        <f>Page10!$H145</f>
        <v>Invalidé</v>
      </c>
      <c r="Q152" s="90" t="str">
        <f>Page11!$H145</f>
        <v>Invalidé</v>
      </c>
      <c r="R152" s="90" t="str">
        <f>Page12!$H145</f>
        <v>Invalidé</v>
      </c>
      <c r="S152" s="90" t="str">
        <f>Page13!$H145</f>
        <v>Invalidé</v>
      </c>
      <c r="T152" s="90" t="str">
        <f>Page14!$H145</f>
        <v>Invalidé</v>
      </c>
      <c r="U152" s="90" t="str">
        <f>Page15!$H145</f>
        <v>Invalidé</v>
      </c>
      <c r="V152" s="90" t="str">
        <f>Page16!$H145</f>
        <v>Invalidé</v>
      </c>
      <c r="W152" s="90" t="str">
        <f>Page17!$H145</f>
        <v>Invalidé</v>
      </c>
      <c r="X152" s="90" t="str">
        <f>Page18!$H145</f>
        <v>Invalidé</v>
      </c>
      <c r="Y152" s="90" t="str">
        <f>Page19!$H145</f>
        <v>Invalidé</v>
      </c>
      <c r="Z152" s="90" t="str">
        <f>Page20!$H145</f>
        <v>Invalidé</v>
      </c>
      <c r="AA152" s="90" t="str">
        <f>Page21!$H145</f>
        <v>Invalidé</v>
      </c>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119"/>
      <c r="AZ152" s="119"/>
      <c r="BA152" s="119"/>
      <c r="BB152" s="119"/>
      <c r="BC152" s="119"/>
      <c r="BD152" s="119"/>
      <c r="BE152" s="119"/>
      <c r="BF152" s="119"/>
      <c r="BG152" s="119"/>
      <c r="BH152" s="119"/>
      <c r="BI152" s="119"/>
      <c r="BJ152" s="119"/>
      <c r="BK152" s="119"/>
      <c r="BL152" s="119"/>
      <c r="BM152" s="119"/>
      <c r="BN152" s="119"/>
      <c r="BO152" s="119"/>
      <c r="BP152" s="119"/>
      <c r="BQ152" s="119"/>
      <c r="BR152" s="119"/>
      <c r="BS152" s="119"/>
      <c r="BT152" s="119"/>
      <c r="BU152" s="119"/>
      <c r="BV152" s="119"/>
      <c r="BW152" s="119"/>
      <c r="BX152" s="119"/>
      <c r="BY152" s="119"/>
      <c r="BZ152" s="119"/>
      <c r="CA152" s="119"/>
      <c r="CB152" s="119"/>
      <c r="CC152" s="119"/>
      <c r="CD152" s="119"/>
      <c r="CE152" s="119"/>
      <c r="CF152" s="119"/>
      <c r="CG152" s="119"/>
      <c r="CH152" s="119"/>
      <c r="CI152" s="119"/>
      <c r="CJ152" s="119"/>
      <c r="CK152" s="119"/>
      <c r="CL152" s="119"/>
      <c r="CM152" s="119"/>
      <c r="CN152" s="119"/>
      <c r="CO152" s="119"/>
      <c r="CP152" s="119"/>
      <c r="CQ152" s="119"/>
      <c r="CR152" s="119"/>
      <c r="CS152" s="119"/>
      <c r="CT152" s="119"/>
      <c r="CU152" s="119"/>
      <c r="CV152" s="119"/>
      <c r="CW152" s="119"/>
      <c r="CX152" s="119"/>
      <c r="CY152" s="119"/>
      <c r="CZ152" s="119"/>
      <c r="DA152" s="119"/>
      <c r="DB152" s="119"/>
      <c r="DC152" s="119"/>
      <c r="DD152" s="119"/>
      <c r="DE152" s="119"/>
      <c r="DF152" s="119"/>
      <c r="DG152" s="119"/>
      <c r="DH152" s="119"/>
      <c r="DI152" s="119"/>
      <c r="DJ152" s="119"/>
      <c r="DK152" s="119"/>
      <c r="DL152" s="119"/>
      <c r="DM152" s="119"/>
      <c r="DN152" s="119"/>
      <c r="DO152" s="119"/>
      <c r="DP152" s="119"/>
      <c r="DQ152" s="119"/>
      <c r="DR152" s="119"/>
      <c r="DS152" s="119"/>
      <c r="DT152" s="119"/>
      <c r="DU152" s="119"/>
      <c r="DV152" s="119"/>
      <c r="DW152" s="119"/>
      <c r="DX152" s="119"/>
      <c r="DY152" s="119"/>
      <c r="DZ152" s="119"/>
      <c r="EA152" s="119"/>
      <c r="EB152" s="119"/>
      <c r="EC152" s="119"/>
      <c r="ED152" s="119"/>
      <c r="EE152" s="119"/>
      <c r="EF152" s="119"/>
      <c r="EG152" s="119"/>
      <c r="EH152" s="119"/>
      <c r="EI152" s="119"/>
      <c r="EJ152" s="119"/>
      <c r="EK152" s="119"/>
      <c r="EL152" s="119"/>
      <c r="EM152" s="119"/>
      <c r="EN152" s="119"/>
      <c r="EO152" s="119"/>
      <c r="EP152" s="119"/>
      <c r="EQ152" s="119"/>
      <c r="ER152" s="119"/>
      <c r="ES152" s="119"/>
      <c r="ET152" s="119"/>
      <c r="EU152" s="119"/>
      <c r="EV152" s="119"/>
      <c r="EW152" s="119"/>
      <c r="EX152" s="119"/>
      <c r="EY152" s="119"/>
      <c r="EZ152" s="119"/>
      <c r="FA152" s="119"/>
      <c r="FB152" s="119"/>
      <c r="FC152" s="119"/>
      <c r="FD152" s="119"/>
      <c r="FE152" s="119"/>
      <c r="FF152" s="119"/>
      <c r="FG152" s="119"/>
      <c r="FH152" s="119"/>
      <c r="FI152" s="119"/>
      <c r="FJ152" s="119"/>
      <c r="FK152" s="119"/>
      <c r="FL152" s="119"/>
      <c r="FM152" s="119"/>
      <c r="FN152" s="119"/>
      <c r="FO152" s="119"/>
      <c r="FP152" s="119"/>
      <c r="FQ152" s="119"/>
      <c r="FR152" s="119"/>
      <c r="FS152" s="119"/>
      <c r="FT152" s="119"/>
      <c r="FU152" s="119"/>
      <c r="FV152" s="119"/>
      <c r="FW152" s="119"/>
      <c r="FX152" s="119"/>
      <c r="FY152" s="119"/>
      <c r="FZ152" s="119"/>
      <c r="GA152" s="119"/>
      <c r="GB152" s="119"/>
      <c r="GC152" s="119"/>
      <c r="GD152" s="119"/>
      <c r="GE152" s="119"/>
      <c r="GF152" s="119"/>
      <c r="GG152" s="119"/>
      <c r="GH152" s="119"/>
      <c r="GI152" s="119"/>
      <c r="GJ152" s="119"/>
    </row>
    <row r="153" spans="1:192" ht="56.25" outlineLevel="1" x14ac:dyDescent="0.25">
      <c r="A153" s="182" t="s">
        <v>345</v>
      </c>
      <c r="B153" s="153" t="s">
        <v>972</v>
      </c>
      <c r="C153" s="153" t="s">
        <v>357</v>
      </c>
      <c r="D153" s="158" t="s">
        <v>24</v>
      </c>
      <c r="E153" s="171" t="s">
        <v>632</v>
      </c>
      <c r="F153" s="61"/>
      <c r="G153" s="90" t="str">
        <f>Page1!$H146</f>
        <v>NA</v>
      </c>
      <c r="H153" s="90" t="str">
        <f>Page2!$H146</f>
        <v>NA</v>
      </c>
      <c r="I153" s="90" t="str">
        <f>Page3!$H146</f>
        <v>NA</v>
      </c>
      <c r="J153" s="90" t="str">
        <f>Page4!$H146</f>
        <v>NA</v>
      </c>
      <c r="K153" s="90" t="str">
        <f>Page5!$H146</f>
        <v>NA</v>
      </c>
      <c r="L153" s="90" t="str">
        <f>Page6!$H146</f>
        <v>NA</v>
      </c>
      <c r="M153" s="90" t="str">
        <f>Page7!$H146</f>
        <v>NA</v>
      </c>
      <c r="N153" s="90" t="str">
        <f>Page8!$H146</f>
        <v>NA</v>
      </c>
      <c r="O153" s="90" t="str">
        <f>Page9!$H146</f>
        <v>NA</v>
      </c>
      <c r="P153" s="90" t="str">
        <f>Page10!$H146</f>
        <v>NA</v>
      </c>
      <c r="Q153" s="90" t="str">
        <f>Page11!$H146</f>
        <v>NA</v>
      </c>
      <c r="R153" s="90" t="str">
        <f>Page12!$H146</f>
        <v>NA</v>
      </c>
      <c r="S153" s="90" t="str">
        <f>Page13!$H146</f>
        <v>NA</v>
      </c>
      <c r="T153" s="90" t="str">
        <f>Page14!$H146</f>
        <v>NA</v>
      </c>
      <c r="U153" s="90" t="str">
        <f>Page15!$H146</f>
        <v>NA</v>
      </c>
      <c r="V153" s="90" t="str">
        <f>Page16!$H146</f>
        <v>NA</v>
      </c>
      <c r="W153" s="90" t="str">
        <f>Page17!$H146</f>
        <v>NA</v>
      </c>
      <c r="X153" s="90" t="str">
        <f>Page18!$H146</f>
        <v>NA</v>
      </c>
      <c r="Y153" s="90" t="str">
        <f>Page19!$H146</f>
        <v>NA</v>
      </c>
      <c r="Z153" s="90" t="str">
        <f>Page20!$H146</f>
        <v>NA</v>
      </c>
      <c r="AA153" s="90" t="str">
        <f>Page21!$H146</f>
        <v>NA</v>
      </c>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119"/>
      <c r="AZ153" s="119"/>
      <c r="BA153" s="119"/>
      <c r="BB153" s="119"/>
      <c r="BC153" s="119"/>
      <c r="BD153" s="119"/>
      <c r="BE153" s="119"/>
      <c r="BF153" s="119"/>
      <c r="BG153" s="119"/>
      <c r="BH153" s="119"/>
      <c r="BI153" s="119"/>
      <c r="BJ153" s="119"/>
      <c r="BK153" s="119"/>
      <c r="BL153" s="119"/>
      <c r="BM153" s="119"/>
      <c r="BN153" s="119"/>
      <c r="BO153" s="119"/>
      <c r="BP153" s="119"/>
      <c r="BQ153" s="119"/>
      <c r="BR153" s="119"/>
      <c r="BS153" s="119"/>
      <c r="BT153" s="119"/>
      <c r="BU153" s="119"/>
      <c r="BV153" s="119"/>
      <c r="BW153" s="119"/>
      <c r="BX153" s="119"/>
      <c r="BY153" s="119"/>
      <c r="BZ153" s="119"/>
      <c r="CA153" s="119"/>
      <c r="CB153" s="119"/>
      <c r="CC153" s="119"/>
      <c r="CD153" s="119"/>
      <c r="CE153" s="119"/>
      <c r="CF153" s="119"/>
      <c r="CG153" s="119"/>
      <c r="CH153" s="119"/>
      <c r="CI153" s="119"/>
      <c r="CJ153" s="119"/>
      <c r="CK153" s="119"/>
      <c r="CL153" s="119"/>
      <c r="CM153" s="119"/>
      <c r="CN153" s="119"/>
      <c r="CO153" s="119"/>
      <c r="CP153" s="119"/>
      <c r="CQ153" s="119"/>
      <c r="CR153" s="119"/>
      <c r="CS153" s="119"/>
      <c r="CT153" s="119"/>
      <c r="CU153" s="119"/>
      <c r="CV153" s="119"/>
      <c r="CW153" s="119"/>
      <c r="CX153" s="119"/>
      <c r="CY153" s="119"/>
      <c r="CZ153" s="119"/>
      <c r="DA153" s="119"/>
      <c r="DB153" s="119"/>
      <c r="DC153" s="119"/>
      <c r="DD153" s="119"/>
      <c r="DE153" s="119"/>
      <c r="DF153" s="119"/>
      <c r="DG153" s="119"/>
      <c r="DH153" s="119"/>
      <c r="DI153" s="119"/>
      <c r="DJ153" s="119"/>
      <c r="DK153" s="119"/>
      <c r="DL153" s="119"/>
      <c r="DM153" s="119"/>
      <c r="DN153" s="119"/>
      <c r="DO153" s="119"/>
      <c r="DP153" s="119"/>
      <c r="DQ153" s="119"/>
      <c r="DR153" s="119"/>
      <c r="DS153" s="119"/>
      <c r="DT153" s="119"/>
      <c r="DU153" s="119"/>
      <c r="DV153" s="119"/>
      <c r="DW153" s="119"/>
      <c r="DX153" s="119"/>
      <c r="DY153" s="119"/>
      <c r="DZ153" s="119"/>
      <c r="EA153" s="119"/>
      <c r="EB153" s="119"/>
      <c r="EC153" s="119"/>
      <c r="ED153" s="119"/>
      <c r="EE153" s="119"/>
      <c r="EF153" s="119"/>
      <c r="EG153" s="119"/>
      <c r="EH153" s="119"/>
      <c r="EI153" s="119"/>
      <c r="EJ153" s="119"/>
      <c r="EK153" s="119"/>
      <c r="EL153" s="119"/>
      <c r="EM153" s="119"/>
      <c r="EN153" s="119"/>
      <c r="EO153" s="119"/>
      <c r="EP153" s="119"/>
      <c r="EQ153" s="119"/>
      <c r="ER153" s="119"/>
      <c r="ES153" s="119"/>
      <c r="ET153" s="119"/>
      <c r="EU153" s="119"/>
      <c r="EV153" s="119"/>
      <c r="EW153" s="119"/>
      <c r="EX153" s="119"/>
      <c r="EY153" s="119"/>
      <c r="EZ153" s="119"/>
      <c r="FA153" s="119"/>
      <c r="FB153" s="119"/>
      <c r="FC153" s="119"/>
      <c r="FD153" s="119"/>
      <c r="FE153" s="119"/>
      <c r="FF153" s="119"/>
      <c r="FG153" s="119"/>
      <c r="FH153" s="119"/>
      <c r="FI153" s="119"/>
      <c r="FJ153" s="119"/>
      <c r="FK153" s="119"/>
      <c r="FL153" s="119"/>
      <c r="FM153" s="119"/>
      <c r="FN153" s="119"/>
      <c r="FO153" s="119"/>
      <c r="FP153" s="119"/>
      <c r="FQ153" s="119"/>
      <c r="FR153" s="119"/>
      <c r="FS153" s="119"/>
      <c r="FT153" s="119"/>
      <c r="FU153" s="119"/>
      <c r="FV153" s="119"/>
      <c r="FW153" s="119"/>
      <c r="FX153" s="119"/>
      <c r="FY153" s="119"/>
      <c r="FZ153" s="119"/>
      <c r="GA153" s="119"/>
      <c r="GB153" s="119"/>
      <c r="GC153" s="119"/>
      <c r="GD153" s="119"/>
      <c r="GE153" s="119"/>
      <c r="GF153" s="119"/>
      <c r="GG153" s="119"/>
      <c r="GH153" s="119"/>
      <c r="GI153" s="119"/>
      <c r="GJ153" s="119"/>
    </row>
    <row r="154" spans="1:192" ht="78.75" outlineLevel="1" x14ac:dyDescent="0.25">
      <c r="A154" s="182" t="s">
        <v>345</v>
      </c>
      <c r="B154" s="153"/>
      <c r="C154" s="153" t="s">
        <v>469</v>
      </c>
      <c r="D154" s="158" t="s">
        <v>24</v>
      </c>
      <c r="E154" s="165" t="s">
        <v>973</v>
      </c>
      <c r="F154" s="61"/>
      <c r="G154" s="90" t="str">
        <f>Page1!$H147</f>
        <v>NA</v>
      </c>
      <c r="H154" s="90" t="str">
        <f>Page2!$H147</f>
        <v>NA</v>
      </c>
      <c r="I154" s="90" t="str">
        <f>Page3!$H147</f>
        <v>NA</v>
      </c>
      <c r="J154" s="90" t="str">
        <f>Page4!$H147</f>
        <v>NA</v>
      </c>
      <c r="K154" s="90" t="str">
        <f>Page5!$H147</f>
        <v>NA</v>
      </c>
      <c r="L154" s="90" t="str">
        <f>Page6!$H147</f>
        <v>NA</v>
      </c>
      <c r="M154" s="90" t="str">
        <f>Page7!$H147</f>
        <v>NA</v>
      </c>
      <c r="N154" s="90" t="str">
        <f>Page8!$H147</f>
        <v>NA</v>
      </c>
      <c r="O154" s="90" t="str">
        <f>Page9!$H147</f>
        <v>NA</v>
      </c>
      <c r="P154" s="90" t="str">
        <f>Page10!$H147</f>
        <v>NA</v>
      </c>
      <c r="Q154" s="90" t="str">
        <f>Page11!$H147</f>
        <v>NA</v>
      </c>
      <c r="R154" s="90" t="str">
        <f>Page12!$H147</f>
        <v>NA</v>
      </c>
      <c r="S154" s="90" t="str">
        <f>Page13!$H147</f>
        <v>NA</v>
      </c>
      <c r="T154" s="90" t="str">
        <f>Page14!$H147</f>
        <v>NA</v>
      </c>
      <c r="U154" s="90" t="str">
        <f>Page15!$H147</f>
        <v>NA</v>
      </c>
      <c r="V154" s="90" t="str">
        <f>Page16!$H147</f>
        <v>NA</v>
      </c>
      <c r="W154" s="90" t="str">
        <f>Page17!$H147</f>
        <v>NA</v>
      </c>
      <c r="X154" s="90" t="str">
        <f>Page18!$H147</f>
        <v>NA</v>
      </c>
      <c r="Y154" s="90" t="str">
        <f>Page19!$H147</f>
        <v>NA</v>
      </c>
      <c r="Z154" s="90" t="str">
        <f>Page20!$H147</f>
        <v>NA</v>
      </c>
      <c r="AA154" s="90" t="str">
        <f>Page21!$H147</f>
        <v>NA</v>
      </c>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119"/>
      <c r="AZ154" s="119"/>
      <c r="BA154" s="119"/>
      <c r="BB154" s="119"/>
      <c r="BC154" s="119"/>
      <c r="BD154" s="119"/>
      <c r="BE154" s="119"/>
      <c r="BF154" s="119"/>
      <c r="BG154" s="119"/>
      <c r="BH154" s="119"/>
      <c r="BI154" s="119"/>
      <c r="BJ154" s="119"/>
      <c r="BK154" s="119"/>
      <c r="BL154" s="119"/>
      <c r="BM154" s="119"/>
      <c r="BN154" s="119"/>
      <c r="BO154" s="119"/>
      <c r="BP154" s="119"/>
      <c r="BQ154" s="119"/>
      <c r="BR154" s="119"/>
      <c r="BS154" s="119"/>
      <c r="BT154" s="119"/>
      <c r="BU154" s="119"/>
      <c r="BV154" s="119"/>
      <c r="BW154" s="119"/>
      <c r="BX154" s="119"/>
      <c r="BY154" s="119"/>
      <c r="BZ154" s="119"/>
      <c r="CA154" s="119"/>
      <c r="CB154" s="119"/>
      <c r="CC154" s="119"/>
      <c r="CD154" s="119"/>
      <c r="CE154" s="119"/>
      <c r="CF154" s="119"/>
      <c r="CG154" s="119"/>
      <c r="CH154" s="119"/>
      <c r="CI154" s="119"/>
      <c r="CJ154" s="119"/>
      <c r="CK154" s="119"/>
      <c r="CL154" s="119"/>
      <c r="CM154" s="119"/>
      <c r="CN154" s="119"/>
      <c r="CO154" s="119"/>
      <c r="CP154" s="119"/>
      <c r="CQ154" s="119"/>
      <c r="CR154" s="119"/>
      <c r="CS154" s="119"/>
      <c r="CT154" s="119"/>
      <c r="CU154" s="119"/>
      <c r="CV154" s="119"/>
      <c r="CW154" s="119"/>
      <c r="CX154" s="119"/>
      <c r="CY154" s="119"/>
      <c r="CZ154" s="119"/>
      <c r="DA154" s="119"/>
      <c r="DB154" s="119"/>
      <c r="DC154" s="119"/>
      <c r="DD154" s="119"/>
      <c r="DE154" s="119"/>
      <c r="DF154" s="119"/>
      <c r="DG154" s="119"/>
      <c r="DH154" s="119"/>
      <c r="DI154" s="119"/>
      <c r="DJ154" s="119"/>
      <c r="DK154" s="119"/>
      <c r="DL154" s="119"/>
      <c r="DM154" s="119"/>
      <c r="DN154" s="119"/>
      <c r="DO154" s="119"/>
      <c r="DP154" s="119"/>
      <c r="DQ154" s="119"/>
      <c r="DR154" s="119"/>
      <c r="DS154" s="119"/>
      <c r="DT154" s="119"/>
      <c r="DU154" s="119"/>
      <c r="DV154" s="119"/>
      <c r="DW154" s="119"/>
      <c r="DX154" s="119"/>
      <c r="DY154" s="119"/>
      <c r="DZ154" s="119"/>
      <c r="EA154" s="119"/>
      <c r="EB154" s="119"/>
      <c r="EC154" s="119"/>
      <c r="ED154" s="119"/>
      <c r="EE154" s="119"/>
      <c r="EF154" s="119"/>
      <c r="EG154" s="119"/>
      <c r="EH154" s="119"/>
      <c r="EI154" s="119"/>
      <c r="EJ154" s="119"/>
      <c r="EK154" s="119"/>
      <c r="EL154" s="119"/>
      <c r="EM154" s="119"/>
      <c r="EN154" s="119"/>
      <c r="EO154" s="119"/>
      <c r="EP154" s="119"/>
      <c r="EQ154" s="119"/>
      <c r="ER154" s="119"/>
      <c r="ES154" s="119"/>
      <c r="ET154" s="119"/>
      <c r="EU154" s="119"/>
      <c r="EV154" s="119"/>
      <c r="EW154" s="119"/>
      <c r="EX154" s="119"/>
      <c r="EY154" s="119"/>
      <c r="EZ154" s="119"/>
      <c r="FA154" s="119"/>
      <c r="FB154" s="119"/>
      <c r="FC154" s="119"/>
      <c r="FD154" s="119"/>
      <c r="FE154" s="119"/>
      <c r="FF154" s="119"/>
      <c r="FG154" s="119"/>
      <c r="FH154" s="119"/>
      <c r="FI154" s="119"/>
      <c r="FJ154" s="119"/>
      <c r="FK154" s="119"/>
      <c r="FL154" s="119"/>
      <c r="FM154" s="119"/>
      <c r="FN154" s="119"/>
      <c r="FO154" s="119"/>
      <c r="FP154" s="119"/>
      <c r="FQ154" s="119"/>
      <c r="FR154" s="119"/>
      <c r="FS154" s="119"/>
      <c r="FT154" s="119"/>
      <c r="FU154" s="119"/>
      <c r="FV154" s="119"/>
      <c r="FW154" s="119"/>
      <c r="FX154" s="119"/>
      <c r="FY154" s="119"/>
      <c r="FZ154" s="119"/>
      <c r="GA154" s="119"/>
      <c r="GB154" s="119"/>
      <c r="GC154" s="119"/>
      <c r="GD154" s="119"/>
      <c r="GE154" s="119"/>
      <c r="GF154" s="119"/>
      <c r="GG154" s="119"/>
      <c r="GH154" s="119"/>
      <c r="GI154" s="119"/>
      <c r="GJ154" s="119"/>
    </row>
    <row r="155" spans="1:192" ht="67.5" outlineLevel="1" x14ac:dyDescent="0.25">
      <c r="A155" s="181" t="s">
        <v>358</v>
      </c>
      <c r="B155" s="160" t="s">
        <v>974</v>
      </c>
      <c r="C155" s="160" t="s">
        <v>359</v>
      </c>
      <c r="D155" s="159" t="s">
        <v>24</v>
      </c>
      <c r="E155" s="164" t="s">
        <v>673</v>
      </c>
      <c r="F155" s="59"/>
      <c r="G155" s="90" t="str">
        <f>Page1!$H148</f>
        <v>Invalidé</v>
      </c>
      <c r="H155" s="90" t="str">
        <f>Page2!$H148</f>
        <v>Invalidé</v>
      </c>
      <c r="I155" s="90" t="str">
        <f>Page3!$H148</f>
        <v>Invalidé</v>
      </c>
      <c r="J155" s="90" t="str">
        <f>Page4!$H148</f>
        <v>Invalidé</v>
      </c>
      <c r="K155" s="90" t="str">
        <f>Page5!$H148</f>
        <v>Invalidé</v>
      </c>
      <c r="L155" s="90" t="str">
        <f>Page6!$H148</f>
        <v>Invalidé</v>
      </c>
      <c r="M155" s="90" t="str">
        <f>Page7!$H148</f>
        <v>Invalidé</v>
      </c>
      <c r="N155" s="90" t="str">
        <f>Page8!$H148</f>
        <v>Invalidé</v>
      </c>
      <c r="O155" s="90" t="str">
        <f>Page9!$H148</f>
        <v>Invalidé</v>
      </c>
      <c r="P155" s="90" t="str">
        <f>Page10!$H148</f>
        <v>Invalidé</v>
      </c>
      <c r="Q155" s="90" t="str">
        <f>Page11!$H148</f>
        <v>Invalidé</v>
      </c>
      <c r="R155" s="90" t="str">
        <f>Page12!$H148</f>
        <v>Invalidé</v>
      </c>
      <c r="S155" s="90" t="str">
        <f>Page13!$H148</f>
        <v>Invalidé</v>
      </c>
      <c r="T155" s="90" t="str">
        <f>Page14!$H148</f>
        <v>Invalidé</v>
      </c>
      <c r="U155" s="90" t="str">
        <f>Page15!$H148</f>
        <v>Invalidé</v>
      </c>
      <c r="V155" s="90" t="str">
        <f>Page16!$H148</f>
        <v>Invalidé</v>
      </c>
      <c r="W155" s="90" t="str">
        <f>Page17!$H148</f>
        <v>Invalidé</v>
      </c>
      <c r="X155" s="90" t="str">
        <f>Page18!$H148</f>
        <v>Invalidé</v>
      </c>
      <c r="Y155" s="90" t="str">
        <f>Page19!$H148</f>
        <v>Invalidé</v>
      </c>
      <c r="Z155" s="90" t="str">
        <f>Page20!$H148</f>
        <v>Invalidé</v>
      </c>
      <c r="AA155" s="90" t="str">
        <f>Page21!$H148</f>
        <v>Invalidé</v>
      </c>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119"/>
      <c r="AZ155" s="119"/>
      <c r="BA155" s="119"/>
      <c r="BB155" s="119"/>
      <c r="BC155" s="119"/>
      <c r="BD155" s="119"/>
      <c r="BE155" s="119"/>
      <c r="BF155" s="119"/>
      <c r="BG155" s="119"/>
      <c r="BH155" s="119"/>
      <c r="BI155" s="119"/>
      <c r="BJ155" s="119"/>
      <c r="BK155" s="119"/>
      <c r="BL155" s="119"/>
      <c r="BM155" s="119"/>
      <c r="BN155" s="119"/>
      <c r="BO155" s="119"/>
      <c r="BP155" s="119"/>
      <c r="BQ155" s="119"/>
      <c r="BR155" s="119"/>
      <c r="BS155" s="119"/>
      <c r="BT155" s="119"/>
      <c r="BU155" s="119"/>
      <c r="BV155" s="119"/>
      <c r="BW155" s="119"/>
      <c r="BX155" s="119"/>
      <c r="BY155" s="119"/>
      <c r="BZ155" s="119"/>
      <c r="CA155" s="119"/>
      <c r="CB155" s="119"/>
      <c r="CC155" s="119"/>
      <c r="CD155" s="119"/>
      <c r="CE155" s="119"/>
      <c r="CF155" s="119"/>
      <c r="CG155" s="119"/>
      <c r="CH155" s="119"/>
      <c r="CI155" s="119"/>
      <c r="CJ155" s="119"/>
      <c r="CK155" s="119"/>
      <c r="CL155" s="119"/>
      <c r="CM155" s="119"/>
      <c r="CN155" s="119"/>
      <c r="CO155" s="119"/>
      <c r="CP155" s="119"/>
      <c r="CQ155" s="119"/>
      <c r="CR155" s="119"/>
      <c r="CS155" s="119"/>
      <c r="CT155" s="119"/>
      <c r="CU155" s="119"/>
      <c r="CV155" s="119"/>
      <c r="CW155" s="119"/>
      <c r="CX155" s="119"/>
      <c r="CY155" s="119"/>
      <c r="CZ155" s="119"/>
      <c r="DA155" s="119"/>
      <c r="DB155" s="119"/>
      <c r="DC155" s="119"/>
      <c r="DD155" s="119"/>
      <c r="DE155" s="119"/>
      <c r="DF155" s="119"/>
      <c r="DG155" s="119"/>
      <c r="DH155" s="119"/>
      <c r="DI155" s="119"/>
      <c r="DJ155" s="119"/>
      <c r="DK155" s="119"/>
      <c r="DL155" s="119"/>
      <c r="DM155" s="119"/>
      <c r="DN155" s="119"/>
      <c r="DO155" s="119"/>
      <c r="DP155" s="119"/>
      <c r="DQ155" s="119"/>
      <c r="DR155" s="119"/>
      <c r="DS155" s="119"/>
      <c r="DT155" s="119"/>
      <c r="DU155" s="119"/>
      <c r="DV155" s="119"/>
      <c r="DW155" s="119"/>
      <c r="DX155" s="119"/>
      <c r="DY155" s="119"/>
      <c r="DZ155" s="119"/>
      <c r="EA155" s="119"/>
      <c r="EB155" s="119"/>
      <c r="EC155" s="119"/>
      <c r="ED155" s="119"/>
      <c r="EE155" s="119"/>
      <c r="EF155" s="119"/>
      <c r="EG155" s="119"/>
      <c r="EH155" s="119"/>
      <c r="EI155" s="119"/>
      <c r="EJ155" s="119"/>
      <c r="EK155" s="119"/>
      <c r="EL155" s="119"/>
      <c r="EM155" s="119"/>
      <c r="EN155" s="119"/>
      <c r="EO155" s="119"/>
      <c r="EP155" s="119"/>
      <c r="EQ155" s="119"/>
      <c r="ER155" s="119"/>
      <c r="ES155" s="119"/>
      <c r="ET155" s="119"/>
      <c r="EU155" s="119"/>
      <c r="EV155" s="119"/>
      <c r="EW155" s="119"/>
      <c r="EX155" s="119"/>
      <c r="EY155" s="119"/>
      <c r="EZ155" s="119"/>
      <c r="FA155" s="119"/>
      <c r="FB155" s="119"/>
      <c r="FC155" s="119"/>
      <c r="FD155" s="119"/>
      <c r="FE155" s="119"/>
      <c r="FF155" s="119"/>
      <c r="FG155" s="119"/>
      <c r="FH155" s="119"/>
      <c r="FI155" s="119"/>
      <c r="FJ155" s="119"/>
      <c r="FK155" s="119"/>
      <c r="FL155" s="119"/>
      <c r="FM155" s="119"/>
      <c r="FN155" s="119"/>
      <c r="FO155" s="119"/>
      <c r="FP155" s="119"/>
      <c r="FQ155" s="119"/>
      <c r="FR155" s="119"/>
      <c r="FS155" s="119"/>
      <c r="FT155" s="119"/>
      <c r="FU155" s="119"/>
      <c r="FV155" s="119"/>
      <c r="FW155" s="119"/>
      <c r="FX155" s="119"/>
      <c r="FY155" s="119"/>
      <c r="FZ155" s="119"/>
      <c r="GA155" s="119"/>
      <c r="GB155" s="119"/>
      <c r="GC155" s="119"/>
      <c r="GD155" s="119"/>
      <c r="GE155" s="119"/>
      <c r="GF155" s="119"/>
      <c r="GG155" s="119"/>
      <c r="GH155" s="119"/>
      <c r="GI155" s="119"/>
      <c r="GJ155" s="119"/>
    </row>
    <row r="156" spans="1:192" ht="56.25" outlineLevel="1" x14ac:dyDescent="0.25">
      <c r="A156" s="181" t="s">
        <v>358</v>
      </c>
      <c r="B156" s="160"/>
      <c r="C156" s="160" t="s">
        <v>360</v>
      </c>
      <c r="D156" s="159" t="s">
        <v>24</v>
      </c>
      <c r="E156" s="164" t="s">
        <v>975</v>
      </c>
      <c r="F156" s="59"/>
      <c r="G156" s="90" t="str">
        <f>Page1!$H149</f>
        <v>Invalidé</v>
      </c>
      <c r="H156" s="90" t="str">
        <f>Page2!$H149</f>
        <v>Invalidé</v>
      </c>
      <c r="I156" s="90" t="str">
        <f>Page3!$H149</f>
        <v>Invalidé</v>
      </c>
      <c r="J156" s="90" t="str">
        <f>Page4!$H149</f>
        <v>Invalidé</v>
      </c>
      <c r="K156" s="90" t="str">
        <f>Page5!$H149</f>
        <v>Invalidé</v>
      </c>
      <c r="L156" s="90" t="str">
        <f>Page6!$H149</f>
        <v>Invalidé</v>
      </c>
      <c r="M156" s="90" t="str">
        <f>Page7!$H149</f>
        <v>Invalidé</v>
      </c>
      <c r="N156" s="90" t="str">
        <f>Page8!$H149</f>
        <v>Validé</v>
      </c>
      <c r="O156" s="90" t="str">
        <f>Page9!$H149</f>
        <v>Validé</v>
      </c>
      <c r="P156" s="90" t="str">
        <f>Page10!$H149</f>
        <v>Validé</v>
      </c>
      <c r="Q156" s="90" t="str">
        <f>Page11!$H149</f>
        <v>Invalidé</v>
      </c>
      <c r="R156" s="90" t="str">
        <f>Page12!$H149</f>
        <v>Validé</v>
      </c>
      <c r="S156" s="90" t="str">
        <f>Page13!$H149</f>
        <v>Validé</v>
      </c>
      <c r="T156" s="90" t="str">
        <f>Page14!$H149</f>
        <v>Validé</v>
      </c>
      <c r="U156" s="90" t="str">
        <f>Page15!$H149</f>
        <v>Validé</v>
      </c>
      <c r="V156" s="90" t="str">
        <f>Page16!$H149</f>
        <v>Validé</v>
      </c>
      <c r="W156" s="90" t="str">
        <f>Page17!$H149</f>
        <v>Validé</v>
      </c>
      <c r="X156" s="90" t="str">
        <f>Page18!$H149</f>
        <v>Validé</v>
      </c>
      <c r="Y156" s="90" t="str">
        <f>Page19!$H149</f>
        <v>Invalidé</v>
      </c>
      <c r="Z156" s="90" t="str">
        <f>Page20!$H149</f>
        <v>Invalidé</v>
      </c>
      <c r="AA156" s="90" t="str">
        <f>Page21!$H149</f>
        <v>Invalidé</v>
      </c>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119"/>
      <c r="AZ156" s="119"/>
      <c r="BA156" s="119"/>
      <c r="BB156" s="119"/>
      <c r="BC156" s="119"/>
      <c r="BD156" s="119"/>
      <c r="BE156" s="119"/>
      <c r="BF156" s="119"/>
      <c r="BG156" s="119"/>
      <c r="BH156" s="119"/>
      <c r="BI156" s="119"/>
      <c r="BJ156" s="119"/>
      <c r="BK156" s="119"/>
      <c r="BL156" s="119"/>
      <c r="BM156" s="119"/>
      <c r="BN156" s="119"/>
      <c r="BO156" s="119"/>
      <c r="BP156" s="119"/>
      <c r="BQ156" s="119"/>
      <c r="BR156" s="119"/>
      <c r="BS156" s="119"/>
      <c r="BT156" s="119"/>
      <c r="BU156" s="119"/>
      <c r="BV156" s="119"/>
      <c r="BW156" s="119"/>
      <c r="BX156" s="119"/>
      <c r="BY156" s="119"/>
      <c r="BZ156" s="119"/>
      <c r="CA156" s="119"/>
      <c r="CB156" s="119"/>
      <c r="CC156" s="119"/>
      <c r="CD156" s="119"/>
      <c r="CE156" s="119"/>
      <c r="CF156" s="119"/>
      <c r="CG156" s="119"/>
      <c r="CH156" s="119"/>
      <c r="CI156" s="119"/>
      <c r="CJ156" s="119"/>
      <c r="CK156" s="119"/>
      <c r="CL156" s="119"/>
      <c r="CM156" s="119"/>
      <c r="CN156" s="119"/>
      <c r="CO156" s="119"/>
      <c r="CP156" s="119"/>
      <c r="CQ156" s="119"/>
      <c r="CR156" s="119"/>
      <c r="CS156" s="119"/>
      <c r="CT156" s="119"/>
      <c r="CU156" s="119"/>
      <c r="CV156" s="119"/>
      <c r="CW156" s="119"/>
      <c r="CX156" s="119"/>
      <c r="CY156" s="119"/>
      <c r="CZ156" s="119"/>
      <c r="DA156" s="119"/>
      <c r="DB156" s="119"/>
      <c r="DC156" s="119"/>
      <c r="DD156" s="119"/>
      <c r="DE156" s="119"/>
      <c r="DF156" s="119"/>
      <c r="DG156" s="119"/>
      <c r="DH156" s="119"/>
      <c r="DI156" s="119"/>
      <c r="DJ156" s="119"/>
      <c r="DK156" s="119"/>
      <c r="DL156" s="119"/>
      <c r="DM156" s="119"/>
      <c r="DN156" s="119"/>
      <c r="DO156" s="119"/>
      <c r="DP156" s="119"/>
      <c r="DQ156" s="119"/>
      <c r="DR156" s="119"/>
      <c r="DS156" s="119"/>
      <c r="DT156" s="119"/>
      <c r="DU156" s="119"/>
      <c r="DV156" s="119"/>
      <c r="DW156" s="119"/>
      <c r="DX156" s="119"/>
      <c r="DY156" s="119"/>
      <c r="DZ156" s="119"/>
      <c r="EA156" s="119"/>
      <c r="EB156" s="119"/>
      <c r="EC156" s="119"/>
      <c r="ED156" s="119"/>
      <c r="EE156" s="119"/>
      <c r="EF156" s="119"/>
      <c r="EG156" s="119"/>
      <c r="EH156" s="119"/>
      <c r="EI156" s="119"/>
      <c r="EJ156" s="119"/>
      <c r="EK156" s="119"/>
      <c r="EL156" s="119"/>
      <c r="EM156" s="119"/>
      <c r="EN156" s="119"/>
      <c r="EO156" s="119"/>
      <c r="EP156" s="119"/>
      <c r="EQ156" s="119"/>
      <c r="ER156" s="119"/>
      <c r="ES156" s="119"/>
      <c r="ET156" s="119"/>
      <c r="EU156" s="119"/>
      <c r="EV156" s="119"/>
      <c r="EW156" s="119"/>
      <c r="EX156" s="119"/>
      <c r="EY156" s="119"/>
      <c r="EZ156" s="119"/>
      <c r="FA156" s="119"/>
      <c r="FB156" s="119"/>
      <c r="FC156" s="119"/>
      <c r="FD156" s="119"/>
      <c r="FE156" s="119"/>
      <c r="FF156" s="119"/>
      <c r="FG156" s="119"/>
      <c r="FH156" s="119"/>
      <c r="FI156" s="119"/>
      <c r="FJ156" s="119"/>
      <c r="FK156" s="119"/>
      <c r="FL156" s="119"/>
      <c r="FM156" s="119"/>
      <c r="FN156" s="119"/>
      <c r="FO156" s="119"/>
      <c r="FP156" s="119"/>
      <c r="FQ156" s="119"/>
      <c r="FR156" s="119"/>
      <c r="FS156" s="119"/>
      <c r="FT156" s="119"/>
      <c r="FU156" s="119"/>
      <c r="FV156" s="119"/>
      <c r="FW156" s="119"/>
      <c r="FX156" s="119"/>
      <c r="FY156" s="119"/>
      <c r="FZ156" s="119"/>
      <c r="GA156" s="119"/>
      <c r="GB156" s="119"/>
      <c r="GC156" s="119"/>
      <c r="GD156" s="119"/>
      <c r="GE156" s="119"/>
      <c r="GF156" s="119"/>
      <c r="GG156" s="119"/>
      <c r="GH156" s="119"/>
      <c r="GI156" s="119"/>
      <c r="GJ156" s="119"/>
    </row>
    <row r="157" spans="1:192" ht="78.75" outlineLevel="1" x14ac:dyDescent="0.25">
      <c r="A157" s="181" t="s">
        <v>358</v>
      </c>
      <c r="B157" s="160"/>
      <c r="C157" s="160" t="s">
        <v>361</v>
      </c>
      <c r="D157" s="159" t="s">
        <v>24</v>
      </c>
      <c r="E157" s="164" t="s">
        <v>674</v>
      </c>
      <c r="F157" s="59"/>
      <c r="G157" s="90" t="str">
        <f>Page1!$H150</f>
        <v>Invalidé</v>
      </c>
      <c r="H157" s="90" t="str">
        <f>Page2!$H150</f>
        <v>Validé</v>
      </c>
      <c r="I157" s="90" t="str">
        <f>Page3!$H150</f>
        <v>Invalidé</v>
      </c>
      <c r="J157" s="90" t="str">
        <f>Page4!$H150</f>
        <v>Invalidé</v>
      </c>
      <c r="K157" s="90" t="str">
        <f>Page5!$H150</f>
        <v>Invalidé</v>
      </c>
      <c r="L157" s="90" t="str">
        <f>Page6!$H150</f>
        <v>Invalidé</v>
      </c>
      <c r="M157" s="90" t="str">
        <f>Page7!$H150</f>
        <v>Invalidé</v>
      </c>
      <c r="N157" s="90" t="str">
        <f>Page8!$H150</f>
        <v>Validé</v>
      </c>
      <c r="O157" s="90" t="str">
        <f>Page9!$H150</f>
        <v>Validé</v>
      </c>
      <c r="P157" s="90" t="str">
        <f>Page10!$H150</f>
        <v>Invalidé</v>
      </c>
      <c r="Q157" s="90" t="str">
        <f>Page11!$H150</f>
        <v>Invalidé</v>
      </c>
      <c r="R157" s="90" t="str">
        <f>Page12!$H150</f>
        <v>Invalidé</v>
      </c>
      <c r="S157" s="90" t="str">
        <f>Page13!$H150</f>
        <v>Validé</v>
      </c>
      <c r="T157" s="90" t="str">
        <f>Page14!$H150</f>
        <v>Validé</v>
      </c>
      <c r="U157" s="90" t="str">
        <f>Page15!$H150</f>
        <v>Validé</v>
      </c>
      <c r="V157" s="90" t="str">
        <f>Page16!$H150</f>
        <v>Validé</v>
      </c>
      <c r="W157" s="90" t="str">
        <f>Page17!$H150</f>
        <v>Invalidé</v>
      </c>
      <c r="X157" s="90" t="str">
        <f>Page18!$H150</f>
        <v>Validé</v>
      </c>
      <c r="Y157" s="90" t="str">
        <f>Page19!$H150</f>
        <v>Invalidé</v>
      </c>
      <c r="Z157" s="90" t="str">
        <f>Page20!$H150</f>
        <v>Validé</v>
      </c>
      <c r="AA157" s="90" t="str">
        <f>Page21!$H150</f>
        <v>Invalidé</v>
      </c>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c r="CA157" s="119"/>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c r="CY157" s="119"/>
      <c r="CZ157" s="119"/>
      <c r="DA157" s="119"/>
      <c r="DB157" s="119"/>
      <c r="DC157" s="119"/>
      <c r="DD157" s="119"/>
      <c r="DE157" s="119"/>
      <c r="DF157" s="119"/>
      <c r="DG157" s="119"/>
      <c r="DH157" s="119"/>
      <c r="DI157" s="119"/>
      <c r="DJ157" s="119"/>
      <c r="DK157" s="119"/>
      <c r="DL157" s="119"/>
      <c r="DM157" s="119"/>
      <c r="DN157" s="119"/>
      <c r="DO157" s="119"/>
      <c r="DP157" s="119"/>
      <c r="DQ157" s="119"/>
      <c r="DR157" s="119"/>
      <c r="DS157" s="119"/>
      <c r="DT157" s="119"/>
      <c r="DU157" s="119"/>
      <c r="DV157" s="119"/>
      <c r="DW157" s="119"/>
      <c r="DX157" s="119"/>
      <c r="DY157" s="119"/>
      <c r="DZ157" s="119"/>
      <c r="EA157" s="119"/>
      <c r="EB157" s="119"/>
      <c r="EC157" s="119"/>
      <c r="ED157" s="119"/>
      <c r="EE157" s="119"/>
      <c r="EF157" s="119"/>
      <c r="EG157" s="119"/>
      <c r="EH157" s="119"/>
      <c r="EI157" s="119"/>
      <c r="EJ157" s="119"/>
      <c r="EK157" s="119"/>
      <c r="EL157" s="119"/>
      <c r="EM157" s="119"/>
      <c r="EN157" s="119"/>
      <c r="EO157" s="119"/>
      <c r="EP157" s="119"/>
      <c r="EQ157" s="119"/>
      <c r="ER157" s="119"/>
      <c r="ES157" s="119"/>
      <c r="ET157" s="119"/>
      <c r="EU157" s="119"/>
      <c r="EV157" s="119"/>
      <c r="EW157" s="119"/>
      <c r="EX157" s="119"/>
      <c r="EY157" s="119"/>
      <c r="EZ157" s="119"/>
      <c r="FA157" s="119"/>
      <c r="FB157" s="119"/>
      <c r="FC157" s="119"/>
      <c r="FD157" s="119"/>
      <c r="FE157" s="119"/>
      <c r="FF157" s="119"/>
      <c r="FG157" s="119"/>
      <c r="FH157" s="119"/>
      <c r="FI157" s="119"/>
      <c r="FJ157" s="119"/>
      <c r="FK157" s="119"/>
      <c r="FL157" s="119"/>
      <c r="FM157" s="119"/>
      <c r="FN157" s="119"/>
      <c r="FO157" s="119"/>
      <c r="FP157" s="119"/>
      <c r="FQ157" s="119"/>
      <c r="FR157" s="119"/>
      <c r="FS157" s="119"/>
      <c r="FT157" s="119"/>
      <c r="FU157" s="119"/>
      <c r="FV157" s="119"/>
      <c r="FW157" s="119"/>
      <c r="FX157" s="119"/>
      <c r="FY157" s="119"/>
      <c r="FZ157" s="119"/>
      <c r="GA157" s="119"/>
      <c r="GB157" s="119"/>
      <c r="GC157" s="119"/>
      <c r="GD157" s="119"/>
      <c r="GE157" s="119"/>
      <c r="GF157" s="119"/>
      <c r="GG157" s="119"/>
      <c r="GH157" s="119"/>
      <c r="GI157" s="119"/>
      <c r="GJ157" s="119"/>
    </row>
    <row r="158" spans="1:192" ht="191.25" x14ac:dyDescent="0.25">
      <c r="A158" s="181" t="s">
        <v>358</v>
      </c>
      <c r="B158" s="153" t="s">
        <v>976</v>
      </c>
      <c r="C158" s="153" t="s">
        <v>362</v>
      </c>
      <c r="D158" s="158" t="s">
        <v>24</v>
      </c>
      <c r="E158" s="172" t="s">
        <v>977</v>
      </c>
      <c r="F158" s="61"/>
      <c r="G158" s="90" t="str">
        <f>Page1!$H151</f>
        <v>Invalidé</v>
      </c>
      <c r="H158" s="90" t="str">
        <f>Page2!$H151</f>
        <v>Invalidé</v>
      </c>
      <c r="I158" s="90" t="str">
        <f>Page3!$H151</f>
        <v>Invalidé</v>
      </c>
      <c r="J158" s="90" t="str">
        <f>Page4!$H151</f>
        <v>Invalidé</v>
      </c>
      <c r="K158" s="90" t="str">
        <f>Page5!$H151</f>
        <v>Invalidé</v>
      </c>
      <c r="L158" s="90" t="str">
        <f>Page6!$H151</f>
        <v>Invalidé</v>
      </c>
      <c r="M158" s="90" t="str">
        <f>Page7!$H151</f>
        <v>Invalidé</v>
      </c>
      <c r="N158" s="90" t="str">
        <f>Page8!$H151</f>
        <v>Invalidé</v>
      </c>
      <c r="O158" s="90" t="str">
        <f>Page9!$H151</f>
        <v>Invalidé</v>
      </c>
      <c r="P158" s="90" t="str">
        <f>Page10!$H151</f>
        <v>Invalidé</v>
      </c>
      <c r="Q158" s="90" t="str">
        <f>Page11!$H151</f>
        <v>Invalidé</v>
      </c>
      <c r="R158" s="90" t="str">
        <f>Page12!$H151</f>
        <v>Invalidé</v>
      </c>
      <c r="S158" s="90" t="str">
        <f>Page13!$H151</f>
        <v>Invalidé</v>
      </c>
      <c r="T158" s="90" t="str">
        <f>Page14!$H151</f>
        <v>Invalidé</v>
      </c>
      <c r="U158" s="90" t="str">
        <f>Page15!$H151</f>
        <v>Invalidé</v>
      </c>
      <c r="V158" s="90" t="str">
        <f>Page16!$H151</f>
        <v>Invalidé</v>
      </c>
      <c r="W158" s="90" t="str">
        <f>Page17!$H151</f>
        <v>Invalidé</v>
      </c>
      <c r="X158" s="90" t="str">
        <f>Page18!$H151</f>
        <v>Invalidé</v>
      </c>
      <c r="Y158" s="90" t="str">
        <f>Page19!$H151</f>
        <v>Invalidé</v>
      </c>
      <c r="Z158" s="90" t="str">
        <f>Page20!$H151</f>
        <v>Invalidé</v>
      </c>
      <c r="AA158" s="90" t="str">
        <f>Page21!$H151</f>
        <v>Invalidé</v>
      </c>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119"/>
      <c r="AZ158" s="119"/>
      <c r="BA158" s="119"/>
      <c r="BB158" s="119"/>
      <c r="BC158" s="119"/>
      <c r="BD158" s="119"/>
      <c r="BE158" s="119"/>
      <c r="BF158" s="119"/>
      <c r="BG158" s="119"/>
      <c r="BH158" s="119"/>
      <c r="BI158" s="119"/>
      <c r="BJ158" s="119"/>
      <c r="BK158" s="119"/>
      <c r="BL158" s="119"/>
      <c r="BM158" s="119"/>
      <c r="BN158" s="119"/>
      <c r="BO158" s="119"/>
      <c r="BP158" s="119"/>
      <c r="BQ158" s="119"/>
      <c r="BR158" s="119"/>
      <c r="BS158" s="119"/>
      <c r="BT158" s="119"/>
      <c r="BU158" s="119"/>
      <c r="BV158" s="119"/>
      <c r="BW158" s="119"/>
      <c r="BX158" s="119"/>
      <c r="BY158" s="119"/>
      <c r="BZ158" s="119"/>
      <c r="CA158" s="119"/>
      <c r="CB158" s="119"/>
      <c r="CC158" s="119"/>
      <c r="CD158" s="119"/>
      <c r="CE158" s="119"/>
      <c r="CF158" s="119"/>
      <c r="CG158" s="119"/>
      <c r="CH158" s="119"/>
      <c r="CI158" s="119"/>
      <c r="CJ158" s="119"/>
      <c r="CK158" s="119"/>
      <c r="CL158" s="119"/>
      <c r="CM158" s="119"/>
      <c r="CN158" s="119"/>
      <c r="CO158" s="119"/>
      <c r="CP158" s="119"/>
      <c r="CQ158" s="119"/>
      <c r="CR158" s="119"/>
      <c r="CS158" s="119"/>
      <c r="CT158" s="119"/>
      <c r="CU158" s="119"/>
      <c r="CV158" s="119"/>
      <c r="CW158" s="119"/>
      <c r="CX158" s="119"/>
      <c r="CY158" s="119"/>
      <c r="CZ158" s="119"/>
      <c r="DA158" s="119"/>
      <c r="DB158" s="119"/>
      <c r="DC158" s="119"/>
      <c r="DD158" s="119"/>
      <c r="DE158" s="119"/>
      <c r="DF158" s="119"/>
      <c r="DG158" s="119"/>
      <c r="DH158" s="119"/>
      <c r="DI158" s="119"/>
      <c r="DJ158" s="119"/>
      <c r="DK158" s="119"/>
      <c r="DL158" s="119"/>
      <c r="DM158" s="119"/>
      <c r="DN158" s="119"/>
      <c r="DO158" s="119"/>
      <c r="DP158" s="119"/>
      <c r="DQ158" s="119"/>
      <c r="DR158" s="119"/>
      <c r="DS158" s="119"/>
      <c r="DT158" s="119"/>
      <c r="DU158" s="119"/>
      <c r="DV158" s="119"/>
      <c r="DW158" s="119"/>
      <c r="DX158" s="119"/>
      <c r="DY158" s="119"/>
      <c r="DZ158" s="119"/>
      <c r="EA158" s="119"/>
      <c r="EB158" s="119"/>
      <c r="EC158" s="119"/>
      <c r="ED158" s="119"/>
      <c r="EE158" s="119"/>
      <c r="EF158" s="119"/>
      <c r="EG158" s="119"/>
      <c r="EH158" s="119"/>
      <c r="EI158" s="119"/>
      <c r="EJ158" s="119"/>
      <c r="EK158" s="119"/>
      <c r="EL158" s="119"/>
      <c r="EM158" s="119"/>
      <c r="EN158" s="119"/>
      <c r="EO158" s="119"/>
      <c r="EP158" s="119"/>
      <c r="EQ158" s="119"/>
      <c r="ER158" s="119"/>
      <c r="ES158" s="119"/>
      <c r="ET158" s="119"/>
      <c r="EU158" s="119"/>
      <c r="EV158" s="119"/>
      <c r="EW158" s="119"/>
      <c r="EX158" s="119"/>
      <c r="EY158" s="119"/>
      <c r="EZ158" s="119"/>
      <c r="FA158" s="119"/>
      <c r="FB158" s="119"/>
      <c r="FC158" s="119"/>
      <c r="FD158" s="119"/>
      <c r="FE158" s="119"/>
      <c r="FF158" s="119"/>
      <c r="FG158" s="119"/>
      <c r="FH158" s="119"/>
      <c r="FI158" s="119"/>
      <c r="FJ158" s="119"/>
      <c r="FK158" s="119"/>
      <c r="FL158" s="119"/>
      <c r="FM158" s="119"/>
      <c r="FN158" s="119"/>
      <c r="FO158" s="119"/>
      <c r="FP158" s="119"/>
      <c r="FQ158" s="119"/>
      <c r="FR158" s="119"/>
      <c r="FS158" s="119"/>
      <c r="FT158" s="119"/>
      <c r="FU158" s="119"/>
      <c r="FV158" s="119"/>
      <c r="FW158" s="119"/>
      <c r="FX158" s="119"/>
      <c r="FY158" s="119"/>
      <c r="FZ158" s="119"/>
      <c r="GA158" s="119"/>
      <c r="GB158" s="119"/>
      <c r="GC158" s="119"/>
      <c r="GD158" s="119"/>
      <c r="GE158" s="119"/>
      <c r="GF158" s="119"/>
      <c r="GG158" s="119"/>
      <c r="GH158" s="119"/>
      <c r="GI158" s="119"/>
      <c r="GJ158" s="119"/>
    </row>
    <row r="159" spans="1:192" ht="101.25" outlineLevel="1" x14ac:dyDescent="0.25">
      <c r="A159" s="181" t="s">
        <v>358</v>
      </c>
      <c r="B159" s="160" t="s">
        <v>978</v>
      </c>
      <c r="C159" s="160" t="s">
        <v>363</v>
      </c>
      <c r="D159" s="159" t="s">
        <v>24</v>
      </c>
      <c r="E159" s="164" t="s">
        <v>979</v>
      </c>
      <c r="F159" s="59"/>
      <c r="G159" s="90" t="str">
        <f>Page1!$H152</f>
        <v>Invalidé</v>
      </c>
      <c r="H159" s="90" t="str">
        <f>Page2!$H152</f>
        <v>Invalidé</v>
      </c>
      <c r="I159" s="90" t="str">
        <f>Page3!$H152</f>
        <v>Invalidé</v>
      </c>
      <c r="J159" s="90" t="str">
        <f>Page4!$H152</f>
        <v>Invalidé</v>
      </c>
      <c r="K159" s="90" t="str">
        <f>Page5!$H152</f>
        <v>Invalidé</v>
      </c>
      <c r="L159" s="90" t="str">
        <f>Page6!$H152</f>
        <v>Invalidé</v>
      </c>
      <c r="M159" s="90" t="str">
        <f>Page7!$H152</f>
        <v>Invalidé</v>
      </c>
      <c r="N159" s="90" t="str">
        <f>Page8!$H152</f>
        <v>Invalidé</v>
      </c>
      <c r="O159" s="90" t="str">
        <f>Page9!$H152</f>
        <v>Invalidé</v>
      </c>
      <c r="P159" s="90" t="str">
        <f>Page10!$H152</f>
        <v>Invalidé</v>
      </c>
      <c r="Q159" s="90" t="str">
        <f>Page11!$H152</f>
        <v>Invalidé</v>
      </c>
      <c r="R159" s="90" t="str">
        <f>Page12!$H152</f>
        <v>Invalidé</v>
      </c>
      <c r="S159" s="90" t="str">
        <f>Page13!$H152</f>
        <v>Invalidé</v>
      </c>
      <c r="T159" s="90" t="str">
        <f>Page14!$H152</f>
        <v>Invalidé</v>
      </c>
      <c r="U159" s="90" t="str">
        <f>Page15!$H152</f>
        <v>Invalidé</v>
      </c>
      <c r="V159" s="90" t="str">
        <f>Page16!$H152</f>
        <v>Invalidé</v>
      </c>
      <c r="W159" s="90" t="str">
        <f>Page17!$H152</f>
        <v>Invalidé</v>
      </c>
      <c r="X159" s="90" t="str">
        <f>Page18!$H152</f>
        <v>Invalidé</v>
      </c>
      <c r="Y159" s="90" t="str">
        <f>Page19!$H152</f>
        <v>Invalidé</v>
      </c>
      <c r="Z159" s="90" t="str">
        <f>Page20!$H152</f>
        <v>Invalidé</v>
      </c>
      <c r="AA159" s="90" t="str">
        <f>Page21!$H152</f>
        <v>Invalidé</v>
      </c>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119"/>
      <c r="AZ159" s="119"/>
      <c r="BA159" s="119"/>
      <c r="BB159" s="119"/>
      <c r="BC159" s="119"/>
      <c r="BD159" s="119"/>
      <c r="BE159" s="119"/>
      <c r="BF159" s="119"/>
      <c r="BG159" s="119"/>
      <c r="BH159" s="119"/>
      <c r="BI159" s="119"/>
      <c r="BJ159" s="119"/>
      <c r="BK159" s="119"/>
      <c r="BL159" s="119"/>
      <c r="BM159" s="119"/>
      <c r="BN159" s="119"/>
      <c r="BO159" s="119"/>
      <c r="BP159" s="119"/>
      <c r="BQ159" s="119"/>
      <c r="BR159" s="119"/>
      <c r="BS159" s="119"/>
      <c r="BT159" s="119"/>
      <c r="BU159" s="119"/>
      <c r="BV159" s="119"/>
      <c r="BW159" s="119"/>
      <c r="BX159" s="119"/>
      <c r="BY159" s="119"/>
      <c r="BZ159" s="119"/>
      <c r="CA159" s="119"/>
      <c r="CB159" s="119"/>
      <c r="CC159" s="119"/>
      <c r="CD159" s="119"/>
      <c r="CE159" s="119"/>
      <c r="CF159" s="119"/>
      <c r="CG159" s="119"/>
      <c r="CH159" s="119"/>
      <c r="CI159" s="119"/>
      <c r="CJ159" s="119"/>
      <c r="CK159" s="119"/>
      <c r="CL159" s="119"/>
      <c r="CM159" s="119"/>
      <c r="CN159" s="119"/>
      <c r="CO159" s="119"/>
      <c r="CP159" s="119"/>
      <c r="CQ159" s="119"/>
      <c r="CR159" s="119"/>
      <c r="CS159" s="119"/>
      <c r="CT159" s="119"/>
      <c r="CU159" s="119"/>
      <c r="CV159" s="119"/>
      <c r="CW159" s="119"/>
      <c r="CX159" s="119"/>
      <c r="CY159" s="119"/>
      <c r="CZ159" s="119"/>
      <c r="DA159" s="119"/>
      <c r="DB159" s="119"/>
      <c r="DC159" s="119"/>
      <c r="DD159" s="119"/>
      <c r="DE159" s="119"/>
      <c r="DF159" s="119"/>
      <c r="DG159" s="119"/>
      <c r="DH159" s="119"/>
      <c r="DI159" s="119"/>
      <c r="DJ159" s="119"/>
      <c r="DK159" s="119"/>
      <c r="DL159" s="119"/>
      <c r="DM159" s="119"/>
      <c r="DN159" s="119"/>
      <c r="DO159" s="119"/>
      <c r="DP159" s="119"/>
      <c r="DQ159" s="119"/>
      <c r="DR159" s="119"/>
      <c r="DS159" s="119"/>
      <c r="DT159" s="119"/>
      <c r="DU159" s="119"/>
      <c r="DV159" s="119"/>
      <c r="DW159" s="119"/>
      <c r="DX159" s="119"/>
      <c r="DY159" s="119"/>
      <c r="DZ159" s="119"/>
      <c r="EA159" s="119"/>
      <c r="EB159" s="119"/>
      <c r="EC159" s="119"/>
      <c r="ED159" s="119"/>
      <c r="EE159" s="119"/>
      <c r="EF159" s="119"/>
      <c r="EG159" s="119"/>
      <c r="EH159" s="119"/>
      <c r="EI159" s="119"/>
      <c r="EJ159" s="119"/>
      <c r="EK159" s="119"/>
      <c r="EL159" s="119"/>
      <c r="EM159" s="119"/>
      <c r="EN159" s="119"/>
      <c r="EO159" s="119"/>
      <c r="EP159" s="119"/>
      <c r="EQ159" s="119"/>
      <c r="ER159" s="119"/>
      <c r="ES159" s="119"/>
      <c r="ET159" s="119"/>
      <c r="EU159" s="119"/>
      <c r="EV159" s="119"/>
      <c r="EW159" s="119"/>
      <c r="EX159" s="119"/>
      <c r="EY159" s="119"/>
      <c r="EZ159" s="119"/>
      <c r="FA159" s="119"/>
      <c r="FB159" s="119"/>
      <c r="FC159" s="119"/>
      <c r="FD159" s="119"/>
      <c r="FE159" s="119"/>
      <c r="FF159" s="119"/>
      <c r="FG159" s="119"/>
      <c r="FH159" s="119"/>
      <c r="FI159" s="119"/>
      <c r="FJ159" s="119"/>
      <c r="FK159" s="119"/>
      <c r="FL159" s="119"/>
      <c r="FM159" s="119"/>
      <c r="FN159" s="119"/>
      <c r="FO159" s="119"/>
      <c r="FP159" s="119"/>
      <c r="FQ159" s="119"/>
      <c r="FR159" s="119"/>
      <c r="FS159" s="119"/>
      <c r="FT159" s="119"/>
      <c r="FU159" s="119"/>
      <c r="FV159" s="119"/>
      <c r="FW159" s="119"/>
      <c r="FX159" s="119"/>
      <c r="FY159" s="119"/>
      <c r="FZ159" s="119"/>
      <c r="GA159" s="119"/>
      <c r="GB159" s="119"/>
      <c r="GC159" s="119"/>
      <c r="GD159" s="119"/>
      <c r="GE159" s="119"/>
      <c r="GF159" s="119"/>
      <c r="GG159" s="119"/>
      <c r="GH159" s="119"/>
      <c r="GI159" s="119"/>
      <c r="GJ159" s="119"/>
    </row>
    <row r="160" spans="1:192" ht="101.25" outlineLevel="1" x14ac:dyDescent="0.25">
      <c r="A160" s="181" t="s">
        <v>358</v>
      </c>
      <c r="B160" s="160"/>
      <c r="C160" s="160" t="s">
        <v>364</v>
      </c>
      <c r="D160" s="159" t="s">
        <v>24</v>
      </c>
      <c r="E160" s="164" t="s">
        <v>980</v>
      </c>
      <c r="F160" s="59"/>
      <c r="G160" s="90" t="str">
        <f>Page1!$H153</f>
        <v>NA</v>
      </c>
      <c r="H160" s="90" t="str">
        <f>Page2!$H153</f>
        <v>NA</v>
      </c>
      <c r="I160" s="90" t="str">
        <f>Page3!$H153</f>
        <v>NA</v>
      </c>
      <c r="J160" s="90" t="str">
        <f>Page4!$H153</f>
        <v>NA</v>
      </c>
      <c r="K160" s="90" t="str">
        <f>Page5!$H153</f>
        <v>NA</v>
      </c>
      <c r="L160" s="90" t="str">
        <f>Page6!$H153</f>
        <v>NA</v>
      </c>
      <c r="M160" s="90" t="str">
        <f>Page7!$H153</f>
        <v>NA</v>
      </c>
      <c r="N160" s="90" t="str">
        <f>Page8!$H153</f>
        <v>NA</v>
      </c>
      <c r="O160" s="90" t="str">
        <f>Page9!$H153</f>
        <v>NA</v>
      </c>
      <c r="P160" s="90" t="str">
        <f>Page10!$H153</f>
        <v>NA</v>
      </c>
      <c r="Q160" s="90" t="str">
        <f>Page11!$H153</f>
        <v>NA</v>
      </c>
      <c r="R160" s="90" t="str">
        <f>Page12!$H153</f>
        <v>NA</v>
      </c>
      <c r="S160" s="90" t="str">
        <f>Page13!$H153</f>
        <v>NA</v>
      </c>
      <c r="T160" s="90" t="str">
        <f>Page14!$H153</f>
        <v>NA</v>
      </c>
      <c r="U160" s="90" t="str">
        <f>Page15!$H153</f>
        <v>NA</v>
      </c>
      <c r="V160" s="90" t="str">
        <f>Page16!$H153</f>
        <v>NA</v>
      </c>
      <c r="W160" s="90" t="str">
        <f>Page17!$H153</f>
        <v>NA</v>
      </c>
      <c r="X160" s="90" t="str">
        <f>Page18!$H153</f>
        <v>NA</v>
      </c>
      <c r="Y160" s="90" t="str">
        <f>Page19!$H153</f>
        <v>NA</v>
      </c>
      <c r="Z160" s="90" t="str">
        <f>Page20!$H153</f>
        <v>NA</v>
      </c>
      <c r="AA160" s="90" t="str">
        <f>Page21!$H153</f>
        <v>NA</v>
      </c>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119"/>
      <c r="AZ160" s="119"/>
      <c r="BA160" s="119"/>
      <c r="BB160" s="119"/>
      <c r="BC160" s="119"/>
      <c r="BD160" s="119"/>
      <c r="BE160" s="119"/>
      <c r="BF160" s="119"/>
      <c r="BG160" s="119"/>
      <c r="BH160" s="119"/>
      <c r="BI160" s="119"/>
      <c r="BJ160" s="119"/>
      <c r="BK160" s="119"/>
      <c r="BL160" s="119"/>
      <c r="BM160" s="119"/>
      <c r="BN160" s="119"/>
      <c r="BO160" s="119"/>
      <c r="BP160" s="119"/>
      <c r="BQ160" s="119"/>
      <c r="BR160" s="119"/>
      <c r="BS160" s="119"/>
      <c r="BT160" s="119"/>
      <c r="BU160" s="119"/>
      <c r="BV160" s="119"/>
      <c r="BW160" s="119"/>
      <c r="BX160" s="119"/>
      <c r="BY160" s="119"/>
      <c r="BZ160" s="119"/>
      <c r="CA160" s="119"/>
      <c r="CB160" s="119"/>
      <c r="CC160" s="119"/>
      <c r="CD160" s="119"/>
      <c r="CE160" s="119"/>
      <c r="CF160" s="119"/>
      <c r="CG160" s="119"/>
      <c r="CH160" s="119"/>
      <c r="CI160" s="119"/>
      <c r="CJ160" s="119"/>
      <c r="CK160" s="119"/>
      <c r="CL160" s="119"/>
      <c r="CM160" s="119"/>
      <c r="CN160" s="119"/>
      <c r="CO160" s="119"/>
      <c r="CP160" s="119"/>
      <c r="CQ160" s="119"/>
      <c r="CR160" s="119"/>
      <c r="CS160" s="119"/>
      <c r="CT160" s="119"/>
      <c r="CU160" s="119"/>
      <c r="CV160" s="119"/>
      <c r="CW160" s="119"/>
      <c r="CX160" s="119"/>
      <c r="CY160" s="119"/>
      <c r="CZ160" s="119"/>
      <c r="DA160" s="119"/>
      <c r="DB160" s="119"/>
      <c r="DC160" s="119"/>
      <c r="DD160" s="119"/>
      <c r="DE160" s="119"/>
      <c r="DF160" s="119"/>
      <c r="DG160" s="119"/>
      <c r="DH160" s="119"/>
      <c r="DI160" s="119"/>
      <c r="DJ160" s="119"/>
      <c r="DK160" s="119"/>
      <c r="DL160" s="119"/>
      <c r="DM160" s="119"/>
      <c r="DN160" s="119"/>
      <c r="DO160" s="119"/>
      <c r="DP160" s="119"/>
      <c r="DQ160" s="119"/>
      <c r="DR160" s="119"/>
      <c r="DS160" s="119"/>
      <c r="DT160" s="119"/>
      <c r="DU160" s="119"/>
      <c r="DV160" s="119"/>
      <c r="DW160" s="119"/>
      <c r="DX160" s="119"/>
      <c r="DY160" s="119"/>
      <c r="DZ160" s="119"/>
      <c r="EA160" s="119"/>
      <c r="EB160" s="119"/>
      <c r="EC160" s="119"/>
      <c r="ED160" s="119"/>
      <c r="EE160" s="119"/>
      <c r="EF160" s="119"/>
      <c r="EG160" s="119"/>
      <c r="EH160" s="119"/>
      <c r="EI160" s="119"/>
      <c r="EJ160" s="119"/>
      <c r="EK160" s="119"/>
      <c r="EL160" s="119"/>
      <c r="EM160" s="119"/>
      <c r="EN160" s="119"/>
      <c r="EO160" s="119"/>
      <c r="EP160" s="119"/>
      <c r="EQ160" s="119"/>
      <c r="ER160" s="119"/>
      <c r="ES160" s="119"/>
      <c r="ET160" s="119"/>
      <c r="EU160" s="119"/>
      <c r="EV160" s="119"/>
      <c r="EW160" s="119"/>
      <c r="EX160" s="119"/>
      <c r="EY160" s="119"/>
      <c r="EZ160" s="119"/>
      <c r="FA160" s="119"/>
      <c r="FB160" s="119"/>
      <c r="FC160" s="119"/>
      <c r="FD160" s="119"/>
      <c r="FE160" s="119"/>
      <c r="FF160" s="119"/>
      <c r="FG160" s="119"/>
      <c r="FH160" s="119"/>
      <c r="FI160" s="119"/>
      <c r="FJ160" s="119"/>
      <c r="FK160" s="119"/>
      <c r="FL160" s="119"/>
      <c r="FM160" s="119"/>
      <c r="FN160" s="119"/>
      <c r="FO160" s="119"/>
      <c r="FP160" s="119"/>
      <c r="FQ160" s="119"/>
      <c r="FR160" s="119"/>
      <c r="FS160" s="119"/>
      <c r="FT160" s="119"/>
      <c r="FU160" s="119"/>
      <c r="FV160" s="119"/>
      <c r="FW160" s="119"/>
      <c r="FX160" s="119"/>
      <c r="FY160" s="119"/>
      <c r="FZ160" s="119"/>
      <c r="GA160" s="119"/>
      <c r="GB160" s="119"/>
      <c r="GC160" s="119"/>
      <c r="GD160" s="119"/>
      <c r="GE160" s="119"/>
      <c r="GF160" s="119"/>
      <c r="GG160" s="119"/>
      <c r="GH160" s="119"/>
      <c r="GI160" s="119"/>
      <c r="GJ160" s="119"/>
    </row>
    <row r="161" spans="1:192" ht="56.25" outlineLevel="1" x14ac:dyDescent="0.25">
      <c r="A161" s="181" t="s">
        <v>358</v>
      </c>
      <c r="B161" s="160"/>
      <c r="C161" s="160" t="s">
        <v>365</v>
      </c>
      <c r="D161" s="159" t="s">
        <v>24</v>
      </c>
      <c r="E161" s="164" t="s">
        <v>981</v>
      </c>
      <c r="F161" s="59"/>
      <c r="G161" s="90" t="str">
        <f>Page1!$H154</f>
        <v>NA</v>
      </c>
      <c r="H161" s="90" t="str">
        <f>Page2!$H154</f>
        <v>NA</v>
      </c>
      <c r="I161" s="90" t="str">
        <f>Page3!$H154</f>
        <v>NA</v>
      </c>
      <c r="J161" s="90" t="str">
        <f>Page4!$H154</f>
        <v>NA</v>
      </c>
      <c r="K161" s="90" t="str">
        <f>Page5!$H154</f>
        <v>NA</v>
      </c>
      <c r="L161" s="90" t="str">
        <f>Page6!$H154</f>
        <v>NA</v>
      </c>
      <c r="M161" s="90" t="str">
        <f>Page7!$H154</f>
        <v>NA</v>
      </c>
      <c r="N161" s="90" t="str">
        <f>Page8!$H154</f>
        <v>NA</v>
      </c>
      <c r="O161" s="90" t="str">
        <f>Page9!$H154</f>
        <v>NA</v>
      </c>
      <c r="P161" s="90" t="str">
        <f>Page10!$H154</f>
        <v>Invalidé</v>
      </c>
      <c r="Q161" s="90" t="str">
        <f>Page11!$H154</f>
        <v>NA</v>
      </c>
      <c r="R161" s="90" t="str">
        <f>Page12!$H154</f>
        <v>NA</v>
      </c>
      <c r="S161" s="90" t="str">
        <f>Page13!$H154</f>
        <v>NA</v>
      </c>
      <c r="T161" s="90" t="str">
        <f>Page14!$H154</f>
        <v>NA</v>
      </c>
      <c r="U161" s="90" t="str">
        <f>Page15!$H154</f>
        <v>NA</v>
      </c>
      <c r="V161" s="90" t="str">
        <f>Page16!$H154</f>
        <v>NA</v>
      </c>
      <c r="W161" s="90" t="str">
        <f>Page17!$H154</f>
        <v>NA</v>
      </c>
      <c r="X161" s="90" t="str">
        <f>Page18!$H154</f>
        <v>NA</v>
      </c>
      <c r="Y161" s="90" t="str">
        <f>Page19!$H154</f>
        <v>NA</v>
      </c>
      <c r="Z161" s="90" t="str">
        <f>Page20!$H154</f>
        <v>NA</v>
      </c>
      <c r="AA161" s="90" t="str">
        <f>Page21!$H154</f>
        <v>NA</v>
      </c>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119"/>
      <c r="AZ161" s="119"/>
      <c r="BA161" s="119"/>
      <c r="BB161" s="119"/>
      <c r="BC161" s="119"/>
      <c r="BD161" s="119"/>
      <c r="BE161" s="119"/>
      <c r="BF161" s="119"/>
      <c r="BG161" s="119"/>
      <c r="BH161" s="119"/>
      <c r="BI161" s="119"/>
      <c r="BJ161" s="119"/>
      <c r="BK161" s="119"/>
      <c r="BL161" s="119"/>
      <c r="BM161" s="119"/>
      <c r="BN161" s="119"/>
      <c r="BO161" s="119"/>
      <c r="BP161" s="119"/>
      <c r="BQ161" s="119"/>
      <c r="BR161" s="119"/>
      <c r="BS161" s="119"/>
      <c r="BT161" s="119"/>
      <c r="BU161" s="119"/>
      <c r="BV161" s="119"/>
      <c r="BW161" s="119"/>
      <c r="BX161" s="119"/>
      <c r="BY161" s="119"/>
      <c r="BZ161" s="119"/>
      <c r="CA161" s="119"/>
      <c r="CB161" s="119"/>
      <c r="CC161" s="119"/>
      <c r="CD161" s="119"/>
      <c r="CE161" s="119"/>
      <c r="CF161" s="119"/>
      <c r="CG161" s="119"/>
      <c r="CH161" s="119"/>
      <c r="CI161" s="119"/>
      <c r="CJ161" s="119"/>
      <c r="CK161" s="119"/>
      <c r="CL161" s="119"/>
      <c r="CM161" s="119"/>
      <c r="CN161" s="119"/>
      <c r="CO161" s="119"/>
      <c r="CP161" s="119"/>
      <c r="CQ161" s="119"/>
      <c r="CR161" s="119"/>
      <c r="CS161" s="119"/>
      <c r="CT161" s="119"/>
      <c r="CU161" s="119"/>
      <c r="CV161" s="119"/>
      <c r="CW161" s="119"/>
      <c r="CX161" s="119"/>
      <c r="CY161" s="119"/>
      <c r="CZ161" s="119"/>
      <c r="DA161" s="119"/>
      <c r="DB161" s="119"/>
      <c r="DC161" s="119"/>
      <c r="DD161" s="119"/>
      <c r="DE161" s="119"/>
      <c r="DF161" s="119"/>
      <c r="DG161" s="119"/>
      <c r="DH161" s="119"/>
      <c r="DI161" s="119"/>
      <c r="DJ161" s="119"/>
      <c r="DK161" s="119"/>
      <c r="DL161" s="119"/>
      <c r="DM161" s="119"/>
      <c r="DN161" s="119"/>
      <c r="DO161" s="119"/>
      <c r="DP161" s="119"/>
      <c r="DQ161" s="119"/>
      <c r="DR161" s="119"/>
      <c r="DS161" s="119"/>
      <c r="DT161" s="119"/>
      <c r="DU161" s="119"/>
      <c r="DV161" s="119"/>
      <c r="DW161" s="119"/>
      <c r="DX161" s="119"/>
      <c r="DY161" s="119"/>
      <c r="DZ161" s="119"/>
      <c r="EA161" s="119"/>
      <c r="EB161" s="119"/>
      <c r="EC161" s="119"/>
      <c r="ED161" s="119"/>
      <c r="EE161" s="119"/>
      <c r="EF161" s="119"/>
      <c r="EG161" s="119"/>
      <c r="EH161" s="119"/>
      <c r="EI161" s="119"/>
      <c r="EJ161" s="119"/>
      <c r="EK161" s="119"/>
      <c r="EL161" s="119"/>
      <c r="EM161" s="119"/>
      <c r="EN161" s="119"/>
      <c r="EO161" s="119"/>
      <c r="EP161" s="119"/>
      <c r="EQ161" s="119"/>
      <c r="ER161" s="119"/>
      <c r="ES161" s="119"/>
      <c r="ET161" s="119"/>
      <c r="EU161" s="119"/>
      <c r="EV161" s="119"/>
      <c r="EW161" s="119"/>
      <c r="EX161" s="119"/>
      <c r="EY161" s="119"/>
      <c r="EZ161" s="119"/>
      <c r="FA161" s="119"/>
      <c r="FB161" s="119"/>
      <c r="FC161" s="119"/>
      <c r="FD161" s="119"/>
      <c r="FE161" s="119"/>
      <c r="FF161" s="119"/>
      <c r="FG161" s="119"/>
      <c r="FH161" s="119"/>
      <c r="FI161" s="119"/>
      <c r="FJ161" s="119"/>
      <c r="FK161" s="119"/>
      <c r="FL161" s="119"/>
      <c r="FM161" s="119"/>
      <c r="FN161" s="119"/>
      <c r="FO161" s="119"/>
      <c r="FP161" s="119"/>
      <c r="FQ161" s="119"/>
      <c r="FR161" s="119"/>
      <c r="FS161" s="119"/>
      <c r="FT161" s="119"/>
      <c r="FU161" s="119"/>
      <c r="FV161" s="119"/>
      <c r="FW161" s="119"/>
      <c r="FX161" s="119"/>
      <c r="FY161" s="119"/>
      <c r="FZ161" s="119"/>
      <c r="GA161" s="119"/>
      <c r="GB161" s="119"/>
      <c r="GC161" s="119"/>
      <c r="GD161" s="119"/>
      <c r="GE161" s="119"/>
      <c r="GF161" s="119"/>
      <c r="GG161" s="119"/>
      <c r="GH161" s="119"/>
      <c r="GI161" s="119"/>
      <c r="GJ161" s="119"/>
    </row>
    <row r="162" spans="1:192" ht="33.75" outlineLevel="1" x14ac:dyDescent="0.25">
      <c r="A162" s="181" t="s">
        <v>358</v>
      </c>
      <c r="B162" s="153" t="s">
        <v>982</v>
      </c>
      <c r="C162" s="153" t="s">
        <v>366</v>
      </c>
      <c r="D162" s="158" t="s">
        <v>24</v>
      </c>
      <c r="E162" s="172" t="s">
        <v>983</v>
      </c>
      <c r="F162" s="61"/>
      <c r="G162" s="90" t="str">
        <f>Page1!$H155</f>
        <v>NA</v>
      </c>
      <c r="H162" s="90" t="str">
        <f>Page2!$H155</f>
        <v>NA</v>
      </c>
      <c r="I162" s="90" t="str">
        <f>Page3!$H155</f>
        <v>NA</v>
      </c>
      <c r="J162" s="90" t="str">
        <f>Page4!$H155</f>
        <v>NA</v>
      </c>
      <c r="K162" s="90" t="str">
        <f>Page5!$H155</f>
        <v>NA</v>
      </c>
      <c r="L162" s="90" t="str">
        <f>Page6!$H155</f>
        <v>NA</v>
      </c>
      <c r="M162" s="90" t="str">
        <f>Page7!$H155</f>
        <v>NA</v>
      </c>
      <c r="N162" s="90" t="str">
        <f>Page8!$H155</f>
        <v>NA</v>
      </c>
      <c r="O162" s="90" t="str">
        <f>Page9!$H155</f>
        <v>NA</v>
      </c>
      <c r="P162" s="90" t="str">
        <f>Page10!$H155</f>
        <v>NA</v>
      </c>
      <c r="Q162" s="90" t="str">
        <f>Page11!$H155</f>
        <v>NA</v>
      </c>
      <c r="R162" s="90" t="str">
        <f>Page12!$H155</f>
        <v>NA</v>
      </c>
      <c r="S162" s="90" t="str">
        <f>Page13!$H155</f>
        <v>NA</v>
      </c>
      <c r="T162" s="90" t="str">
        <f>Page14!$H155</f>
        <v>NA</v>
      </c>
      <c r="U162" s="90" t="str">
        <f>Page15!$H155</f>
        <v>NA</v>
      </c>
      <c r="V162" s="90" t="str">
        <f>Page16!$H155</f>
        <v>NA</v>
      </c>
      <c r="W162" s="90" t="str">
        <f>Page17!$H155</f>
        <v>NA</v>
      </c>
      <c r="X162" s="90" t="str">
        <f>Page18!$H155</f>
        <v>NA</v>
      </c>
      <c r="Y162" s="90" t="str">
        <f>Page19!$H155</f>
        <v>NA</v>
      </c>
      <c r="Z162" s="90" t="str">
        <f>Page20!$H155</f>
        <v>NA</v>
      </c>
      <c r="AA162" s="90" t="str">
        <f>Page21!$H155</f>
        <v>NA</v>
      </c>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119"/>
      <c r="AZ162" s="119"/>
      <c r="BA162" s="119"/>
      <c r="BB162" s="119"/>
      <c r="BC162" s="119"/>
      <c r="BD162" s="119"/>
      <c r="BE162" s="119"/>
      <c r="BF162" s="119"/>
      <c r="BG162" s="119"/>
      <c r="BH162" s="119"/>
      <c r="BI162" s="119"/>
      <c r="BJ162" s="119"/>
      <c r="BK162" s="119"/>
      <c r="BL162" s="119"/>
      <c r="BM162" s="119"/>
      <c r="BN162" s="119"/>
      <c r="BO162" s="119"/>
      <c r="BP162" s="119"/>
      <c r="BQ162" s="119"/>
      <c r="BR162" s="119"/>
      <c r="BS162" s="119"/>
      <c r="BT162" s="119"/>
      <c r="BU162" s="119"/>
      <c r="BV162" s="119"/>
      <c r="BW162" s="119"/>
      <c r="BX162" s="119"/>
      <c r="BY162" s="119"/>
      <c r="BZ162" s="119"/>
      <c r="CA162" s="119"/>
      <c r="CB162" s="119"/>
      <c r="CC162" s="119"/>
      <c r="CD162" s="119"/>
      <c r="CE162" s="119"/>
      <c r="CF162" s="119"/>
      <c r="CG162" s="119"/>
      <c r="CH162" s="119"/>
      <c r="CI162" s="119"/>
      <c r="CJ162" s="119"/>
      <c r="CK162" s="119"/>
      <c r="CL162" s="119"/>
      <c r="CM162" s="119"/>
      <c r="CN162" s="119"/>
      <c r="CO162" s="119"/>
      <c r="CP162" s="119"/>
      <c r="CQ162" s="119"/>
      <c r="CR162" s="119"/>
      <c r="CS162" s="119"/>
      <c r="CT162" s="119"/>
      <c r="CU162" s="119"/>
      <c r="CV162" s="119"/>
      <c r="CW162" s="119"/>
      <c r="CX162" s="119"/>
      <c r="CY162" s="119"/>
      <c r="CZ162" s="119"/>
      <c r="DA162" s="119"/>
      <c r="DB162" s="119"/>
      <c r="DC162" s="119"/>
      <c r="DD162" s="119"/>
      <c r="DE162" s="119"/>
      <c r="DF162" s="119"/>
      <c r="DG162" s="119"/>
      <c r="DH162" s="119"/>
      <c r="DI162" s="119"/>
      <c r="DJ162" s="119"/>
      <c r="DK162" s="119"/>
      <c r="DL162" s="119"/>
      <c r="DM162" s="119"/>
      <c r="DN162" s="119"/>
      <c r="DO162" s="119"/>
      <c r="DP162" s="119"/>
      <c r="DQ162" s="119"/>
      <c r="DR162" s="119"/>
      <c r="DS162" s="119"/>
      <c r="DT162" s="119"/>
      <c r="DU162" s="119"/>
      <c r="DV162" s="119"/>
      <c r="DW162" s="119"/>
      <c r="DX162" s="119"/>
      <c r="DY162" s="119"/>
      <c r="DZ162" s="119"/>
      <c r="EA162" s="119"/>
      <c r="EB162" s="119"/>
      <c r="EC162" s="119"/>
      <c r="ED162" s="119"/>
      <c r="EE162" s="119"/>
      <c r="EF162" s="119"/>
      <c r="EG162" s="119"/>
      <c r="EH162" s="119"/>
      <c r="EI162" s="119"/>
      <c r="EJ162" s="119"/>
      <c r="EK162" s="119"/>
      <c r="EL162" s="119"/>
      <c r="EM162" s="119"/>
      <c r="EN162" s="119"/>
      <c r="EO162" s="119"/>
      <c r="EP162" s="119"/>
      <c r="EQ162" s="119"/>
      <c r="ER162" s="119"/>
      <c r="ES162" s="119"/>
      <c r="ET162" s="119"/>
      <c r="EU162" s="119"/>
      <c r="EV162" s="119"/>
      <c r="EW162" s="119"/>
      <c r="EX162" s="119"/>
      <c r="EY162" s="119"/>
      <c r="EZ162" s="119"/>
      <c r="FA162" s="119"/>
      <c r="FB162" s="119"/>
      <c r="FC162" s="119"/>
      <c r="FD162" s="119"/>
      <c r="FE162" s="119"/>
      <c r="FF162" s="119"/>
      <c r="FG162" s="119"/>
      <c r="FH162" s="119"/>
      <c r="FI162" s="119"/>
      <c r="FJ162" s="119"/>
      <c r="FK162" s="119"/>
      <c r="FL162" s="119"/>
      <c r="FM162" s="119"/>
      <c r="FN162" s="119"/>
      <c r="FO162" s="119"/>
      <c r="FP162" s="119"/>
      <c r="FQ162" s="119"/>
      <c r="FR162" s="119"/>
      <c r="FS162" s="119"/>
      <c r="FT162" s="119"/>
      <c r="FU162" s="119"/>
      <c r="FV162" s="119"/>
      <c r="FW162" s="119"/>
      <c r="FX162" s="119"/>
      <c r="FY162" s="119"/>
      <c r="FZ162" s="119"/>
      <c r="GA162" s="119"/>
      <c r="GB162" s="119"/>
      <c r="GC162" s="119"/>
      <c r="GD162" s="119"/>
      <c r="GE162" s="119"/>
      <c r="GF162" s="119"/>
      <c r="GG162" s="119"/>
      <c r="GH162" s="119"/>
      <c r="GI162" s="119"/>
      <c r="GJ162" s="119"/>
    </row>
    <row r="163" spans="1:192" ht="33.75" outlineLevel="1" x14ac:dyDescent="0.25">
      <c r="A163" s="181" t="s">
        <v>358</v>
      </c>
      <c r="B163" s="153"/>
      <c r="C163" s="153" t="s">
        <v>675</v>
      </c>
      <c r="D163" s="158" t="s">
        <v>24</v>
      </c>
      <c r="E163" s="171" t="s">
        <v>984</v>
      </c>
      <c r="F163" s="61"/>
      <c r="G163" s="90" t="str">
        <f>Page1!$H156</f>
        <v>NA</v>
      </c>
      <c r="H163" s="90" t="str">
        <f>Page2!$H156</f>
        <v>NA</v>
      </c>
      <c r="I163" s="90" t="str">
        <f>Page3!$H156</f>
        <v>NA</v>
      </c>
      <c r="J163" s="90" t="str">
        <f>Page4!$H156</f>
        <v>NA</v>
      </c>
      <c r="K163" s="90" t="str">
        <f>Page5!$H156</f>
        <v>NA</v>
      </c>
      <c r="L163" s="90" t="str">
        <f>Page6!$H156</f>
        <v>NA</v>
      </c>
      <c r="M163" s="90" t="str">
        <f>Page7!$H156</f>
        <v>NA</v>
      </c>
      <c r="N163" s="90" t="str">
        <f>Page8!$H156</f>
        <v>NA</v>
      </c>
      <c r="O163" s="90" t="str">
        <f>Page9!$H156</f>
        <v>NA</v>
      </c>
      <c r="P163" s="90" t="str">
        <f>Page10!$H156</f>
        <v>NA</v>
      </c>
      <c r="Q163" s="90" t="str">
        <f>Page11!$H156</f>
        <v>NA</v>
      </c>
      <c r="R163" s="90" t="str">
        <f>Page12!$H156</f>
        <v>NA</v>
      </c>
      <c r="S163" s="90" t="str">
        <f>Page13!$H156</f>
        <v>NA</v>
      </c>
      <c r="T163" s="90" t="str">
        <f>Page14!$H156</f>
        <v>NA</v>
      </c>
      <c r="U163" s="90" t="str">
        <f>Page15!$H156</f>
        <v>NA</v>
      </c>
      <c r="V163" s="90" t="str">
        <f>Page16!$H156</f>
        <v>NA</v>
      </c>
      <c r="W163" s="90" t="str">
        <f>Page17!$H156</f>
        <v>NA</v>
      </c>
      <c r="X163" s="90" t="str">
        <f>Page18!$H156</f>
        <v>NA</v>
      </c>
      <c r="Y163" s="90" t="str">
        <f>Page19!$H156</f>
        <v>NA</v>
      </c>
      <c r="Z163" s="90" t="str">
        <f>Page20!$H156</f>
        <v>NA</v>
      </c>
      <c r="AA163" s="90" t="str">
        <f>Page21!$H156</f>
        <v>NA</v>
      </c>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119"/>
      <c r="AZ163" s="119"/>
      <c r="BA163" s="119"/>
      <c r="BB163" s="119"/>
      <c r="BC163" s="119"/>
      <c r="BD163" s="119"/>
      <c r="BE163" s="119"/>
      <c r="BF163" s="119"/>
      <c r="BG163" s="119"/>
      <c r="BH163" s="119"/>
      <c r="BI163" s="119"/>
      <c r="BJ163" s="119"/>
      <c r="BK163" s="119"/>
      <c r="BL163" s="119"/>
      <c r="BM163" s="119"/>
      <c r="BN163" s="119"/>
      <c r="BO163" s="119"/>
      <c r="BP163" s="119"/>
      <c r="BQ163" s="119"/>
      <c r="BR163" s="119"/>
      <c r="BS163" s="119"/>
      <c r="BT163" s="119"/>
      <c r="BU163" s="119"/>
      <c r="BV163" s="119"/>
      <c r="BW163" s="119"/>
      <c r="BX163" s="119"/>
      <c r="BY163" s="119"/>
      <c r="BZ163" s="119"/>
      <c r="CA163" s="119"/>
      <c r="CB163" s="119"/>
      <c r="CC163" s="119"/>
      <c r="CD163" s="119"/>
      <c r="CE163" s="119"/>
      <c r="CF163" s="119"/>
      <c r="CG163" s="119"/>
      <c r="CH163" s="119"/>
      <c r="CI163" s="119"/>
      <c r="CJ163" s="119"/>
      <c r="CK163" s="119"/>
      <c r="CL163" s="119"/>
      <c r="CM163" s="119"/>
      <c r="CN163" s="119"/>
      <c r="CO163" s="119"/>
      <c r="CP163" s="119"/>
      <c r="CQ163" s="119"/>
      <c r="CR163" s="119"/>
      <c r="CS163" s="119"/>
      <c r="CT163" s="119"/>
      <c r="CU163" s="119"/>
      <c r="CV163" s="119"/>
      <c r="CW163" s="119"/>
      <c r="CX163" s="119"/>
      <c r="CY163" s="119"/>
      <c r="CZ163" s="119"/>
      <c r="DA163" s="119"/>
      <c r="DB163" s="119"/>
      <c r="DC163" s="119"/>
      <c r="DD163" s="119"/>
      <c r="DE163" s="119"/>
      <c r="DF163" s="119"/>
      <c r="DG163" s="119"/>
      <c r="DH163" s="119"/>
      <c r="DI163" s="119"/>
      <c r="DJ163" s="119"/>
      <c r="DK163" s="119"/>
      <c r="DL163" s="119"/>
      <c r="DM163" s="119"/>
      <c r="DN163" s="119"/>
      <c r="DO163" s="119"/>
      <c r="DP163" s="119"/>
      <c r="DQ163" s="119"/>
      <c r="DR163" s="119"/>
      <c r="DS163" s="119"/>
      <c r="DT163" s="119"/>
      <c r="DU163" s="119"/>
      <c r="DV163" s="119"/>
      <c r="DW163" s="119"/>
      <c r="DX163" s="119"/>
      <c r="DY163" s="119"/>
      <c r="DZ163" s="119"/>
      <c r="EA163" s="119"/>
      <c r="EB163" s="119"/>
      <c r="EC163" s="119"/>
      <c r="ED163" s="119"/>
      <c r="EE163" s="119"/>
      <c r="EF163" s="119"/>
      <c r="EG163" s="119"/>
      <c r="EH163" s="119"/>
      <c r="EI163" s="119"/>
      <c r="EJ163" s="119"/>
      <c r="EK163" s="119"/>
      <c r="EL163" s="119"/>
      <c r="EM163" s="119"/>
      <c r="EN163" s="119"/>
      <c r="EO163" s="119"/>
      <c r="EP163" s="119"/>
      <c r="EQ163" s="119"/>
      <c r="ER163" s="119"/>
      <c r="ES163" s="119"/>
      <c r="ET163" s="119"/>
      <c r="EU163" s="119"/>
      <c r="EV163" s="119"/>
      <c r="EW163" s="119"/>
      <c r="EX163" s="119"/>
      <c r="EY163" s="119"/>
      <c r="EZ163" s="119"/>
      <c r="FA163" s="119"/>
      <c r="FB163" s="119"/>
      <c r="FC163" s="119"/>
      <c r="FD163" s="119"/>
      <c r="FE163" s="119"/>
      <c r="FF163" s="119"/>
      <c r="FG163" s="119"/>
      <c r="FH163" s="119"/>
      <c r="FI163" s="119"/>
      <c r="FJ163" s="119"/>
      <c r="FK163" s="119"/>
      <c r="FL163" s="119"/>
      <c r="FM163" s="119"/>
      <c r="FN163" s="119"/>
      <c r="FO163" s="119"/>
      <c r="FP163" s="119"/>
      <c r="FQ163" s="119"/>
      <c r="FR163" s="119"/>
      <c r="FS163" s="119"/>
      <c r="FT163" s="119"/>
      <c r="FU163" s="119"/>
      <c r="FV163" s="119"/>
      <c r="FW163" s="119"/>
      <c r="FX163" s="119"/>
      <c r="FY163" s="119"/>
      <c r="FZ163" s="119"/>
      <c r="GA163" s="119"/>
      <c r="GB163" s="119"/>
      <c r="GC163" s="119"/>
      <c r="GD163" s="119"/>
      <c r="GE163" s="119"/>
      <c r="GF163" s="119"/>
      <c r="GG163" s="119"/>
      <c r="GH163" s="119"/>
      <c r="GI163" s="119"/>
      <c r="GJ163" s="119"/>
    </row>
    <row r="164" spans="1:192" ht="67.5" outlineLevel="1" x14ac:dyDescent="0.25">
      <c r="A164" s="182" t="s">
        <v>367</v>
      </c>
      <c r="B164" s="160" t="s">
        <v>985</v>
      </c>
      <c r="C164" s="160" t="s">
        <v>368</v>
      </c>
      <c r="D164" s="159" t="s">
        <v>24</v>
      </c>
      <c r="E164" s="177" t="s">
        <v>986</v>
      </c>
      <c r="F164" s="59"/>
      <c r="G164" s="90" t="str">
        <f>Page1!$H157</f>
        <v>Validé</v>
      </c>
      <c r="H164" s="90" t="str">
        <f>Page2!$H157</f>
        <v>Validé</v>
      </c>
      <c r="I164" s="90" t="str">
        <f>Page3!$H157</f>
        <v>Validé</v>
      </c>
      <c r="J164" s="90" t="str">
        <f>Page4!$H157</f>
        <v>Validé</v>
      </c>
      <c r="K164" s="90" t="str">
        <f>Page5!$H157</f>
        <v>Validé</v>
      </c>
      <c r="L164" s="90" t="str">
        <f>Page6!$H157</f>
        <v>Validé</v>
      </c>
      <c r="M164" s="90" t="str">
        <f>Page7!$H157</f>
        <v>Validé</v>
      </c>
      <c r="N164" s="90" t="str">
        <f>Page8!$H157</f>
        <v>Validé</v>
      </c>
      <c r="O164" s="90" t="str">
        <f>Page9!$H157</f>
        <v>Validé</v>
      </c>
      <c r="P164" s="90" t="str">
        <f>Page10!$H157</f>
        <v>Validé</v>
      </c>
      <c r="Q164" s="90" t="str">
        <f>Page11!$H157</f>
        <v>Validé</v>
      </c>
      <c r="R164" s="90" t="str">
        <f>Page12!$H157</f>
        <v>Validé</v>
      </c>
      <c r="S164" s="90" t="str">
        <f>Page13!$H157</f>
        <v>Validé</v>
      </c>
      <c r="T164" s="90" t="str">
        <f>Page14!$H157</f>
        <v>Validé</v>
      </c>
      <c r="U164" s="90" t="str">
        <f>Page15!$H157</f>
        <v>Validé</v>
      </c>
      <c r="V164" s="90" t="str">
        <f>Page16!$H157</f>
        <v>Validé</v>
      </c>
      <c r="W164" s="90" t="str">
        <f>Page17!$H157</f>
        <v>Invalidé</v>
      </c>
      <c r="X164" s="90" t="str">
        <f>Page18!$H157</f>
        <v>Validé</v>
      </c>
      <c r="Y164" s="90" t="str">
        <f>Page19!$H157</f>
        <v>Validé</v>
      </c>
      <c r="Z164" s="90" t="str">
        <f>Page20!$H157</f>
        <v>Validé</v>
      </c>
      <c r="AA164" s="90" t="str">
        <f>Page21!$H157</f>
        <v>Invalidé</v>
      </c>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119"/>
      <c r="AZ164" s="119"/>
      <c r="BA164" s="119"/>
      <c r="BB164" s="119"/>
      <c r="BC164" s="119"/>
      <c r="BD164" s="119"/>
      <c r="BE164" s="119"/>
      <c r="BF164" s="119"/>
      <c r="BG164" s="119"/>
      <c r="BH164" s="119"/>
      <c r="BI164" s="119"/>
      <c r="BJ164" s="119"/>
      <c r="BK164" s="119"/>
      <c r="BL164" s="119"/>
      <c r="BM164" s="119"/>
      <c r="BN164" s="119"/>
      <c r="BO164" s="119"/>
      <c r="BP164" s="119"/>
      <c r="BQ164" s="119"/>
      <c r="BR164" s="119"/>
      <c r="BS164" s="119"/>
      <c r="BT164" s="119"/>
      <c r="BU164" s="119"/>
      <c r="BV164" s="119"/>
      <c r="BW164" s="119"/>
      <c r="BX164" s="119"/>
      <c r="BY164" s="119"/>
      <c r="BZ164" s="119"/>
      <c r="CA164" s="119"/>
      <c r="CB164" s="119"/>
      <c r="CC164" s="119"/>
      <c r="CD164" s="119"/>
      <c r="CE164" s="119"/>
      <c r="CF164" s="119"/>
      <c r="CG164" s="119"/>
      <c r="CH164" s="119"/>
      <c r="CI164" s="119"/>
      <c r="CJ164" s="119"/>
      <c r="CK164" s="119"/>
      <c r="CL164" s="119"/>
      <c r="CM164" s="119"/>
      <c r="CN164" s="119"/>
      <c r="CO164" s="119"/>
      <c r="CP164" s="119"/>
      <c r="CQ164" s="119"/>
      <c r="CR164" s="119"/>
      <c r="CS164" s="119"/>
      <c r="CT164" s="119"/>
      <c r="CU164" s="119"/>
      <c r="CV164" s="119"/>
      <c r="CW164" s="119"/>
      <c r="CX164" s="119"/>
      <c r="CY164" s="119"/>
      <c r="CZ164" s="119"/>
      <c r="DA164" s="119"/>
      <c r="DB164" s="119"/>
      <c r="DC164" s="119"/>
      <c r="DD164" s="119"/>
      <c r="DE164" s="119"/>
      <c r="DF164" s="119"/>
      <c r="DG164" s="119"/>
      <c r="DH164" s="119"/>
      <c r="DI164" s="119"/>
      <c r="DJ164" s="119"/>
      <c r="DK164" s="119"/>
      <c r="DL164" s="119"/>
      <c r="DM164" s="119"/>
      <c r="DN164" s="119"/>
      <c r="DO164" s="119"/>
      <c r="DP164" s="119"/>
      <c r="DQ164" s="119"/>
      <c r="DR164" s="119"/>
      <c r="DS164" s="119"/>
      <c r="DT164" s="119"/>
      <c r="DU164" s="119"/>
      <c r="DV164" s="119"/>
      <c r="DW164" s="119"/>
      <c r="DX164" s="119"/>
      <c r="DY164" s="119"/>
      <c r="DZ164" s="119"/>
      <c r="EA164" s="119"/>
      <c r="EB164" s="119"/>
      <c r="EC164" s="119"/>
      <c r="ED164" s="119"/>
      <c r="EE164" s="119"/>
      <c r="EF164" s="119"/>
      <c r="EG164" s="119"/>
      <c r="EH164" s="119"/>
      <c r="EI164" s="119"/>
      <c r="EJ164" s="119"/>
      <c r="EK164" s="119"/>
      <c r="EL164" s="119"/>
      <c r="EM164" s="119"/>
      <c r="EN164" s="119"/>
      <c r="EO164" s="119"/>
      <c r="EP164" s="119"/>
      <c r="EQ164" s="119"/>
      <c r="ER164" s="119"/>
      <c r="ES164" s="119"/>
      <c r="ET164" s="119"/>
      <c r="EU164" s="119"/>
      <c r="EV164" s="119"/>
      <c r="EW164" s="119"/>
      <c r="EX164" s="119"/>
      <c r="EY164" s="119"/>
      <c r="EZ164" s="119"/>
      <c r="FA164" s="119"/>
      <c r="FB164" s="119"/>
      <c r="FC164" s="119"/>
      <c r="FD164" s="119"/>
      <c r="FE164" s="119"/>
      <c r="FF164" s="119"/>
      <c r="FG164" s="119"/>
      <c r="FH164" s="119"/>
      <c r="FI164" s="119"/>
      <c r="FJ164" s="119"/>
      <c r="FK164" s="119"/>
      <c r="FL164" s="119"/>
      <c r="FM164" s="119"/>
      <c r="FN164" s="119"/>
      <c r="FO164" s="119"/>
      <c r="FP164" s="119"/>
      <c r="FQ164" s="119"/>
      <c r="FR164" s="119"/>
      <c r="FS164" s="119"/>
      <c r="FT164" s="119"/>
      <c r="FU164" s="119"/>
      <c r="FV164" s="119"/>
      <c r="FW164" s="119"/>
      <c r="FX164" s="119"/>
      <c r="FY164" s="119"/>
      <c r="FZ164" s="119"/>
      <c r="GA164" s="119"/>
      <c r="GB164" s="119"/>
      <c r="GC164" s="119"/>
      <c r="GD164" s="119"/>
      <c r="GE164" s="119"/>
      <c r="GF164" s="119"/>
      <c r="GG164" s="119"/>
      <c r="GH164" s="119"/>
      <c r="GI164" s="119"/>
      <c r="GJ164" s="119"/>
    </row>
    <row r="165" spans="1:192" ht="67.5" outlineLevel="1" x14ac:dyDescent="0.25">
      <c r="A165" s="182" t="s">
        <v>367</v>
      </c>
      <c r="B165" s="160"/>
      <c r="C165" s="160" t="s">
        <v>369</v>
      </c>
      <c r="D165" s="159" t="s">
        <v>24</v>
      </c>
      <c r="E165" s="164" t="s">
        <v>987</v>
      </c>
      <c r="F165" s="59"/>
      <c r="G165" s="90" t="str">
        <f>Page1!$H158</f>
        <v>Invalidé</v>
      </c>
      <c r="H165" s="90" t="str">
        <f>Page2!$H158</f>
        <v>Invalidé</v>
      </c>
      <c r="I165" s="90" t="str">
        <f>Page3!$H158</f>
        <v>Invalidé</v>
      </c>
      <c r="J165" s="90" t="str">
        <f>Page4!$H158</f>
        <v>Invalidé</v>
      </c>
      <c r="K165" s="90" t="str">
        <f>Page5!$H158</f>
        <v>Invalidé</v>
      </c>
      <c r="L165" s="90" t="str">
        <f>Page6!$H158</f>
        <v>Invalidé</v>
      </c>
      <c r="M165" s="90" t="str">
        <f>Page7!$H158</f>
        <v>Invalidé</v>
      </c>
      <c r="N165" s="90" t="str">
        <f>Page8!$H158</f>
        <v>Invalidé</v>
      </c>
      <c r="O165" s="90" t="str">
        <f>Page9!$H158</f>
        <v>Invalidé</v>
      </c>
      <c r="P165" s="90" t="str">
        <f>Page10!$H158</f>
        <v>Invalidé</v>
      </c>
      <c r="Q165" s="90" t="str">
        <f>Page11!$H158</f>
        <v>Invalidé</v>
      </c>
      <c r="R165" s="90" t="str">
        <f>Page12!$H158</f>
        <v>Invalidé</v>
      </c>
      <c r="S165" s="90" t="str">
        <f>Page13!$H158</f>
        <v>Invalidé</v>
      </c>
      <c r="T165" s="90" t="str">
        <f>Page14!$H158</f>
        <v>Invalidé</v>
      </c>
      <c r="U165" s="90" t="str">
        <f>Page15!$H158</f>
        <v>Invalidé</v>
      </c>
      <c r="V165" s="90" t="str">
        <f>Page16!$H158</f>
        <v>Invalidé</v>
      </c>
      <c r="W165" s="90" t="str">
        <f>Page17!$H158</f>
        <v>Invalidé</v>
      </c>
      <c r="X165" s="90" t="str">
        <f>Page18!$H158</f>
        <v>Invalidé</v>
      </c>
      <c r="Y165" s="90" t="str">
        <f>Page19!$H158</f>
        <v>Invalidé</v>
      </c>
      <c r="Z165" s="90" t="str">
        <f>Page20!$H158</f>
        <v>Invalidé</v>
      </c>
      <c r="AA165" s="90" t="str">
        <f>Page21!$H158</f>
        <v>Invalidé</v>
      </c>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119"/>
      <c r="AZ165" s="119"/>
      <c r="BA165" s="119"/>
      <c r="BB165" s="119"/>
      <c r="BC165" s="119"/>
      <c r="BD165" s="119"/>
      <c r="BE165" s="119"/>
      <c r="BF165" s="119"/>
      <c r="BG165" s="119"/>
      <c r="BH165" s="119"/>
      <c r="BI165" s="119"/>
      <c r="BJ165" s="119"/>
      <c r="BK165" s="119"/>
      <c r="BL165" s="119"/>
      <c r="BM165" s="119"/>
      <c r="BN165" s="119"/>
      <c r="BO165" s="119"/>
      <c r="BP165" s="119"/>
      <c r="BQ165" s="119"/>
      <c r="BR165" s="119"/>
      <c r="BS165" s="119"/>
      <c r="BT165" s="119"/>
      <c r="BU165" s="119"/>
      <c r="BV165" s="119"/>
      <c r="BW165" s="119"/>
      <c r="BX165" s="119"/>
      <c r="BY165" s="119"/>
      <c r="BZ165" s="119"/>
      <c r="CA165" s="119"/>
      <c r="CB165" s="119"/>
      <c r="CC165" s="119"/>
      <c r="CD165" s="119"/>
      <c r="CE165" s="119"/>
      <c r="CF165" s="119"/>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19"/>
      <c r="DF165" s="119"/>
      <c r="DG165" s="119"/>
      <c r="DH165" s="119"/>
      <c r="DI165" s="119"/>
      <c r="DJ165" s="119"/>
      <c r="DK165" s="119"/>
      <c r="DL165" s="119"/>
      <c r="DM165" s="119"/>
      <c r="DN165" s="119"/>
      <c r="DO165" s="119"/>
      <c r="DP165" s="119"/>
      <c r="DQ165" s="119"/>
      <c r="DR165" s="119"/>
      <c r="DS165" s="119"/>
      <c r="DT165" s="119"/>
      <c r="DU165" s="119"/>
      <c r="DV165" s="119"/>
      <c r="DW165" s="119"/>
      <c r="DX165" s="119"/>
      <c r="DY165" s="119"/>
      <c r="DZ165" s="119"/>
      <c r="EA165" s="119"/>
      <c r="EB165" s="119"/>
      <c r="EC165" s="119"/>
      <c r="ED165" s="119"/>
      <c r="EE165" s="119"/>
      <c r="EF165" s="119"/>
      <c r="EG165" s="119"/>
      <c r="EH165" s="119"/>
      <c r="EI165" s="119"/>
      <c r="EJ165" s="119"/>
      <c r="EK165" s="119"/>
      <c r="EL165" s="119"/>
      <c r="EM165" s="119"/>
      <c r="EN165" s="119"/>
      <c r="EO165" s="119"/>
      <c r="EP165" s="119"/>
      <c r="EQ165" s="119"/>
      <c r="ER165" s="119"/>
      <c r="ES165" s="119"/>
      <c r="ET165" s="119"/>
      <c r="EU165" s="119"/>
      <c r="EV165" s="119"/>
      <c r="EW165" s="119"/>
      <c r="EX165" s="119"/>
      <c r="EY165" s="119"/>
      <c r="EZ165" s="119"/>
      <c r="FA165" s="119"/>
      <c r="FB165" s="119"/>
      <c r="FC165" s="119"/>
      <c r="FD165" s="119"/>
      <c r="FE165" s="119"/>
      <c r="FF165" s="119"/>
      <c r="FG165" s="119"/>
      <c r="FH165" s="119"/>
      <c r="FI165" s="119"/>
      <c r="FJ165" s="119"/>
      <c r="FK165" s="119"/>
      <c r="FL165" s="119"/>
      <c r="FM165" s="119"/>
      <c r="FN165" s="119"/>
      <c r="FO165" s="119"/>
      <c r="FP165" s="119"/>
      <c r="FQ165" s="119"/>
      <c r="FR165" s="119"/>
      <c r="FS165" s="119"/>
      <c r="FT165" s="119"/>
      <c r="FU165" s="119"/>
      <c r="FV165" s="119"/>
      <c r="FW165" s="119"/>
      <c r="FX165" s="119"/>
      <c r="FY165" s="119"/>
      <c r="FZ165" s="119"/>
      <c r="GA165" s="119"/>
      <c r="GB165" s="119"/>
      <c r="GC165" s="119"/>
      <c r="GD165" s="119"/>
      <c r="GE165" s="119"/>
      <c r="GF165" s="119"/>
      <c r="GG165" s="119"/>
      <c r="GH165" s="119"/>
      <c r="GI165" s="119"/>
      <c r="GJ165" s="119"/>
    </row>
    <row r="166" spans="1:192" ht="101.25" x14ac:dyDescent="0.25">
      <c r="A166" s="182" t="s">
        <v>367</v>
      </c>
      <c r="B166" s="160"/>
      <c r="C166" s="160" t="s">
        <v>370</v>
      </c>
      <c r="D166" s="159" t="s">
        <v>24</v>
      </c>
      <c r="E166" s="178" t="s">
        <v>988</v>
      </c>
      <c r="F166" s="59"/>
      <c r="G166" s="90" t="str">
        <f>Page1!$H159</f>
        <v>Validé</v>
      </c>
      <c r="H166" s="90" t="str">
        <f>Page2!$H159</f>
        <v>Validé</v>
      </c>
      <c r="I166" s="90" t="str">
        <f>Page3!$H159</f>
        <v>Validé</v>
      </c>
      <c r="J166" s="90" t="str">
        <f>Page4!$H159</f>
        <v>Validé</v>
      </c>
      <c r="K166" s="90" t="str">
        <f>Page5!$H159</f>
        <v>Validé</v>
      </c>
      <c r="L166" s="90" t="str">
        <f>Page6!$H159</f>
        <v>Validé</v>
      </c>
      <c r="M166" s="90" t="str">
        <f>Page7!$H159</f>
        <v>Validé</v>
      </c>
      <c r="N166" s="90" t="str">
        <f>Page8!$H159</f>
        <v>Validé</v>
      </c>
      <c r="O166" s="90" t="str">
        <f>Page9!$H159</f>
        <v>Validé</v>
      </c>
      <c r="P166" s="90" t="str">
        <f>Page10!$H159</f>
        <v>Validé</v>
      </c>
      <c r="Q166" s="90" t="str">
        <f>Page11!$H159</f>
        <v>Validé</v>
      </c>
      <c r="R166" s="90" t="str">
        <f>Page12!$H159</f>
        <v>Validé</v>
      </c>
      <c r="S166" s="90" t="str">
        <f>Page13!$H159</f>
        <v>Validé</v>
      </c>
      <c r="T166" s="90" t="str">
        <f>Page14!$H159</f>
        <v>Validé</v>
      </c>
      <c r="U166" s="90" t="str">
        <f>Page15!$H159</f>
        <v>Validé</v>
      </c>
      <c r="V166" s="90" t="str">
        <f>Page16!$H159</f>
        <v>Validé</v>
      </c>
      <c r="W166" s="90" t="str">
        <f>Page17!$H159</f>
        <v>Validé</v>
      </c>
      <c r="X166" s="90" t="str">
        <f>Page18!$H159</f>
        <v>Validé</v>
      </c>
      <c r="Y166" s="90" t="str">
        <f>Page19!$H159</f>
        <v>Validé</v>
      </c>
      <c r="Z166" s="90" t="str">
        <f>Page20!$H159</f>
        <v>Validé</v>
      </c>
      <c r="AA166" s="90" t="str">
        <f>Page21!$H159</f>
        <v>Validé</v>
      </c>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119"/>
      <c r="AZ166" s="119"/>
      <c r="BA166" s="119"/>
      <c r="BB166" s="119"/>
      <c r="BC166" s="119"/>
      <c r="BD166" s="119"/>
      <c r="BE166" s="119"/>
      <c r="BF166" s="119"/>
      <c r="BG166" s="119"/>
      <c r="BH166" s="119"/>
      <c r="BI166" s="119"/>
      <c r="BJ166" s="119"/>
      <c r="BK166" s="119"/>
      <c r="BL166" s="119"/>
      <c r="BM166" s="119"/>
      <c r="BN166" s="119"/>
      <c r="BO166" s="119"/>
      <c r="BP166" s="119"/>
      <c r="BQ166" s="119"/>
      <c r="BR166" s="119"/>
      <c r="BS166" s="119"/>
      <c r="BT166" s="119"/>
      <c r="BU166" s="119"/>
      <c r="BV166" s="119"/>
      <c r="BW166" s="119"/>
      <c r="BX166" s="119"/>
      <c r="BY166" s="119"/>
      <c r="BZ166" s="119"/>
      <c r="CA166" s="119"/>
      <c r="CB166" s="119"/>
      <c r="CC166" s="119"/>
      <c r="CD166" s="119"/>
      <c r="CE166" s="119"/>
      <c r="CF166" s="119"/>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19"/>
      <c r="DF166" s="119"/>
      <c r="DG166" s="119"/>
      <c r="DH166" s="119"/>
      <c r="DI166" s="119"/>
      <c r="DJ166" s="119"/>
      <c r="DK166" s="119"/>
      <c r="DL166" s="119"/>
      <c r="DM166" s="119"/>
      <c r="DN166" s="119"/>
      <c r="DO166" s="119"/>
      <c r="DP166" s="119"/>
      <c r="DQ166" s="119"/>
      <c r="DR166" s="119"/>
      <c r="DS166" s="119"/>
      <c r="DT166" s="119"/>
      <c r="DU166" s="119"/>
      <c r="DV166" s="119"/>
      <c r="DW166" s="119"/>
      <c r="DX166" s="119"/>
      <c r="DY166" s="119"/>
      <c r="DZ166" s="119"/>
      <c r="EA166" s="119"/>
      <c r="EB166" s="119"/>
      <c r="EC166" s="119"/>
      <c r="ED166" s="119"/>
      <c r="EE166" s="119"/>
      <c r="EF166" s="119"/>
      <c r="EG166" s="119"/>
      <c r="EH166" s="119"/>
      <c r="EI166" s="119"/>
      <c r="EJ166" s="119"/>
      <c r="EK166" s="119"/>
      <c r="EL166" s="119"/>
      <c r="EM166" s="119"/>
      <c r="EN166" s="119"/>
      <c r="EO166" s="119"/>
      <c r="EP166" s="119"/>
      <c r="EQ166" s="119"/>
      <c r="ER166" s="119"/>
      <c r="ES166" s="119"/>
      <c r="ET166" s="119"/>
      <c r="EU166" s="119"/>
      <c r="EV166" s="119"/>
      <c r="EW166" s="119"/>
      <c r="EX166" s="119"/>
      <c r="EY166" s="119"/>
      <c r="EZ166" s="119"/>
      <c r="FA166" s="119"/>
      <c r="FB166" s="119"/>
      <c r="FC166" s="119"/>
      <c r="FD166" s="119"/>
      <c r="FE166" s="119"/>
      <c r="FF166" s="119"/>
      <c r="FG166" s="119"/>
      <c r="FH166" s="119"/>
      <c r="FI166" s="119"/>
      <c r="FJ166" s="119"/>
      <c r="FK166" s="119"/>
      <c r="FL166" s="119"/>
      <c r="FM166" s="119"/>
      <c r="FN166" s="119"/>
      <c r="FO166" s="119"/>
      <c r="FP166" s="119"/>
      <c r="FQ166" s="119"/>
      <c r="FR166" s="119"/>
      <c r="FS166" s="119"/>
      <c r="FT166" s="119"/>
      <c r="FU166" s="119"/>
      <c r="FV166" s="119"/>
      <c r="FW166" s="119"/>
      <c r="FX166" s="119"/>
      <c r="FY166" s="119"/>
      <c r="FZ166" s="119"/>
      <c r="GA166" s="119"/>
      <c r="GB166" s="119"/>
      <c r="GC166" s="119"/>
      <c r="GD166" s="119"/>
      <c r="GE166" s="119"/>
      <c r="GF166" s="119"/>
      <c r="GG166" s="119"/>
      <c r="GH166" s="119"/>
      <c r="GI166" s="119"/>
      <c r="GJ166" s="119"/>
    </row>
    <row r="167" spans="1:192" ht="45" outlineLevel="1" x14ac:dyDescent="0.25">
      <c r="A167" s="182" t="s">
        <v>367</v>
      </c>
      <c r="B167" s="153" t="s">
        <v>989</v>
      </c>
      <c r="C167" s="153" t="s">
        <v>371</v>
      </c>
      <c r="D167" s="158" t="s">
        <v>24</v>
      </c>
      <c r="E167" s="172" t="s">
        <v>990</v>
      </c>
      <c r="F167" s="61"/>
      <c r="G167" s="90" t="str">
        <f>Page1!$H160</f>
        <v>Invalidé</v>
      </c>
      <c r="H167" s="90" t="str">
        <f>Page2!$H160</f>
        <v>Invalidé</v>
      </c>
      <c r="I167" s="90" t="str">
        <f>Page3!$H160</f>
        <v>Invalidé</v>
      </c>
      <c r="J167" s="90" t="str">
        <f>Page4!$H160</f>
        <v>Invalidé</v>
      </c>
      <c r="K167" s="90" t="str">
        <f>Page5!$H160</f>
        <v>Invalidé</v>
      </c>
      <c r="L167" s="90" t="str">
        <f>Page6!$H160</f>
        <v>Invalidé</v>
      </c>
      <c r="M167" s="90" t="str">
        <f>Page7!$H160</f>
        <v>Invalidé</v>
      </c>
      <c r="N167" s="90" t="str">
        <f>Page8!$H160</f>
        <v>Invalidé</v>
      </c>
      <c r="O167" s="90" t="str">
        <f>Page9!$H160</f>
        <v>Invalidé</v>
      </c>
      <c r="P167" s="90" t="str">
        <f>Page10!$H160</f>
        <v>Invalidé</v>
      </c>
      <c r="Q167" s="90" t="str">
        <f>Page11!$H160</f>
        <v>Invalidé</v>
      </c>
      <c r="R167" s="90" t="str">
        <f>Page12!$H160</f>
        <v>Invalidé</v>
      </c>
      <c r="S167" s="90" t="str">
        <f>Page13!$H160</f>
        <v>Invalidé</v>
      </c>
      <c r="T167" s="90" t="str">
        <f>Page14!$H160</f>
        <v>Invalidé</v>
      </c>
      <c r="U167" s="90" t="str">
        <f>Page15!$H160</f>
        <v>Invalidé</v>
      </c>
      <c r="V167" s="90" t="str">
        <f>Page16!$H160</f>
        <v>Invalidé</v>
      </c>
      <c r="W167" s="90" t="str">
        <f>Page17!$H160</f>
        <v>Invalidé</v>
      </c>
      <c r="X167" s="90" t="str">
        <f>Page18!$H160</f>
        <v>Invalidé</v>
      </c>
      <c r="Y167" s="90" t="str">
        <f>Page19!$H160</f>
        <v>Invalidé</v>
      </c>
      <c r="Z167" s="90" t="str">
        <f>Page20!$H160</f>
        <v>Invalidé</v>
      </c>
      <c r="AA167" s="90" t="str">
        <f>Page21!$H160</f>
        <v>Invalidé</v>
      </c>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119"/>
      <c r="AZ167" s="119"/>
      <c r="BA167" s="119"/>
      <c r="BB167" s="119"/>
      <c r="BC167" s="119"/>
      <c r="BD167" s="119"/>
      <c r="BE167" s="119"/>
      <c r="BF167" s="119"/>
      <c r="BG167" s="119"/>
      <c r="BH167" s="119"/>
      <c r="BI167" s="119"/>
      <c r="BJ167" s="119"/>
      <c r="BK167" s="119"/>
      <c r="BL167" s="119"/>
      <c r="BM167" s="119"/>
      <c r="BN167" s="119"/>
      <c r="BO167" s="119"/>
      <c r="BP167" s="119"/>
      <c r="BQ167" s="119"/>
      <c r="BR167" s="119"/>
      <c r="BS167" s="119"/>
      <c r="BT167" s="119"/>
      <c r="BU167" s="119"/>
      <c r="BV167" s="119"/>
      <c r="BW167" s="119"/>
      <c r="BX167" s="119"/>
      <c r="BY167" s="119"/>
      <c r="BZ167" s="119"/>
      <c r="CA167" s="119"/>
      <c r="CB167" s="119"/>
      <c r="CC167" s="119"/>
      <c r="CD167" s="119"/>
      <c r="CE167" s="119"/>
      <c r="CF167" s="119"/>
      <c r="CG167" s="119"/>
      <c r="CH167" s="119"/>
      <c r="CI167" s="119"/>
      <c r="CJ167" s="119"/>
      <c r="CK167" s="119"/>
      <c r="CL167" s="119"/>
      <c r="CM167" s="119"/>
      <c r="CN167" s="119"/>
      <c r="CO167" s="119"/>
      <c r="CP167" s="119"/>
      <c r="CQ167" s="119"/>
      <c r="CR167" s="119"/>
      <c r="CS167" s="119"/>
      <c r="CT167" s="119"/>
      <c r="CU167" s="119"/>
      <c r="CV167" s="119"/>
      <c r="CW167" s="119"/>
      <c r="CX167" s="119"/>
      <c r="CY167" s="119"/>
      <c r="CZ167" s="119"/>
      <c r="DA167" s="119"/>
      <c r="DB167" s="119"/>
      <c r="DC167" s="119"/>
      <c r="DD167" s="119"/>
      <c r="DE167" s="119"/>
      <c r="DF167" s="119"/>
      <c r="DG167" s="119"/>
      <c r="DH167" s="119"/>
      <c r="DI167" s="119"/>
      <c r="DJ167" s="119"/>
      <c r="DK167" s="119"/>
      <c r="DL167" s="119"/>
      <c r="DM167" s="119"/>
      <c r="DN167" s="119"/>
      <c r="DO167" s="119"/>
      <c r="DP167" s="119"/>
      <c r="DQ167" s="119"/>
      <c r="DR167" s="119"/>
      <c r="DS167" s="119"/>
      <c r="DT167" s="119"/>
      <c r="DU167" s="119"/>
      <c r="DV167" s="119"/>
      <c r="DW167" s="119"/>
      <c r="DX167" s="119"/>
      <c r="DY167" s="119"/>
      <c r="DZ167" s="119"/>
      <c r="EA167" s="119"/>
      <c r="EB167" s="119"/>
      <c r="EC167" s="119"/>
      <c r="ED167" s="119"/>
      <c r="EE167" s="119"/>
      <c r="EF167" s="119"/>
      <c r="EG167" s="119"/>
      <c r="EH167" s="119"/>
      <c r="EI167" s="119"/>
      <c r="EJ167" s="119"/>
      <c r="EK167" s="119"/>
      <c r="EL167" s="119"/>
      <c r="EM167" s="119"/>
      <c r="EN167" s="119"/>
      <c r="EO167" s="119"/>
      <c r="EP167" s="119"/>
      <c r="EQ167" s="119"/>
      <c r="ER167" s="119"/>
      <c r="ES167" s="119"/>
      <c r="ET167" s="119"/>
      <c r="EU167" s="119"/>
      <c r="EV167" s="119"/>
      <c r="EW167" s="119"/>
      <c r="EX167" s="119"/>
      <c r="EY167" s="119"/>
      <c r="EZ167" s="119"/>
      <c r="FA167" s="119"/>
      <c r="FB167" s="119"/>
      <c r="FC167" s="119"/>
      <c r="FD167" s="119"/>
      <c r="FE167" s="119"/>
      <c r="FF167" s="119"/>
      <c r="FG167" s="119"/>
      <c r="FH167" s="119"/>
      <c r="FI167" s="119"/>
      <c r="FJ167" s="119"/>
      <c r="FK167" s="119"/>
      <c r="FL167" s="119"/>
      <c r="FM167" s="119"/>
      <c r="FN167" s="119"/>
      <c r="FO167" s="119"/>
      <c r="FP167" s="119"/>
      <c r="FQ167" s="119"/>
      <c r="FR167" s="119"/>
      <c r="FS167" s="119"/>
      <c r="FT167" s="119"/>
      <c r="FU167" s="119"/>
      <c r="FV167" s="119"/>
      <c r="FW167" s="119"/>
      <c r="FX167" s="119"/>
      <c r="FY167" s="119"/>
      <c r="FZ167" s="119"/>
      <c r="GA167" s="119"/>
      <c r="GB167" s="119"/>
      <c r="GC167" s="119"/>
      <c r="GD167" s="119"/>
      <c r="GE167" s="119"/>
      <c r="GF167" s="119"/>
      <c r="GG167" s="119"/>
      <c r="GH167" s="119"/>
      <c r="GI167" s="119"/>
      <c r="GJ167" s="119"/>
    </row>
    <row r="168" spans="1:192" ht="56.25" outlineLevel="1" x14ac:dyDescent="0.25">
      <c r="A168" s="182" t="s">
        <v>367</v>
      </c>
      <c r="B168" s="160" t="s">
        <v>991</v>
      </c>
      <c r="C168" s="160" t="s">
        <v>372</v>
      </c>
      <c r="D168" s="159" t="s">
        <v>24</v>
      </c>
      <c r="E168" s="164" t="s">
        <v>991</v>
      </c>
      <c r="F168" s="59"/>
      <c r="G168" s="90" t="str">
        <f>Page1!$H161</f>
        <v>Invalidé</v>
      </c>
      <c r="H168" s="90" t="str">
        <f>Page2!$H161</f>
        <v>Invalidé</v>
      </c>
      <c r="I168" s="90" t="str">
        <f>Page3!$H161</f>
        <v>Invalidé</v>
      </c>
      <c r="J168" s="90" t="str">
        <f>Page4!$H161</f>
        <v>Invalidé</v>
      </c>
      <c r="K168" s="90" t="str">
        <f>Page5!$H161</f>
        <v>Invalidé</v>
      </c>
      <c r="L168" s="90" t="str">
        <f>Page6!$H161</f>
        <v>Invalidé</v>
      </c>
      <c r="M168" s="90" t="str">
        <f>Page7!$H161</f>
        <v>Invalidé</v>
      </c>
      <c r="N168" s="90" t="str">
        <f>Page8!$H161</f>
        <v>Invalidé</v>
      </c>
      <c r="O168" s="90" t="str">
        <f>Page9!$H161</f>
        <v>Invalidé</v>
      </c>
      <c r="P168" s="90" t="str">
        <f>Page10!$H161</f>
        <v>Invalidé</v>
      </c>
      <c r="Q168" s="90" t="str">
        <f>Page11!$H161</f>
        <v>Invalidé</v>
      </c>
      <c r="R168" s="90" t="str">
        <f>Page12!$H161</f>
        <v>Invalidé</v>
      </c>
      <c r="S168" s="90" t="str">
        <f>Page13!$H161</f>
        <v>Invalidé</v>
      </c>
      <c r="T168" s="90" t="str">
        <f>Page14!$H161</f>
        <v>Invalidé</v>
      </c>
      <c r="U168" s="90" t="str">
        <f>Page15!$H161</f>
        <v>Invalidé</v>
      </c>
      <c r="V168" s="90" t="str">
        <f>Page16!$H161</f>
        <v>Invalidé</v>
      </c>
      <c r="W168" s="90" t="str">
        <f>Page17!$H161</f>
        <v>Invalidé</v>
      </c>
      <c r="X168" s="90" t="str">
        <f>Page18!$H161</f>
        <v>Invalidé</v>
      </c>
      <c r="Y168" s="90" t="str">
        <f>Page19!$H161</f>
        <v>Invalidé</v>
      </c>
      <c r="Z168" s="90" t="str">
        <f>Page20!$H161</f>
        <v>Invalidé</v>
      </c>
      <c r="AA168" s="90" t="str">
        <f>Page21!$H161</f>
        <v>Invalidé</v>
      </c>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119"/>
      <c r="AZ168" s="119"/>
      <c r="BA168" s="119"/>
      <c r="BB168" s="119"/>
      <c r="BC168" s="119"/>
      <c r="BD168" s="119"/>
      <c r="BE168" s="119"/>
      <c r="BF168" s="119"/>
      <c r="BG168" s="119"/>
      <c r="BH168" s="119"/>
      <c r="BI168" s="119"/>
      <c r="BJ168" s="119"/>
      <c r="BK168" s="119"/>
      <c r="BL168" s="119"/>
      <c r="BM168" s="119"/>
      <c r="BN168" s="119"/>
      <c r="BO168" s="119"/>
      <c r="BP168" s="119"/>
      <c r="BQ168" s="119"/>
      <c r="BR168" s="119"/>
      <c r="BS168" s="119"/>
      <c r="BT168" s="119"/>
      <c r="BU168" s="119"/>
      <c r="BV168" s="119"/>
      <c r="BW168" s="119"/>
      <c r="BX168" s="119"/>
      <c r="BY168" s="119"/>
      <c r="BZ168" s="119"/>
      <c r="CA168" s="119"/>
      <c r="CB168" s="119"/>
      <c r="CC168" s="119"/>
      <c r="CD168" s="119"/>
      <c r="CE168" s="119"/>
      <c r="CF168" s="119"/>
      <c r="CG168" s="119"/>
      <c r="CH168" s="119"/>
      <c r="CI168" s="119"/>
      <c r="CJ168" s="119"/>
      <c r="CK168" s="119"/>
      <c r="CL168" s="119"/>
      <c r="CM168" s="119"/>
      <c r="CN168" s="119"/>
      <c r="CO168" s="119"/>
      <c r="CP168" s="119"/>
      <c r="CQ168" s="119"/>
      <c r="CR168" s="119"/>
      <c r="CS168" s="119"/>
      <c r="CT168" s="119"/>
      <c r="CU168" s="119"/>
      <c r="CV168" s="119"/>
      <c r="CW168" s="119"/>
      <c r="CX168" s="119"/>
      <c r="CY168" s="119"/>
      <c r="CZ168" s="119"/>
      <c r="DA168" s="119"/>
      <c r="DB168" s="119"/>
      <c r="DC168" s="119"/>
      <c r="DD168" s="119"/>
      <c r="DE168" s="119"/>
      <c r="DF168" s="119"/>
      <c r="DG168" s="119"/>
      <c r="DH168" s="119"/>
      <c r="DI168" s="119"/>
      <c r="DJ168" s="119"/>
      <c r="DK168" s="119"/>
      <c r="DL168" s="119"/>
      <c r="DM168" s="119"/>
      <c r="DN168" s="119"/>
      <c r="DO168" s="119"/>
      <c r="DP168" s="119"/>
      <c r="DQ168" s="119"/>
      <c r="DR168" s="119"/>
      <c r="DS168" s="119"/>
      <c r="DT168" s="119"/>
      <c r="DU168" s="119"/>
      <c r="DV168" s="119"/>
      <c r="DW168" s="119"/>
      <c r="DX168" s="119"/>
      <c r="DY168" s="119"/>
      <c r="DZ168" s="119"/>
      <c r="EA168" s="119"/>
      <c r="EB168" s="119"/>
      <c r="EC168" s="119"/>
      <c r="ED168" s="119"/>
      <c r="EE168" s="119"/>
      <c r="EF168" s="119"/>
      <c r="EG168" s="119"/>
      <c r="EH168" s="119"/>
      <c r="EI168" s="119"/>
      <c r="EJ168" s="119"/>
      <c r="EK168" s="119"/>
      <c r="EL168" s="119"/>
      <c r="EM168" s="119"/>
      <c r="EN168" s="119"/>
      <c r="EO168" s="119"/>
      <c r="EP168" s="119"/>
      <c r="EQ168" s="119"/>
      <c r="ER168" s="119"/>
      <c r="ES168" s="119"/>
      <c r="ET168" s="119"/>
      <c r="EU168" s="119"/>
      <c r="EV168" s="119"/>
      <c r="EW168" s="119"/>
      <c r="EX168" s="119"/>
      <c r="EY168" s="119"/>
      <c r="EZ168" s="119"/>
      <c r="FA168" s="119"/>
      <c r="FB168" s="119"/>
      <c r="FC168" s="119"/>
      <c r="FD168" s="119"/>
      <c r="FE168" s="119"/>
      <c r="FF168" s="119"/>
      <c r="FG168" s="119"/>
      <c r="FH168" s="119"/>
      <c r="FI168" s="119"/>
      <c r="FJ168" s="119"/>
      <c r="FK168" s="119"/>
      <c r="FL168" s="119"/>
      <c r="FM168" s="119"/>
      <c r="FN168" s="119"/>
      <c r="FO168" s="119"/>
      <c r="FP168" s="119"/>
      <c r="FQ168" s="119"/>
      <c r="FR168" s="119"/>
      <c r="FS168" s="119"/>
      <c r="FT168" s="119"/>
      <c r="FU168" s="119"/>
      <c r="FV168" s="119"/>
      <c r="FW168" s="119"/>
      <c r="FX168" s="119"/>
      <c r="FY168" s="119"/>
      <c r="FZ168" s="119"/>
      <c r="GA168" s="119"/>
      <c r="GB168" s="119"/>
      <c r="GC168" s="119"/>
      <c r="GD168" s="119"/>
      <c r="GE168" s="119"/>
      <c r="GF168" s="119"/>
      <c r="GG168" s="119"/>
      <c r="GH168" s="119"/>
      <c r="GI168" s="119"/>
      <c r="GJ168" s="119"/>
    </row>
    <row r="169" spans="1:192" ht="78.75" outlineLevel="1" x14ac:dyDescent="0.25">
      <c r="A169" s="182" t="s">
        <v>367</v>
      </c>
      <c r="B169" s="153" t="s">
        <v>992</v>
      </c>
      <c r="C169" s="153" t="s">
        <v>373</v>
      </c>
      <c r="D169" s="158" t="s">
        <v>25</v>
      </c>
      <c r="E169" s="172" t="s">
        <v>993</v>
      </c>
      <c r="F169" s="61"/>
      <c r="G169" s="90" t="str">
        <f>Page1!$H162</f>
        <v>Validé</v>
      </c>
      <c r="H169" s="90" t="str">
        <f>Page2!$H162</f>
        <v>Validé</v>
      </c>
      <c r="I169" s="90" t="str">
        <f>Page3!$H162</f>
        <v>Validé</v>
      </c>
      <c r="J169" s="90" t="str">
        <f>Page4!$H162</f>
        <v>Validé</v>
      </c>
      <c r="K169" s="90" t="str">
        <f>Page5!$H162</f>
        <v>Validé</v>
      </c>
      <c r="L169" s="90" t="str">
        <f>Page6!$H162</f>
        <v>Validé</v>
      </c>
      <c r="M169" s="90" t="str">
        <f>Page7!$H162</f>
        <v>Validé</v>
      </c>
      <c r="N169" s="90" t="str">
        <f>Page8!$H162</f>
        <v>Validé</v>
      </c>
      <c r="O169" s="90" t="str">
        <f>Page9!$H162</f>
        <v>Validé</v>
      </c>
      <c r="P169" s="90" t="str">
        <f>Page10!$H162</f>
        <v>Validé</v>
      </c>
      <c r="Q169" s="90" t="str">
        <f>Page11!$H162</f>
        <v>Validé</v>
      </c>
      <c r="R169" s="90" t="str">
        <f>Page12!$H162</f>
        <v>Validé</v>
      </c>
      <c r="S169" s="90" t="str">
        <f>Page13!$H162</f>
        <v>Validé</v>
      </c>
      <c r="T169" s="90" t="str">
        <f>Page14!$H162</f>
        <v>Validé</v>
      </c>
      <c r="U169" s="90" t="str">
        <f>Page15!$H162</f>
        <v>Validé</v>
      </c>
      <c r="V169" s="90" t="str">
        <f>Page16!$H162</f>
        <v>Validé</v>
      </c>
      <c r="W169" s="90" t="str">
        <f>Page17!$H162</f>
        <v>Validé</v>
      </c>
      <c r="X169" s="90" t="str">
        <f>Page18!$H162</f>
        <v>Validé</v>
      </c>
      <c r="Y169" s="90" t="str">
        <f>Page19!$H162</f>
        <v>Validé</v>
      </c>
      <c r="Z169" s="90" t="str">
        <f>Page20!$H162</f>
        <v>Validé</v>
      </c>
      <c r="AA169" s="90" t="str">
        <f>Page21!$H162</f>
        <v>Validé</v>
      </c>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119"/>
      <c r="BZ169" s="119"/>
      <c r="CA169" s="119"/>
      <c r="CB169" s="119"/>
      <c r="CC169" s="119"/>
      <c r="CD169" s="119"/>
      <c r="CE169" s="119"/>
      <c r="CF169" s="119"/>
      <c r="CG169" s="119"/>
      <c r="CH169" s="119"/>
      <c r="CI169" s="119"/>
      <c r="CJ169" s="119"/>
      <c r="CK169" s="119"/>
      <c r="CL169" s="119"/>
      <c r="CM169" s="119"/>
      <c r="CN169" s="119"/>
      <c r="CO169" s="119"/>
      <c r="CP169" s="119"/>
      <c r="CQ169" s="119"/>
      <c r="CR169" s="119"/>
      <c r="CS169" s="119"/>
      <c r="CT169" s="119"/>
      <c r="CU169" s="119"/>
      <c r="CV169" s="119"/>
      <c r="CW169" s="119"/>
      <c r="CX169" s="119"/>
      <c r="CY169" s="119"/>
      <c r="CZ169" s="119"/>
      <c r="DA169" s="119"/>
      <c r="DB169" s="119"/>
      <c r="DC169" s="119"/>
      <c r="DD169" s="119"/>
      <c r="DE169" s="119"/>
      <c r="DF169" s="119"/>
      <c r="DG169" s="119"/>
      <c r="DH169" s="119"/>
      <c r="DI169" s="119"/>
      <c r="DJ169" s="119"/>
      <c r="DK169" s="119"/>
      <c r="DL169" s="119"/>
      <c r="DM169" s="119"/>
      <c r="DN169" s="119"/>
      <c r="DO169" s="119"/>
      <c r="DP169" s="119"/>
      <c r="DQ169" s="119"/>
      <c r="DR169" s="119"/>
      <c r="DS169" s="119"/>
      <c r="DT169" s="119"/>
      <c r="DU169" s="119"/>
      <c r="DV169" s="119"/>
      <c r="DW169" s="119"/>
      <c r="DX169" s="119"/>
      <c r="DY169" s="119"/>
      <c r="DZ169" s="119"/>
      <c r="EA169" s="119"/>
      <c r="EB169" s="119"/>
      <c r="EC169" s="119"/>
      <c r="ED169" s="119"/>
      <c r="EE169" s="119"/>
      <c r="EF169" s="119"/>
      <c r="EG169" s="119"/>
      <c r="EH169" s="119"/>
      <c r="EI169" s="119"/>
      <c r="EJ169" s="119"/>
      <c r="EK169" s="119"/>
      <c r="EL169" s="119"/>
      <c r="EM169" s="119"/>
      <c r="EN169" s="119"/>
      <c r="EO169" s="119"/>
      <c r="EP169" s="119"/>
      <c r="EQ169" s="119"/>
      <c r="ER169" s="119"/>
      <c r="ES169" s="119"/>
      <c r="ET169" s="119"/>
      <c r="EU169" s="119"/>
      <c r="EV169" s="119"/>
      <c r="EW169" s="119"/>
      <c r="EX169" s="119"/>
      <c r="EY169" s="119"/>
      <c r="EZ169" s="119"/>
      <c r="FA169" s="119"/>
      <c r="FB169" s="119"/>
      <c r="FC169" s="119"/>
      <c r="FD169" s="119"/>
      <c r="FE169" s="119"/>
      <c r="FF169" s="119"/>
      <c r="FG169" s="119"/>
      <c r="FH169" s="119"/>
      <c r="FI169" s="119"/>
      <c r="FJ169" s="119"/>
      <c r="FK169" s="119"/>
      <c r="FL169" s="119"/>
      <c r="FM169" s="119"/>
      <c r="FN169" s="119"/>
      <c r="FO169" s="119"/>
      <c r="FP169" s="119"/>
      <c r="FQ169" s="119"/>
      <c r="FR169" s="119"/>
      <c r="FS169" s="119"/>
      <c r="FT169" s="119"/>
      <c r="FU169" s="119"/>
      <c r="FV169" s="119"/>
      <c r="FW169" s="119"/>
      <c r="FX169" s="119"/>
      <c r="FY169" s="119"/>
      <c r="FZ169" s="119"/>
      <c r="GA169" s="119"/>
      <c r="GB169" s="119"/>
      <c r="GC169" s="119"/>
      <c r="GD169" s="119"/>
      <c r="GE169" s="119"/>
      <c r="GF169" s="119"/>
      <c r="GG169" s="119"/>
      <c r="GH169" s="119"/>
      <c r="GI169" s="119"/>
      <c r="GJ169" s="119"/>
    </row>
    <row r="170" spans="1:192" ht="157.5" outlineLevel="1" x14ac:dyDescent="0.25">
      <c r="A170" s="182" t="s">
        <v>367</v>
      </c>
      <c r="B170" s="153"/>
      <c r="C170" s="153" t="s">
        <v>375</v>
      </c>
      <c r="D170" s="158" t="s">
        <v>25</v>
      </c>
      <c r="E170" s="172" t="s">
        <v>994</v>
      </c>
      <c r="F170" s="61"/>
      <c r="G170" s="90" t="str">
        <f>Page1!$H163</f>
        <v>Invalidé</v>
      </c>
      <c r="H170" s="90" t="str">
        <f>Page2!$H163</f>
        <v>Validé</v>
      </c>
      <c r="I170" s="90" t="str">
        <f>Page3!$H163</f>
        <v>Validé</v>
      </c>
      <c r="J170" s="90" t="str">
        <f>Page4!$H163</f>
        <v>Validé</v>
      </c>
      <c r="K170" s="90" t="str">
        <f>Page5!$H163</f>
        <v>Invalidé</v>
      </c>
      <c r="L170" s="90" t="str">
        <f>Page6!$H163</f>
        <v>Invalidé</v>
      </c>
      <c r="M170" s="90" t="str">
        <f>Page7!$H163</f>
        <v>Validé</v>
      </c>
      <c r="N170" s="90" t="str">
        <f>Page8!$H163</f>
        <v>Validé</v>
      </c>
      <c r="O170" s="90" t="str">
        <f>Page9!$H163</f>
        <v>Validé</v>
      </c>
      <c r="P170" s="90" t="str">
        <f>Page10!$H163</f>
        <v>Validé</v>
      </c>
      <c r="Q170" s="90" t="str">
        <f>Page11!$H163</f>
        <v>Validé</v>
      </c>
      <c r="R170" s="90" t="str">
        <f>Page12!$H163</f>
        <v>Validé</v>
      </c>
      <c r="S170" s="90" t="str">
        <f>Page13!$H163</f>
        <v>Validé</v>
      </c>
      <c r="T170" s="90" t="str">
        <f>Page14!$H163</f>
        <v>Validé</v>
      </c>
      <c r="U170" s="90" t="str">
        <f>Page15!$H163</f>
        <v>Validé</v>
      </c>
      <c r="V170" s="90" t="str">
        <f>Page16!$H163</f>
        <v>Validé</v>
      </c>
      <c r="W170" s="90" t="str">
        <f>Page17!$H163</f>
        <v>Validé</v>
      </c>
      <c r="X170" s="90" t="str">
        <f>Page18!$H163</f>
        <v>Validé</v>
      </c>
      <c r="Y170" s="90" t="str">
        <f>Page19!$H163</f>
        <v>Validé</v>
      </c>
      <c r="Z170" s="90" t="str">
        <f>Page20!$H163</f>
        <v>Invalidé</v>
      </c>
      <c r="AA170" s="90" t="str">
        <f>Page21!$H163</f>
        <v>Validé</v>
      </c>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119"/>
      <c r="AZ170" s="119"/>
      <c r="BA170" s="119"/>
      <c r="BB170" s="119"/>
      <c r="BC170" s="119"/>
      <c r="BD170" s="119"/>
      <c r="BE170" s="119"/>
      <c r="BF170" s="119"/>
      <c r="BG170" s="119"/>
      <c r="BH170" s="119"/>
      <c r="BI170" s="119"/>
      <c r="BJ170" s="119"/>
      <c r="BK170" s="119"/>
      <c r="BL170" s="119"/>
      <c r="BM170" s="119"/>
      <c r="BN170" s="119"/>
      <c r="BO170" s="119"/>
      <c r="BP170" s="119"/>
      <c r="BQ170" s="119"/>
      <c r="BR170" s="119"/>
      <c r="BS170" s="119"/>
      <c r="BT170" s="119"/>
      <c r="BU170" s="119"/>
      <c r="BV170" s="119"/>
      <c r="BW170" s="119"/>
      <c r="BX170" s="119"/>
      <c r="BY170" s="119"/>
      <c r="BZ170" s="119"/>
      <c r="CA170" s="119"/>
      <c r="CB170" s="119"/>
      <c r="CC170" s="119"/>
      <c r="CD170" s="119"/>
      <c r="CE170" s="119"/>
      <c r="CF170" s="119"/>
      <c r="CG170" s="119"/>
      <c r="CH170" s="119"/>
      <c r="CI170" s="119"/>
      <c r="CJ170" s="119"/>
      <c r="CK170" s="119"/>
      <c r="CL170" s="119"/>
      <c r="CM170" s="119"/>
      <c r="CN170" s="119"/>
      <c r="CO170" s="119"/>
      <c r="CP170" s="119"/>
      <c r="CQ170" s="119"/>
      <c r="CR170" s="119"/>
      <c r="CS170" s="119"/>
      <c r="CT170" s="119"/>
      <c r="CU170" s="119"/>
      <c r="CV170" s="119"/>
      <c r="CW170" s="119"/>
      <c r="CX170" s="119"/>
      <c r="CY170" s="119"/>
      <c r="CZ170" s="119"/>
      <c r="DA170" s="119"/>
      <c r="DB170" s="119"/>
      <c r="DC170" s="119"/>
      <c r="DD170" s="119"/>
      <c r="DE170" s="119"/>
      <c r="DF170" s="119"/>
      <c r="DG170" s="119"/>
      <c r="DH170" s="119"/>
      <c r="DI170" s="119"/>
      <c r="DJ170" s="119"/>
      <c r="DK170" s="119"/>
      <c r="DL170" s="119"/>
      <c r="DM170" s="119"/>
      <c r="DN170" s="119"/>
      <c r="DO170" s="119"/>
      <c r="DP170" s="119"/>
      <c r="DQ170" s="119"/>
      <c r="DR170" s="119"/>
      <c r="DS170" s="119"/>
      <c r="DT170" s="119"/>
      <c r="DU170" s="119"/>
      <c r="DV170" s="119"/>
      <c r="DW170" s="119"/>
      <c r="DX170" s="119"/>
      <c r="DY170" s="119"/>
      <c r="DZ170" s="119"/>
      <c r="EA170" s="119"/>
      <c r="EB170" s="119"/>
      <c r="EC170" s="119"/>
      <c r="ED170" s="119"/>
      <c r="EE170" s="119"/>
      <c r="EF170" s="119"/>
      <c r="EG170" s="119"/>
      <c r="EH170" s="119"/>
      <c r="EI170" s="119"/>
      <c r="EJ170" s="119"/>
      <c r="EK170" s="119"/>
      <c r="EL170" s="119"/>
      <c r="EM170" s="119"/>
      <c r="EN170" s="119"/>
      <c r="EO170" s="119"/>
      <c r="EP170" s="119"/>
      <c r="EQ170" s="119"/>
      <c r="ER170" s="119"/>
      <c r="ES170" s="119"/>
      <c r="ET170" s="119"/>
      <c r="EU170" s="119"/>
      <c r="EV170" s="119"/>
      <c r="EW170" s="119"/>
      <c r="EX170" s="119"/>
      <c r="EY170" s="119"/>
      <c r="EZ170" s="119"/>
      <c r="FA170" s="119"/>
      <c r="FB170" s="119"/>
      <c r="FC170" s="119"/>
      <c r="FD170" s="119"/>
      <c r="FE170" s="119"/>
      <c r="FF170" s="119"/>
      <c r="FG170" s="119"/>
      <c r="FH170" s="119"/>
      <c r="FI170" s="119"/>
      <c r="FJ170" s="119"/>
      <c r="FK170" s="119"/>
      <c r="FL170" s="119"/>
      <c r="FM170" s="119"/>
      <c r="FN170" s="119"/>
      <c r="FO170" s="119"/>
      <c r="FP170" s="119"/>
      <c r="FQ170" s="119"/>
      <c r="FR170" s="119"/>
      <c r="FS170" s="119"/>
      <c r="FT170" s="119"/>
      <c r="FU170" s="119"/>
      <c r="FV170" s="119"/>
      <c r="FW170" s="119"/>
      <c r="FX170" s="119"/>
      <c r="FY170" s="119"/>
      <c r="FZ170" s="119"/>
      <c r="GA170" s="119"/>
      <c r="GB170" s="119"/>
      <c r="GC170" s="119"/>
      <c r="GD170" s="119"/>
      <c r="GE170" s="119"/>
      <c r="GF170" s="119"/>
      <c r="GG170" s="119"/>
      <c r="GH170" s="119"/>
      <c r="GI170" s="119"/>
      <c r="GJ170" s="119"/>
    </row>
    <row r="171" spans="1:192" ht="157.5" outlineLevel="1" x14ac:dyDescent="0.25">
      <c r="A171" s="182" t="s">
        <v>367</v>
      </c>
      <c r="B171" s="153"/>
      <c r="C171" s="153" t="s">
        <v>376</v>
      </c>
      <c r="D171" s="158" t="s">
        <v>25</v>
      </c>
      <c r="E171" s="172" t="s">
        <v>995</v>
      </c>
      <c r="F171" s="61"/>
      <c r="G171" s="90" t="str">
        <f>Page1!$H164</f>
        <v>Validé</v>
      </c>
      <c r="H171" s="90" t="str">
        <f>Page2!$H164</f>
        <v>Validé</v>
      </c>
      <c r="I171" s="90" t="str">
        <f>Page3!$H164</f>
        <v>Validé</v>
      </c>
      <c r="J171" s="90" t="str">
        <f>Page4!$H164</f>
        <v>Validé</v>
      </c>
      <c r="K171" s="90" t="str">
        <f>Page5!$H164</f>
        <v>Validé</v>
      </c>
      <c r="L171" s="90" t="str">
        <f>Page6!$H164</f>
        <v>Validé</v>
      </c>
      <c r="M171" s="90" t="str">
        <f>Page7!$H164</f>
        <v>Validé</v>
      </c>
      <c r="N171" s="90" t="str">
        <f>Page8!$H164</f>
        <v>Validé</v>
      </c>
      <c r="O171" s="90" t="str">
        <f>Page9!$H164</f>
        <v>Validé</v>
      </c>
      <c r="P171" s="90" t="str">
        <f>Page10!$H164</f>
        <v>Validé</v>
      </c>
      <c r="Q171" s="90" t="str">
        <f>Page11!$H164</f>
        <v>Validé</v>
      </c>
      <c r="R171" s="90" t="str">
        <f>Page12!$H164</f>
        <v>Validé</v>
      </c>
      <c r="S171" s="90" t="str">
        <f>Page13!$H164</f>
        <v>Validé</v>
      </c>
      <c r="T171" s="90" t="str">
        <f>Page14!$H164</f>
        <v>Validé</v>
      </c>
      <c r="U171" s="90" t="str">
        <f>Page15!$H164</f>
        <v>Validé</v>
      </c>
      <c r="V171" s="90" t="str">
        <f>Page16!$H164</f>
        <v>Validé</v>
      </c>
      <c r="W171" s="90" t="str">
        <f>Page17!$H164</f>
        <v>Validé</v>
      </c>
      <c r="X171" s="90" t="str">
        <f>Page18!$H164</f>
        <v>Validé</v>
      </c>
      <c r="Y171" s="90" t="str">
        <f>Page19!$H164</f>
        <v>Validé</v>
      </c>
      <c r="Z171" s="90" t="str">
        <f>Page20!$H164</f>
        <v>Validé</v>
      </c>
      <c r="AA171" s="90" t="str">
        <f>Page21!$H164</f>
        <v>Validé</v>
      </c>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119"/>
      <c r="AZ171" s="119"/>
      <c r="BA171" s="119"/>
      <c r="BB171" s="119"/>
      <c r="BC171" s="119"/>
      <c r="BD171" s="119"/>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19"/>
      <c r="CC171" s="119"/>
      <c r="CD171" s="119"/>
      <c r="CE171" s="119"/>
      <c r="CF171" s="119"/>
      <c r="CG171" s="119"/>
      <c r="CH171" s="119"/>
      <c r="CI171" s="119"/>
      <c r="CJ171" s="119"/>
      <c r="CK171" s="119"/>
      <c r="CL171" s="119"/>
      <c r="CM171" s="119"/>
      <c r="CN171" s="119"/>
      <c r="CO171" s="119"/>
      <c r="CP171" s="119"/>
      <c r="CQ171" s="119"/>
      <c r="CR171" s="119"/>
      <c r="CS171" s="119"/>
      <c r="CT171" s="119"/>
      <c r="CU171" s="119"/>
      <c r="CV171" s="119"/>
      <c r="CW171" s="119"/>
      <c r="CX171" s="119"/>
      <c r="CY171" s="119"/>
      <c r="CZ171" s="119"/>
      <c r="DA171" s="119"/>
      <c r="DB171" s="119"/>
      <c r="DC171" s="119"/>
      <c r="DD171" s="119"/>
      <c r="DE171" s="119"/>
      <c r="DF171" s="119"/>
      <c r="DG171" s="119"/>
      <c r="DH171" s="119"/>
      <c r="DI171" s="119"/>
      <c r="DJ171" s="119"/>
      <c r="DK171" s="119"/>
      <c r="DL171" s="119"/>
      <c r="DM171" s="119"/>
      <c r="DN171" s="119"/>
      <c r="DO171" s="119"/>
      <c r="DP171" s="119"/>
      <c r="DQ171" s="119"/>
      <c r="DR171" s="119"/>
      <c r="DS171" s="119"/>
      <c r="DT171" s="119"/>
      <c r="DU171" s="119"/>
      <c r="DV171" s="119"/>
      <c r="DW171" s="119"/>
      <c r="DX171" s="119"/>
      <c r="DY171" s="119"/>
      <c r="DZ171" s="119"/>
      <c r="EA171" s="119"/>
      <c r="EB171" s="119"/>
      <c r="EC171" s="119"/>
      <c r="ED171" s="119"/>
      <c r="EE171" s="119"/>
      <c r="EF171" s="119"/>
      <c r="EG171" s="119"/>
      <c r="EH171" s="119"/>
      <c r="EI171" s="119"/>
      <c r="EJ171" s="119"/>
      <c r="EK171" s="119"/>
      <c r="EL171" s="119"/>
      <c r="EM171" s="119"/>
      <c r="EN171" s="119"/>
      <c r="EO171" s="119"/>
      <c r="EP171" s="119"/>
      <c r="EQ171" s="119"/>
      <c r="ER171" s="119"/>
      <c r="ES171" s="119"/>
      <c r="ET171" s="119"/>
      <c r="EU171" s="119"/>
      <c r="EV171" s="119"/>
      <c r="EW171" s="119"/>
      <c r="EX171" s="119"/>
      <c r="EY171" s="119"/>
      <c r="EZ171" s="119"/>
      <c r="FA171" s="119"/>
      <c r="FB171" s="119"/>
      <c r="FC171" s="119"/>
      <c r="FD171" s="119"/>
      <c r="FE171" s="119"/>
      <c r="FF171" s="119"/>
      <c r="FG171" s="119"/>
      <c r="FH171" s="119"/>
      <c r="FI171" s="119"/>
      <c r="FJ171" s="119"/>
      <c r="FK171" s="119"/>
      <c r="FL171" s="119"/>
      <c r="FM171" s="119"/>
      <c r="FN171" s="119"/>
      <c r="FO171" s="119"/>
      <c r="FP171" s="119"/>
      <c r="FQ171" s="119"/>
      <c r="FR171" s="119"/>
      <c r="FS171" s="119"/>
      <c r="FT171" s="119"/>
      <c r="FU171" s="119"/>
      <c r="FV171" s="119"/>
      <c r="FW171" s="119"/>
      <c r="FX171" s="119"/>
      <c r="FY171" s="119"/>
      <c r="FZ171" s="119"/>
      <c r="GA171" s="119"/>
      <c r="GB171" s="119"/>
      <c r="GC171" s="119"/>
      <c r="GD171" s="119"/>
      <c r="GE171" s="119"/>
      <c r="GF171" s="119"/>
      <c r="GG171" s="119"/>
      <c r="GH171" s="119"/>
      <c r="GI171" s="119"/>
      <c r="GJ171" s="119"/>
    </row>
    <row r="172" spans="1:192" ht="90" outlineLevel="1" x14ac:dyDescent="0.25">
      <c r="A172" s="182" t="s">
        <v>367</v>
      </c>
      <c r="B172" s="160" t="s">
        <v>996</v>
      </c>
      <c r="C172" s="160" t="s">
        <v>374</v>
      </c>
      <c r="D172" s="159" t="s">
        <v>25</v>
      </c>
      <c r="E172" s="164" t="s">
        <v>997</v>
      </c>
      <c r="F172" s="59"/>
      <c r="G172" s="90" t="str">
        <f>Page1!$H165</f>
        <v>Validé</v>
      </c>
      <c r="H172" s="90" t="str">
        <f>Page2!$H165</f>
        <v>Validé</v>
      </c>
      <c r="I172" s="90" t="str">
        <f>Page3!$H165</f>
        <v>Validé</v>
      </c>
      <c r="J172" s="90" t="str">
        <f>Page4!$H165</f>
        <v>Validé</v>
      </c>
      <c r="K172" s="90" t="str">
        <f>Page5!$H165</f>
        <v>Validé</v>
      </c>
      <c r="L172" s="90" t="str">
        <f>Page6!$H165</f>
        <v>Validé</v>
      </c>
      <c r="M172" s="90" t="str">
        <f>Page7!$H165</f>
        <v>Validé</v>
      </c>
      <c r="N172" s="90" t="str">
        <f>Page8!$H165</f>
        <v>Validé</v>
      </c>
      <c r="O172" s="90" t="str">
        <f>Page9!$H165</f>
        <v>Validé</v>
      </c>
      <c r="P172" s="90" t="str">
        <f>Page10!$H165</f>
        <v>Validé</v>
      </c>
      <c r="Q172" s="90" t="str">
        <f>Page11!$H165</f>
        <v>Validé</v>
      </c>
      <c r="R172" s="90" t="str">
        <f>Page12!$H165</f>
        <v>Validé</v>
      </c>
      <c r="S172" s="90" t="str">
        <f>Page13!$H165</f>
        <v>Validé</v>
      </c>
      <c r="T172" s="90" t="str">
        <f>Page14!$H165</f>
        <v>Validé</v>
      </c>
      <c r="U172" s="90" t="str">
        <f>Page15!$H165</f>
        <v>Validé</v>
      </c>
      <c r="V172" s="90" t="str">
        <f>Page16!$H165</f>
        <v>Validé</v>
      </c>
      <c r="W172" s="90" t="str">
        <f>Page17!$H165</f>
        <v>Validé</v>
      </c>
      <c r="X172" s="90" t="str">
        <f>Page18!$H165</f>
        <v>Validé</v>
      </c>
      <c r="Y172" s="90" t="str">
        <f>Page19!$H165</f>
        <v>Validé</v>
      </c>
      <c r="Z172" s="90" t="str">
        <f>Page20!$H165</f>
        <v>Validé</v>
      </c>
      <c r="AA172" s="90" t="str">
        <f>Page21!$H165</f>
        <v>Validé</v>
      </c>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A172" s="119"/>
      <c r="CB172" s="119"/>
      <c r="CC172" s="119"/>
      <c r="CD172" s="119"/>
      <c r="CE172" s="119"/>
      <c r="CF172" s="119"/>
      <c r="CG172" s="119"/>
      <c r="CH172" s="119"/>
      <c r="CI172" s="119"/>
      <c r="CJ172" s="119"/>
      <c r="CK172" s="119"/>
      <c r="CL172" s="119"/>
      <c r="CM172" s="119"/>
      <c r="CN172" s="119"/>
      <c r="CO172" s="119"/>
      <c r="CP172" s="119"/>
      <c r="CQ172" s="119"/>
      <c r="CR172" s="119"/>
      <c r="CS172" s="119"/>
      <c r="CT172" s="119"/>
      <c r="CU172" s="119"/>
      <c r="CV172" s="119"/>
      <c r="CW172" s="119"/>
      <c r="CX172" s="119"/>
      <c r="CY172" s="119"/>
      <c r="CZ172" s="119"/>
      <c r="DA172" s="119"/>
      <c r="DB172" s="119"/>
      <c r="DC172" s="119"/>
      <c r="DD172" s="119"/>
      <c r="DE172" s="119"/>
      <c r="DF172" s="119"/>
      <c r="DG172" s="119"/>
      <c r="DH172" s="119"/>
      <c r="DI172" s="119"/>
      <c r="DJ172" s="119"/>
      <c r="DK172" s="119"/>
      <c r="DL172" s="119"/>
      <c r="DM172" s="119"/>
      <c r="DN172" s="119"/>
      <c r="DO172" s="119"/>
      <c r="DP172" s="119"/>
      <c r="DQ172" s="119"/>
      <c r="DR172" s="119"/>
      <c r="DS172" s="119"/>
      <c r="DT172" s="119"/>
      <c r="DU172" s="119"/>
      <c r="DV172" s="119"/>
      <c r="DW172" s="119"/>
      <c r="DX172" s="119"/>
      <c r="DY172" s="119"/>
      <c r="DZ172" s="119"/>
      <c r="EA172" s="119"/>
      <c r="EB172" s="119"/>
      <c r="EC172" s="119"/>
      <c r="ED172" s="119"/>
      <c r="EE172" s="119"/>
      <c r="EF172" s="119"/>
      <c r="EG172" s="119"/>
      <c r="EH172" s="119"/>
      <c r="EI172" s="119"/>
      <c r="EJ172" s="119"/>
      <c r="EK172" s="119"/>
      <c r="EL172" s="119"/>
      <c r="EM172" s="119"/>
      <c r="EN172" s="119"/>
      <c r="EO172" s="119"/>
      <c r="EP172" s="119"/>
      <c r="EQ172" s="119"/>
      <c r="ER172" s="119"/>
      <c r="ES172" s="119"/>
      <c r="ET172" s="119"/>
      <c r="EU172" s="119"/>
      <c r="EV172" s="119"/>
      <c r="EW172" s="119"/>
      <c r="EX172" s="119"/>
      <c r="EY172" s="119"/>
      <c r="EZ172" s="119"/>
      <c r="FA172" s="119"/>
      <c r="FB172" s="119"/>
      <c r="FC172" s="119"/>
      <c r="FD172" s="119"/>
      <c r="FE172" s="119"/>
      <c r="FF172" s="119"/>
      <c r="FG172" s="119"/>
      <c r="FH172" s="119"/>
      <c r="FI172" s="119"/>
      <c r="FJ172" s="119"/>
      <c r="FK172" s="119"/>
      <c r="FL172" s="119"/>
      <c r="FM172" s="119"/>
      <c r="FN172" s="119"/>
      <c r="FO172" s="119"/>
      <c r="FP172" s="119"/>
      <c r="FQ172" s="119"/>
      <c r="FR172" s="119"/>
      <c r="FS172" s="119"/>
      <c r="FT172" s="119"/>
      <c r="FU172" s="119"/>
      <c r="FV172" s="119"/>
      <c r="FW172" s="119"/>
      <c r="FX172" s="119"/>
      <c r="FY172" s="119"/>
      <c r="FZ172" s="119"/>
      <c r="GA172" s="119"/>
      <c r="GB172" s="119"/>
      <c r="GC172" s="119"/>
      <c r="GD172" s="119"/>
      <c r="GE172" s="119"/>
      <c r="GF172" s="119"/>
      <c r="GG172" s="119"/>
      <c r="GH172" s="119"/>
      <c r="GI172" s="119"/>
      <c r="GJ172" s="119"/>
    </row>
    <row r="173" spans="1:192" ht="90" outlineLevel="1" x14ac:dyDescent="0.25">
      <c r="A173" s="182" t="s">
        <v>367</v>
      </c>
      <c r="B173" s="160"/>
      <c r="C173" s="160" t="s">
        <v>377</v>
      </c>
      <c r="D173" s="159" t="s">
        <v>25</v>
      </c>
      <c r="E173" s="164" t="s">
        <v>998</v>
      </c>
      <c r="F173" s="59"/>
      <c r="G173" s="90" t="str">
        <f>Page1!$H166</f>
        <v>Validé</v>
      </c>
      <c r="H173" s="90" t="str">
        <f>Page2!$H166</f>
        <v>Validé</v>
      </c>
      <c r="I173" s="90" t="str">
        <f>Page3!$H166</f>
        <v>Validé</v>
      </c>
      <c r="J173" s="90" t="str">
        <f>Page4!$H166</f>
        <v>Validé</v>
      </c>
      <c r="K173" s="90" t="str">
        <f>Page5!$H166</f>
        <v>Validé</v>
      </c>
      <c r="L173" s="90" t="str">
        <f>Page6!$H166</f>
        <v>Validé</v>
      </c>
      <c r="M173" s="90" t="str">
        <f>Page7!$H166</f>
        <v>Validé</v>
      </c>
      <c r="N173" s="90" t="str">
        <f>Page8!$H166</f>
        <v>Validé</v>
      </c>
      <c r="O173" s="90" t="str">
        <f>Page9!$H166</f>
        <v>Validé</v>
      </c>
      <c r="P173" s="90" t="str">
        <f>Page10!$H166</f>
        <v>Validé</v>
      </c>
      <c r="Q173" s="90" t="str">
        <f>Page11!$H166</f>
        <v>Validé</v>
      </c>
      <c r="R173" s="90" t="str">
        <f>Page12!$H166</f>
        <v>Validé</v>
      </c>
      <c r="S173" s="90" t="str">
        <f>Page13!$H166</f>
        <v>Validé</v>
      </c>
      <c r="T173" s="90" t="str">
        <f>Page14!$H166</f>
        <v>Validé</v>
      </c>
      <c r="U173" s="90" t="str">
        <f>Page15!$H166</f>
        <v>Validé</v>
      </c>
      <c r="V173" s="90" t="str">
        <f>Page16!$H166</f>
        <v>Validé</v>
      </c>
      <c r="W173" s="90" t="str">
        <f>Page17!$H166</f>
        <v>Validé</v>
      </c>
      <c r="X173" s="90" t="str">
        <f>Page18!$H166</f>
        <v>Validé</v>
      </c>
      <c r="Y173" s="90" t="str">
        <f>Page19!$H166</f>
        <v>Validé</v>
      </c>
      <c r="Z173" s="90" t="str">
        <f>Page20!$H166</f>
        <v>Validé</v>
      </c>
      <c r="AA173" s="90" t="str">
        <f>Page21!$H166</f>
        <v>Validé</v>
      </c>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119"/>
      <c r="AZ173" s="119"/>
      <c r="BA173" s="119"/>
      <c r="BB173" s="119"/>
      <c r="BC173" s="119"/>
      <c r="BD173" s="119"/>
      <c r="BE173" s="119"/>
      <c r="BF173" s="119"/>
      <c r="BG173" s="119"/>
      <c r="BH173" s="119"/>
      <c r="BI173" s="119"/>
      <c r="BJ173" s="119"/>
      <c r="BK173" s="119"/>
      <c r="BL173" s="119"/>
      <c r="BM173" s="119"/>
      <c r="BN173" s="119"/>
      <c r="BO173" s="119"/>
      <c r="BP173" s="119"/>
      <c r="BQ173" s="119"/>
      <c r="BR173" s="119"/>
      <c r="BS173" s="119"/>
      <c r="BT173" s="119"/>
      <c r="BU173" s="119"/>
      <c r="BV173" s="119"/>
      <c r="BW173" s="119"/>
      <c r="BX173" s="119"/>
      <c r="BY173" s="119"/>
      <c r="BZ173" s="119"/>
      <c r="CA173" s="119"/>
      <c r="CB173" s="119"/>
      <c r="CC173" s="119"/>
      <c r="CD173" s="119"/>
      <c r="CE173" s="119"/>
      <c r="CF173" s="119"/>
      <c r="CG173" s="119"/>
      <c r="CH173" s="119"/>
      <c r="CI173" s="119"/>
      <c r="CJ173" s="119"/>
      <c r="CK173" s="119"/>
      <c r="CL173" s="119"/>
      <c r="CM173" s="119"/>
      <c r="CN173" s="119"/>
      <c r="CO173" s="119"/>
      <c r="CP173" s="119"/>
      <c r="CQ173" s="119"/>
      <c r="CR173" s="119"/>
      <c r="CS173" s="119"/>
      <c r="CT173" s="119"/>
      <c r="CU173" s="119"/>
      <c r="CV173" s="119"/>
      <c r="CW173" s="119"/>
      <c r="CX173" s="119"/>
      <c r="CY173" s="119"/>
      <c r="CZ173" s="119"/>
      <c r="DA173" s="119"/>
      <c r="DB173" s="119"/>
      <c r="DC173" s="119"/>
      <c r="DD173" s="119"/>
      <c r="DE173" s="119"/>
      <c r="DF173" s="119"/>
      <c r="DG173" s="119"/>
      <c r="DH173" s="119"/>
      <c r="DI173" s="119"/>
      <c r="DJ173" s="119"/>
      <c r="DK173" s="119"/>
      <c r="DL173" s="119"/>
      <c r="DM173" s="119"/>
      <c r="DN173" s="119"/>
      <c r="DO173" s="119"/>
      <c r="DP173" s="119"/>
      <c r="DQ173" s="119"/>
      <c r="DR173" s="119"/>
      <c r="DS173" s="119"/>
      <c r="DT173" s="119"/>
      <c r="DU173" s="119"/>
      <c r="DV173" s="119"/>
      <c r="DW173" s="119"/>
      <c r="DX173" s="119"/>
      <c r="DY173" s="119"/>
      <c r="DZ173" s="119"/>
      <c r="EA173" s="119"/>
      <c r="EB173" s="119"/>
      <c r="EC173" s="119"/>
      <c r="ED173" s="119"/>
      <c r="EE173" s="119"/>
      <c r="EF173" s="119"/>
      <c r="EG173" s="119"/>
      <c r="EH173" s="119"/>
      <c r="EI173" s="119"/>
      <c r="EJ173" s="119"/>
      <c r="EK173" s="119"/>
      <c r="EL173" s="119"/>
      <c r="EM173" s="119"/>
      <c r="EN173" s="119"/>
      <c r="EO173" s="119"/>
      <c r="EP173" s="119"/>
      <c r="EQ173" s="119"/>
      <c r="ER173" s="119"/>
      <c r="ES173" s="119"/>
      <c r="ET173" s="119"/>
      <c r="EU173" s="119"/>
      <c r="EV173" s="119"/>
      <c r="EW173" s="119"/>
      <c r="EX173" s="119"/>
      <c r="EY173" s="119"/>
      <c r="EZ173" s="119"/>
      <c r="FA173" s="119"/>
      <c r="FB173" s="119"/>
      <c r="FC173" s="119"/>
      <c r="FD173" s="119"/>
      <c r="FE173" s="119"/>
      <c r="FF173" s="119"/>
      <c r="FG173" s="119"/>
      <c r="FH173" s="119"/>
      <c r="FI173" s="119"/>
      <c r="FJ173" s="119"/>
      <c r="FK173" s="119"/>
      <c r="FL173" s="119"/>
      <c r="FM173" s="119"/>
      <c r="FN173" s="119"/>
      <c r="FO173" s="119"/>
      <c r="FP173" s="119"/>
      <c r="FQ173" s="119"/>
      <c r="FR173" s="119"/>
      <c r="FS173" s="119"/>
      <c r="FT173" s="119"/>
      <c r="FU173" s="119"/>
      <c r="FV173" s="119"/>
      <c r="FW173" s="119"/>
      <c r="FX173" s="119"/>
      <c r="FY173" s="119"/>
      <c r="FZ173" s="119"/>
      <c r="GA173" s="119"/>
      <c r="GB173" s="119"/>
      <c r="GC173" s="119"/>
      <c r="GD173" s="119"/>
      <c r="GE173" s="119"/>
      <c r="GF173" s="119"/>
      <c r="GG173" s="119"/>
      <c r="GH173" s="119"/>
      <c r="GI173" s="119"/>
      <c r="GJ173" s="119"/>
    </row>
    <row r="174" spans="1:192" ht="101.25" outlineLevel="1" x14ac:dyDescent="0.25">
      <c r="A174" s="182" t="s">
        <v>367</v>
      </c>
      <c r="B174" s="160"/>
      <c r="C174" s="160" t="s">
        <v>378</v>
      </c>
      <c r="D174" s="159" t="s">
        <v>25</v>
      </c>
      <c r="E174" s="164" t="s">
        <v>999</v>
      </c>
      <c r="F174" s="59"/>
      <c r="G174" s="90" t="str">
        <f>Page1!$H167</f>
        <v>Invalidé</v>
      </c>
      <c r="H174" s="90" t="str">
        <f>Page2!$H167</f>
        <v>Invalidé</v>
      </c>
      <c r="I174" s="90" t="str">
        <f>Page3!$H167</f>
        <v>Invalidé</v>
      </c>
      <c r="J174" s="90" t="str">
        <f>Page4!$H167</f>
        <v>Invalidé</v>
      </c>
      <c r="K174" s="90" t="str">
        <f>Page5!$H167</f>
        <v>Invalidé</v>
      </c>
      <c r="L174" s="90" t="str">
        <f>Page6!$H167</f>
        <v>Invalidé</v>
      </c>
      <c r="M174" s="90" t="str">
        <f>Page7!$H167</f>
        <v>Invalidé</v>
      </c>
      <c r="N174" s="90" t="str">
        <f>Page8!$H167</f>
        <v>Invalidé</v>
      </c>
      <c r="O174" s="90" t="str">
        <f>Page9!$H167</f>
        <v>Invalidé</v>
      </c>
      <c r="P174" s="90" t="str">
        <f>Page10!$H167</f>
        <v>Invalidé</v>
      </c>
      <c r="Q174" s="90" t="str">
        <f>Page11!$H167</f>
        <v>Invalidé</v>
      </c>
      <c r="R174" s="90" t="str">
        <f>Page12!$H167</f>
        <v>Invalidé</v>
      </c>
      <c r="S174" s="90" t="str">
        <f>Page13!$H167</f>
        <v>Invalidé</v>
      </c>
      <c r="T174" s="90" t="str">
        <f>Page14!$H167</f>
        <v>Invalidé</v>
      </c>
      <c r="U174" s="90" t="str">
        <f>Page15!$H167</f>
        <v>Invalidé</v>
      </c>
      <c r="V174" s="90" t="str">
        <f>Page16!$H167</f>
        <v>Invalidé</v>
      </c>
      <c r="W174" s="90" t="str">
        <f>Page17!$H167</f>
        <v>Invalidé</v>
      </c>
      <c r="X174" s="90" t="str">
        <f>Page18!$H167</f>
        <v>Invalidé</v>
      </c>
      <c r="Y174" s="90" t="str">
        <f>Page19!$H167</f>
        <v>Invalidé</v>
      </c>
      <c r="Z174" s="90" t="str">
        <f>Page20!$H167</f>
        <v>Invalidé</v>
      </c>
      <c r="AA174" s="90" t="str">
        <f>Page21!$H167</f>
        <v>Invalidé</v>
      </c>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119"/>
      <c r="AZ174" s="119"/>
      <c r="BA174" s="119"/>
      <c r="BB174" s="119"/>
      <c r="BC174" s="119"/>
      <c r="BD174" s="119"/>
      <c r="BE174" s="119"/>
      <c r="BF174" s="119"/>
      <c r="BG174" s="119"/>
      <c r="BH174" s="119"/>
      <c r="BI174" s="119"/>
      <c r="BJ174" s="119"/>
      <c r="BK174" s="119"/>
      <c r="BL174" s="119"/>
      <c r="BM174" s="119"/>
      <c r="BN174" s="119"/>
      <c r="BO174" s="119"/>
      <c r="BP174" s="119"/>
      <c r="BQ174" s="119"/>
      <c r="BR174" s="119"/>
      <c r="BS174" s="119"/>
      <c r="BT174" s="119"/>
      <c r="BU174" s="119"/>
      <c r="BV174" s="119"/>
      <c r="BW174" s="119"/>
      <c r="BX174" s="119"/>
      <c r="BY174" s="119"/>
      <c r="BZ174" s="119"/>
      <c r="CA174" s="119"/>
      <c r="CB174" s="119"/>
      <c r="CC174" s="119"/>
      <c r="CD174" s="119"/>
      <c r="CE174" s="119"/>
      <c r="CF174" s="119"/>
      <c r="CG174" s="119"/>
      <c r="CH174" s="119"/>
      <c r="CI174" s="119"/>
      <c r="CJ174" s="119"/>
      <c r="CK174" s="119"/>
      <c r="CL174" s="119"/>
      <c r="CM174" s="119"/>
      <c r="CN174" s="119"/>
      <c r="CO174" s="119"/>
      <c r="CP174" s="119"/>
      <c r="CQ174" s="119"/>
      <c r="CR174" s="119"/>
      <c r="CS174" s="119"/>
      <c r="CT174" s="119"/>
      <c r="CU174" s="119"/>
      <c r="CV174" s="119"/>
      <c r="CW174" s="119"/>
      <c r="CX174" s="119"/>
      <c r="CY174" s="119"/>
      <c r="CZ174" s="119"/>
      <c r="DA174" s="119"/>
      <c r="DB174" s="119"/>
      <c r="DC174" s="119"/>
      <c r="DD174" s="119"/>
      <c r="DE174" s="119"/>
      <c r="DF174" s="119"/>
      <c r="DG174" s="119"/>
      <c r="DH174" s="119"/>
      <c r="DI174" s="119"/>
      <c r="DJ174" s="119"/>
      <c r="DK174" s="119"/>
      <c r="DL174" s="119"/>
      <c r="DM174" s="119"/>
      <c r="DN174" s="119"/>
      <c r="DO174" s="119"/>
      <c r="DP174" s="119"/>
      <c r="DQ174" s="119"/>
      <c r="DR174" s="119"/>
      <c r="DS174" s="119"/>
      <c r="DT174" s="119"/>
      <c r="DU174" s="119"/>
      <c r="DV174" s="119"/>
      <c r="DW174" s="119"/>
      <c r="DX174" s="119"/>
      <c r="DY174" s="119"/>
      <c r="DZ174" s="119"/>
      <c r="EA174" s="119"/>
      <c r="EB174" s="119"/>
      <c r="EC174" s="119"/>
      <c r="ED174" s="119"/>
      <c r="EE174" s="119"/>
      <c r="EF174" s="119"/>
      <c r="EG174" s="119"/>
      <c r="EH174" s="119"/>
      <c r="EI174" s="119"/>
      <c r="EJ174" s="119"/>
      <c r="EK174" s="119"/>
      <c r="EL174" s="119"/>
      <c r="EM174" s="119"/>
      <c r="EN174" s="119"/>
      <c r="EO174" s="119"/>
      <c r="EP174" s="119"/>
      <c r="EQ174" s="119"/>
      <c r="ER174" s="119"/>
      <c r="ES174" s="119"/>
      <c r="ET174" s="119"/>
      <c r="EU174" s="119"/>
      <c r="EV174" s="119"/>
      <c r="EW174" s="119"/>
      <c r="EX174" s="119"/>
      <c r="EY174" s="119"/>
      <c r="EZ174" s="119"/>
      <c r="FA174" s="119"/>
      <c r="FB174" s="119"/>
      <c r="FC174" s="119"/>
      <c r="FD174" s="119"/>
      <c r="FE174" s="119"/>
      <c r="FF174" s="119"/>
      <c r="FG174" s="119"/>
      <c r="FH174" s="119"/>
      <c r="FI174" s="119"/>
      <c r="FJ174" s="119"/>
      <c r="FK174" s="119"/>
      <c r="FL174" s="119"/>
      <c r="FM174" s="119"/>
      <c r="FN174" s="119"/>
      <c r="FO174" s="119"/>
      <c r="FP174" s="119"/>
      <c r="FQ174" s="119"/>
      <c r="FR174" s="119"/>
      <c r="FS174" s="119"/>
      <c r="FT174" s="119"/>
      <c r="FU174" s="119"/>
      <c r="FV174" s="119"/>
      <c r="FW174" s="119"/>
      <c r="FX174" s="119"/>
      <c r="FY174" s="119"/>
      <c r="FZ174" s="119"/>
      <c r="GA174" s="119"/>
      <c r="GB174" s="119"/>
      <c r="GC174" s="119"/>
      <c r="GD174" s="119"/>
      <c r="GE174" s="119"/>
      <c r="GF174" s="119"/>
      <c r="GG174" s="119"/>
      <c r="GH174" s="119"/>
      <c r="GI174" s="119"/>
      <c r="GJ174" s="119"/>
    </row>
    <row r="175" spans="1:192" ht="146.25" outlineLevel="1" x14ac:dyDescent="0.25">
      <c r="A175" s="182" t="s">
        <v>367</v>
      </c>
      <c r="B175" s="153" t="s">
        <v>1000</v>
      </c>
      <c r="C175" s="153" t="s">
        <v>379</v>
      </c>
      <c r="D175" s="158" t="s">
        <v>24</v>
      </c>
      <c r="E175" s="172" t="s">
        <v>1001</v>
      </c>
      <c r="F175" s="61"/>
      <c r="G175" s="90" t="str">
        <f>Page1!$H168</f>
        <v>Validé</v>
      </c>
      <c r="H175" s="90" t="str">
        <f>Page2!$H168</f>
        <v>Invalidé</v>
      </c>
      <c r="I175" s="90" t="str">
        <f>Page3!$H168</f>
        <v>NA</v>
      </c>
      <c r="J175" s="90" t="str">
        <f>Page4!$H168</f>
        <v>Invalidé</v>
      </c>
      <c r="K175" s="90" t="str">
        <f>Page5!$H168</f>
        <v>Validé</v>
      </c>
      <c r="L175" s="90" t="str">
        <f>Page6!$H168</f>
        <v>Invalidé</v>
      </c>
      <c r="M175" s="90" t="str">
        <f>Page7!$H168</f>
        <v>Invalidé</v>
      </c>
      <c r="N175" s="90" t="str">
        <f>Page8!$H168</f>
        <v>Invalidé</v>
      </c>
      <c r="O175" s="90" t="str">
        <f>Page9!$H168</f>
        <v>Invalidé</v>
      </c>
      <c r="P175" s="90" t="str">
        <f>Page10!$H168</f>
        <v>Invalidé</v>
      </c>
      <c r="Q175" s="90" t="str">
        <f>Page11!$H168</f>
        <v>Invalidé</v>
      </c>
      <c r="R175" s="90" t="str">
        <f>Page12!$H168</f>
        <v>Invalidé</v>
      </c>
      <c r="S175" s="90" t="str">
        <f>Page13!$H168</f>
        <v>Invalidé</v>
      </c>
      <c r="T175" s="90" t="str">
        <f>Page14!$H168</f>
        <v>NA</v>
      </c>
      <c r="U175" s="90" t="str">
        <f>Page15!$H168</f>
        <v>Invalidé</v>
      </c>
      <c r="V175" s="90" t="str">
        <f>Page16!$H168</f>
        <v>Invalidé</v>
      </c>
      <c r="W175" s="90" t="str">
        <f>Page17!$H168</f>
        <v>NA</v>
      </c>
      <c r="X175" s="90" t="str">
        <f>Page18!$H168</f>
        <v>Invalidé</v>
      </c>
      <c r="Y175" s="90" t="str">
        <f>Page19!$H168</f>
        <v>Validé</v>
      </c>
      <c r="Z175" s="90" t="str">
        <f>Page20!$H168</f>
        <v>Validé</v>
      </c>
      <c r="AA175" s="90" t="str">
        <f>Page21!$H168</f>
        <v>NA</v>
      </c>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119"/>
      <c r="AZ175" s="119"/>
      <c r="BA175" s="119"/>
      <c r="BB175" s="119"/>
      <c r="BC175" s="119"/>
      <c r="BD175" s="119"/>
      <c r="BE175" s="119"/>
      <c r="BF175" s="119"/>
      <c r="BG175" s="119"/>
      <c r="BH175" s="119"/>
      <c r="BI175" s="119"/>
      <c r="BJ175" s="119"/>
      <c r="BK175" s="119"/>
      <c r="BL175" s="119"/>
      <c r="BM175" s="119"/>
      <c r="BN175" s="119"/>
      <c r="BO175" s="119"/>
      <c r="BP175" s="119"/>
      <c r="BQ175" s="119"/>
      <c r="BR175" s="119"/>
      <c r="BS175" s="119"/>
      <c r="BT175" s="119"/>
      <c r="BU175" s="119"/>
      <c r="BV175" s="119"/>
      <c r="BW175" s="119"/>
      <c r="BX175" s="119"/>
      <c r="BY175" s="119"/>
      <c r="BZ175" s="119"/>
      <c r="CA175" s="119"/>
      <c r="CB175" s="119"/>
      <c r="CC175" s="119"/>
      <c r="CD175" s="119"/>
      <c r="CE175" s="119"/>
      <c r="CF175" s="119"/>
      <c r="CG175" s="119"/>
      <c r="CH175" s="119"/>
      <c r="CI175" s="119"/>
      <c r="CJ175" s="119"/>
      <c r="CK175" s="119"/>
      <c r="CL175" s="119"/>
      <c r="CM175" s="119"/>
      <c r="CN175" s="119"/>
      <c r="CO175" s="119"/>
      <c r="CP175" s="119"/>
      <c r="CQ175" s="119"/>
      <c r="CR175" s="119"/>
      <c r="CS175" s="119"/>
      <c r="CT175" s="119"/>
      <c r="CU175" s="119"/>
      <c r="CV175" s="119"/>
      <c r="CW175" s="119"/>
      <c r="CX175" s="119"/>
      <c r="CY175" s="119"/>
      <c r="CZ175" s="119"/>
      <c r="DA175" s="119"/>
      <c r="DB175" s="119"/>
      <c r="DC175" s="119"/>
      <c r="DD175" s="119"/>
      <c r="DE175" s="119"/>
      <c r="DF175" s="119"/>
      <c r="DG175" s="119"/>
      <c r="DH175" s="119"/>
      <c r="DI175" s="119"/>
      <c r="DJ175" s="119"/>
      <c r="DK175" s="119"/>
      <c r="DL175" s="119"/>
      <c r="DM175" s="119"/>
      <c r="DN175" s="119"/>
      <c r="DO175" s="119"/>
      <c r="DP175" s="119"/>
      <c r="DQ175" s="119"/>
      <c r="DR175" s="119"/>
      <c r="DS175" s="119"/>
      <c r="DT175" s="119"/>
      <c r="DU175" s="119"/>
      <c r="DV175" s="119"/>
      <c r="DW175" s="119"/>
      <c r="DX175" s="119"/>
      <c r="DY175" s="119"/>
      <c r="DZ175" s="119"/>
      <c r="EA175" s="119"/>
      <c r="EB175" s="119"/>
      <c r="EC175" s="119"/>
      <c r="ED175" s="119"/>
      <c r="EE175" s="119"/>
      <c r="EF175" s="119"/>
      <c r="EG175" s="119"/>
      <c r="EH175" s="119"/>
      <c r="EI175" s="119"/>
      <c r="EJ175" s="119"/>
      <c r="EK175" s="119"/>
      <c r="EL175" s="119"/>
      <c r="EM175" s="119"/>
      <c r="EN175" s="119"/>
      <c r="EO175" s="119"/>
      <c r="EP175" s="119"/>
      <c r="EQ175" s="119"/>
      <c r="ER175" s="119"/>
      <c r="ES175" s="119"/>
      <c r="ET175" s="119"/>
      <c r="EU175" s="119"/>
      <c r="EV175" s="119"/>
      <c r="EW175" s="119"/>
      <c r="EX175" s="119"/>
      <c r="EY175" s="119"/>
      <c r="EZ175" s="119"/>
      <c r="FA175" s="119"/>
      <c r="FB175" s="119"/>
      <c r="FC175" s="119"/>
      <c r="FD175" s="119"/>
      <c r="FE175" s="119"/>
      <c r="FF175" s="119"/>
      <c r="FG175" s="119"/>
      <c r="FH175" s="119"/>
      <c r="FI175" s="119"/>
      <c r="FJ175" s="119"/>
      <c r="FK175" s="119"/>
      <c r="FL175" s="119"/>
      <c r="FM175" s="119"/>
      <c r="FN175" s="119"/>
      <c r="FO175" s="119"/>
      <c r="FP175" s="119"/>
      <c r="FQ175" s="119"/>
      <c r="FR175" s="119"/>
      <c r="FS175" s="119"/>
      <c r="FT175" s="119"/>
      <c r="FU175" s="119"/>
      <c r="FV175" s="119"/>
      <c r="FW175" s="119"/>
      <c r="FX175" s="119"/>
      <c r="FY175" s="119"/>
      <c r="FZ175" s="119"/>
      <c r="GA175" s="119"/>
      <c r="GB175" s="119"/>
      <c r="GC175" s="119"/>
      <c r="GD175" s="119"/>
      <c r="GE175" s="119"/>
      <c r="GF175" s="119"/>
      <c r="GG175" s="119"/>
      <c r="GH175" s="119"/>
      <c r="GI175" s="119"/>
      <c r="GJ175" s="119"/>
    </row>
    <row r="176" spans="1:192" ht="78.75" outlineLevel="1" x14ac:dyDescent="0.25">
      <c r="A176" s="182" t="s">
        <v>367</v>
      </c>
      <c r="B176" s="160" t="s">
        <v>1002</v>
      </c>
      <c r="C176" s="160" t="s">
        <v>380</v>
      </c>
      <c r="D176" s="159" t="s">
        <v>24</v>
      </c>
      <c r="E176" s="164" t="s">
        <v>1003</v>
      </c>
      <c r="F176" s="59"/>
      <c r="G176" s="90" t="str">
        <f>Page1!$H169</f>
        <v>Invalidé</v>
      </c>
      <c r="H176" s="90" t="str">
        <f>Page2!$H169</f>
        <v>Validé</v>
      </c>
      <c r="I176" s="90" t="str">
        <f>Page3!$H169</f>
        <v>Validé</v>
      </c>
      <c r="J176" s="90" t="str">
        <f>Page4!$H169</f>
        <v>Validé</v>
      </c>
      <c r="K176" s="90" t="str">
        <f>Page5!$H169</f>
        <v>Invalidé</v>
      </c>
      <c r="L176" s="90" t="str">
        <f>Page6!$H169</f>
        <v>Invalidé</v>
      </c>
      <c r="M176" s="90" t="str">
        <f>Page7!$H169</f>
        <v>Validé</v>
      </c>
      <c r="N176" s="90" t="str">
        <f>Page8!$H169</f>
        <v>Validé</v>
      </c>
      <c r="O176" s="90" t="str">
        <f>Page9!$H169</f>
        <v>Validé</v>
      </c>
      <c r="P176" s="90" t="str">
        <f>Page10!$H169</f>
        <v>Validé</v>
      </c>
      <c r="Q176" s="90" t="str">
        <f>Page11!$H169</f>
        <v>Validé</v>
      </c>
      <c r="R176" s="90" t="str">
        <f>Page12!$H169</f>
        <v>Validé</v>
      </c>
      <c r="S176" s="90" t="str">
        <f>Page13!$H169</f>
        <v>Validé</v>
      </c>
      <c r="T176" s="90" t="str">
        <f>Page14!$H169</f>
        <v>Validé</v>
      </c>
      <c r="U176" s="90" t="str">
        <f>Page15!$H169</f>
        <v>Validé</v>
      </c>
      <c r="V176" s="90" t="str">
        <f>Page16!$H169</f>
        <v>Validé</v>
      </c>
      <c r="W176" s="90" t="str">
        <f>Page17!$H169</f>
        <v>Validé</v>
      </c>
      <c r="X176" s="90" t="str">
        <f>Page18!$H169</f>
        <v>Validé</v>
      </c>
      <c r="Y176" s="90" t="str">
        <f>Page19!$H169</f>
        <v>Validé</v>
      </c>
      <c r="Z176" s="90" t="str">
        <f>Page20!$H169</f>
        <v>Validé</v>
      </c>
      <c r="AA176" s="90" t="str">
        <f>Page21!$H169</f>
        <v>Validé</v>
      </c>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119"/>
      <c r="AZ176" s="119"/>
      <c r="BA176" s="119"/>
      <c r="BB176" s="119"/>
      <c r="BC176" s="119"/>
      <c r="BD176" s="119"/>
      <c r="BE176" s="119"/>
      <c r="BF176" s="119"/>
      <c r="BG176" s="119"/>
      <c r="BH176" s="119"/>
      <c r="BI176" s="119"/>
      <c r="BJ176" s="119"/>
      <c r="BK176" s="119"/>
      <c r="BL176" s="119"/>
      <c r="BM176" s="119"/>
      <c r="BN176" s="119"/>
      <c r="BO176" s="119"/>
      <c r="BP176" s="119"/>
      <c r="BQ176" s="119"/>
      <c r="BR176" s="119"/>
      <c r="BS176" s="119"/>
      <c r="BT176" s="119"/>
      <c r="BU176" s="119"/>
      <c r="BV176" s="119"/>
      <c r="BW176" s="119"/>
      <c r="BX176" s="119"/>
      <c r="BY176" s="119"/>
      <c r="BZ176" s="119"/>
      <c r="CA176" s="119"/>
      <c r="CB176" s="119"/>
      <c r="CC176" s="119"/>
      <c r="CD176" s="119"/>
      <c r="CE176" s="119"/>
      <c r="CF176" s="119"/>
      <c r="CG176" s="119"/>
      <c r="CH176" s="119"/>
      <c r="CI176" s="119"/>
      <c r="CJ176" s="119"/>
      <c r="CK176" s="119"/>
      <c r="CL176" s="119"/>
      <c r="CM176" s="119"/>
      <c r="CN176" s="119"/>
      <c r="CO176" s="119"/>
      <c r="CP176" s="119"/>
      <c r="CQ176" s="119"/>
      <c r="CR176" s="119"/>
      <c r="CS176" s="119"/>
      <c r="CT176" s="119"/>
      <c r="CU176" s="119"/>
      <c r="CV176" s="119"/>
      <c r="CW176" s="119"/>
      <c r="CX176" s="119"/>
      <c r="CY176" s="119"/>
      <c r="CZ176" s="119"/>
      <c r="DA176" s="119"/>
      <c r="DB176" s="119"/>
      <c r="DC176" s="119"/>
      <c r="DD176" s="119"/>
      <c r="DE176" s="119"/>
      <c r="DF176" s="119"/>
      <c r="DG176" s="119"/>
      <c r="DH176" s="119"/>
      <c r="DI176" s="119"/>
      <c r="DJ176" s="119"/>
      <c r="DK176" s="119"/>
      <c r="DL176" s="119"/>
      <c r="DM176" s="119"/>
      <c r="DN176" s="119"/>
      <c r="DO176" s="119"/>
      <c r="DP176" s="119"/>
      <c r="DQ176" s="119"/>
      <c r="DR176" s="119"/>
      <c r="DS176" s="119"/>
      <c r="DT176" s="119"/>
      <c r="DU176" s="119"/>
      <c r="DV176" s="119"/>
      <c r="DW176" s="119"/>
      <c r="DX176" s="119"/>
      <c r="DY176" s="119"/>
      <c r="DZ176" s="119"/>
      <c r="EA176" s="119"/>
      <c r="EB176" s="119"/>
      <c r="EC176" s="119"/>
      <c r="ED176" s="119"/>
      <c r="EE176" s="119"/>
      <c r="EF176" s="119"/>
      <c r="EG176" s="119"/>
      <c r="EH176" s="119"/>
      <c r="EI176" s="119"/>
      <c r="EJ176" s="119"/>
      <c r="EK176" s="119"/>
      <c r="EL176" s="119"/>
      <c r="EM176" s="119"/>
      <c r="EN176" s="119"/>
      <c r="EO176" s="119"/>
      <c r="EP176" s="119"/>
      <c r="EQ176" s="119"/>
      <c r="ER176" s="119"/>
      <c r="ES176" s="119"/>
      <c r="ET176" s="119"/>
      <c r="EU176" s="119"/>
      <c r="EV176" s="119"/>
      <c r="EW176" s="119"/>
      <c r="EX176" s="119"/>
      <c r="EY176" s="119"/>
      <c r="EZ176" s="119"/>
      <c r="FA176" s="119"/>
      <c r="FB176" s="119"/>
      <c r="FC176" s="119"/>
      <c r="FD176" s="119"/>
      <c r="FE176" s="119"/>
      <c r="FF176" s="119"/>
      <c r="FG176" s="119"/>
      <c r="FH176" s="119"/>
      <c r="FI176" s="119"/>
      <c r="FJ176" s="119"/>
      <c r="FK176" s="119"/>
      <c r="FL176" s="119"/>
      <c r="FM176" s="119"/>
      <c r="FN176" s="119"/>
      <c r="FO176" s="119"/>
      <c r="FP176" s="119"/>
      <c r="FQ176" s="119"/>
      <c r="FR176" s="119"/>
      <c r="FS176" s="119"/>
      <c r="FT176" s="119"/>
      <c r="FU176" s="119"/>
      <c r="FV176" s="119"/>
      <c r="FW176" s="119"/>
      <c r="FX176" s="119"/>
      <c r="FY176" s="119"/>
      <c r="FZ176" s="119"/>
      <c r="GA176" s="119"/>
      <c r="GB176" s="119"/>
      <c r="GC176" s="119"/>
      <c r="GD176" s="119"/>
      <c r="GE176" s="119"/>
      <c r="GF176" s="119"/>
      <c r="GG176" s="119"/>
      <c r="GH176" s="119"/>
      <c r="GI176" s="119"/>
      <c r="GJ176" s="119"/>
    </row>
    <row r="177" spans="1:192" ht="157.5" outlineLevel="1" x14ac:dyDescent="0.25">
      <c r="A177" s="182" t="s">
        <v>367</v>
      </c>
      <c r="B177" s="153" t="s">
        <v>676</v>
      </c>
      <c r="C177" s="153" t="s">
        <v>381</v>
      </c>
      <c r="D177" s="158" t="s">
        <v>24</v>
      </c>
      <c r="E177" s="179" t="s">
        <v>1004</v>
      </c>
      <c r="F177" s="61"/>
      <c r="G177" s="90" t="str">
        <f>Page1!$H170</f>
        <v>Invalidé</v>
      </c>
      <c r="H177" s="90" t="str">
        <f>Page2!$H170</f>
        <v>Invalidé</v>
      </c>
      <c r="I177" s="90" t="str">
        <f>Page3!$H170</f>
        <v>Invalidé</v>
      </c>
      <c r="J177" s="90" t="str">
        <f>Page4!$H170</f>
        <v>Invalidé</v>
      </c>
      <c r="K177" s="90" t="str">
        <f>Page5!$H170</f>
        <v>Invalidé</v>
      </c>
      <c r="L177" s="90" t="str">
        <f>Page6!$H170</f>
        <v>Invalidé</v>
      </c>
      <c r="M177" s="90" t="str">
        <f>Page7!$H170</f>
        <v>Invalidé</v>
      </c>
      <c r="N177" s="90" t="str">
        <f>Page8!$H170</f>
        <v>Invalidé</v>
      </c>
      <c r="O177" s="90" t="str">
        <f>Page9!$H170</f>
        <v>Invalidé</v>
      </c>
      <c r="P177" s="90" t="str">
        <f>Page10!$H170</f>
        <v>Invalidé</v>
      </c>
      <c r="Q177" s="90" t="str">
        <f>Page11!$H170</f>
        <v>Invalidé</v>
      </c>
      <c r="R177" s="90" t="str">
        <f>Page12!$H170</f>
        <v>Invalidé</v>
      </c>
      <c r="S177" s="90" t="str">
        <f>Page13!$H170</f>
        <v>Invalidé</v>
      </c>
      <c r="T177" s="90" t="str">
        <f>Page14!$H170</f>
        <v>Invalidé</v>
      </c>
      <c r="U177" s="90" t="str">
        <f>Page15!$H170</f>
        <v>Invalidé</v>
      </c>
      <c r="V177" s="90" t="str">
        <f>Page16!$H170</f>
        <v>Invalidé</v>
      </c>
      <c r="W177" s="90" t="str">
        <f>Page17!$H170</f>
        <v>Invalidé</v>
      </c>
      <c r="X177" s="90" t="str">
        <f>Page18!$H170</f>
        <v>Invalidé</v>
      </c>
      <c r="Y177" s="90" t="str">
        <f>Page19!$H170</f>
        <v>Invalidé</v>
      </c>
      <c r="Z177" s="90" t="str">
        <f>Page20!$H170</f>
        <v>Invalidé</v>
      </c>
      <c r="AA177" s="90" t="str">
        <f>Page21!$H170</f>
        <v>Invalidé</v>
      </c>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119"/>
      <c r="AZ177" s="119"/>
      <c r="BA177" s="119"/>
      <c r="BB177" s="119"/>
      <c r="BC177" s="119"/>
      <c r="BD177" s="119"/>
      <c r="BE177" s="119"/>
      <c r="BF177" s="119"/>
      <c r="BG177" s="119"/>
      <c r="BH177" s="119"/>
      <c r="BI177" s="119"/>
      <c r="BJ177" s="119"/>
      <c r="BK177" s="119"/>
      <c r="BL177" s="119"/>
      <c r="BM177" s="119"/>
      <c r="BN177" s="119"/>
      <c r="BO177" s="119"/>
      <c r="BP177" s="119"/>
      <c r="BQ177" s="119"/>
      <c r="BR177" s="119"/>
      <c r="BS177" s="119"/>
      <c r="BT177" s="119"/>
      <c r="BU177" s="119"/>
      <c r="BV177" s="119"/>
      <c r="BW177" s="119"/>
      <c r="BX177" s="119"/>
      <c r="BY177" s="119"/>
      <c r="BZ177" s="119"/>
      <c r="CA177" s="119"/>
      <c r="CB177" s="119"/>
      <c r="CC177" s="119"/>
      <c r="CD177" s="119"/>
      <c r="CE177" s="119"/>
      <c r="CF177" s="119"/>
      <c r="CG177" s="119"/>
      <c r="CH177" s="119"/>
      <c r="CI177" s="119"/>
      <c r="CJ177" s="119"/>
      <c r="CK177" s="119"/>
      <c r="CL177" s="119"/>
      <c r="CM177" s="119"/>
      <c r="CN177" s="119"/>
      <c r="CO177" s="119"/>
      <c r="CP177" s="119"/>
      <c r="CQ177" s="119"/>
      <c r="CR177" s="119"/>
      <c r="CS177" s="119"/>
      <c r="CT177" s="119"/>
      <c r="CU177" s="119"/>
      <c r="CV177" s="119"/>
      <c r="CW177" s="119"/>
      <c r="CX177" s="119"/>
      <c r="CY177" s="119"/>
      <c r="CZ177" s="119"/>
      <c r="DA177" s="119"/>
      <c r="DB177" s="119"/>
      <c r="DC177" s="119"/>
      <c r="DD177" s="119"/>
      <c r="DE177" s="119"/>
      <c r="DF177" s="119"/>
      <c r="DG177" s="119"/>
      <c r="DH177" s="119"/>
      <c r="DI177" s="119"/>
      <c r="DJ177" s="119"/>
      <c r="DK177" s="119"/>
      <c r="DL177" s="119"/>
      <c r="DM177" s="119"/>
      <c r="DN177" s="119"/>
      <c r="DO177" s="119"/>
      <c r="DP177" s="119"/>
      <c r="DQ177" s="119"/>
      <c r="DR177" s="119"/>
      <c r="DS177" s="119"/>
      <c r="DT177" s="119"/>
      <c r="DU177" s="119"/>
      <c r="DV177" s="119"/>
      <c r="DW177" s="119"/>
      <c r="DX177" s="119"/>
      <c r="DY177" s="119"/>
      <c r="DZ177" s="119"/>
      <c r="EA177" s="119"/>
      <c r="EB177" s="119"/>
      <c r="EC177" s="119"/>
      <c r="ED177" s="119"/>
      <c r="EE177" s="119"/>
      <c r="EF177" s="119"/>
      <c r="EG177" s="119"/>
      <c r="EH177" s="119"/>
      <c r="EI177" s="119"/>
      <c r="EJ177" s="119"/>
      <c r="EK177" s="119"/>
      <c r="EL177" s="119"/>
      <c r="EM177" s="119"/>
      <c r="EN177" s="119"/>
      <c r="EO177" s="119"/>
      <c r="EP177" s="119"/>
      <c r="EQ177" s="119"/>
      <c r="ER177" s="119"/>
      <c r="ES177" s="119"/>
      <c r="ET177" s="119"/>
      <c r="EU177" s="119"/>
      <c r="EV177" s="119"/>
      <c r="EW177" s="119"/>
      <c r="EX177" s="119"/>
      <c r="EY177" s="119"/>
      <c r="EZ177" s="119"/>
      <c r="FA177" s="119"/>
      <c r="FB177" s="119"/>
      <c r="FC177" s="119"/>
      <c r="FD177" s="119"/>
      <c r="FE177" s="119"/>
      <c r="FF177" s="119"/>
      <c r="FG177" s="119"/>
      <c r="FH177" s="119"/>
      <c r="FI177" s="119"/>
      <c r="FJ177" s="119"/>
      <c r="FK177" s="119"/>
      <c r="FL177" s="119"/>
      <c r="FM177" s="119"/>
      <c r="FN177" s="119"/>
      <c r="FO177" s="119"/>
      <c r="FP177" s="119"/>
      <c r="FQ177" s="119"/>
      <c r="FR177" s="119"/>
      <c r="FS177" s="119"/>
      <c r="FT177" s="119"/>
      <c r="FU177" s="119"/>
      <c r="FV177" s="119"/>
      <c r="FW177" s="119"/>
      <c r="FX177" s="119"/>
      <c r="FY177" s="119"/>
      <c r="FZ177" s="119"/>
      <c r="GA177" s="119"/>
      <c r="GB177" s="119"/>
      <c r="GC177" s="119"/>
      <c r="GD177" s="119"/>
      <c r="GE177" s="119"/>
      <c r="GF177" s="119"/>
      <c r="GG177" s="119"/>
      <c r="GH177" s="119"/>
      <c r="GI177" s="119"/>
      <c r="GJ177" s="119"/>
    </row>
    <row r="178" spans="1:192" ht="67.5" outlineLevel="1" x14ac:dyDescent="0.25">
      <c r="A178" s="182" t="s">
        <v>367</v>
      </c>
      <c r="B178" s="160" t="s">
        <v>1005</v>
      </c>
      <c r="C178" s="160" t="s">
        <v>382</v>
      </c>
      <c r="D178" s="159" t="s">
        <v>24</v>
      </c>
      <c r="E178" s="164" t="s">
        <v>1007</v>
      </c>
      <c r="F178" s="59"/>
      <c r="G178" s="90" t="str">
        <f>Page1!$H171</f>
        <v>Validé</v>
      </c>
      <c r="H178" s="90" t="str">
        <f>Page2!$H171</f>
        <v>Validé</v>
      </c>
      <c r="I178" s="90" t="str">
        <f>Page3!$H171</f>
        <v>Validé</v>
      </c>
      <c r="J178" s="90" t="str">
        <f>Page4!$H171</f>
        <v>Validé</v>
      </c>
      <c r="K178" s="90" t="str">
        <f>Page5!$H171</f>
        <v>Validé</v>
      </c>
      <c r="L178" s="90" t="str">
        <f>Page6!$H171</f>
        <v>Validé</v>
      </c>
      <c r="M178" s="90" t="str">
        <f>Page7!$H171</f>
        <v>Validé</v>
      </c>
      <c r="N178" s="90" t="str">
        <f>Page8!$H171</f>
        <v>Validé</v>
      </c>
      <c r="O178" s="90" t="str">
        <f>Page9!$H171</f>
        <v>Validé</v>
      </c>
      <c r="P178" s="90" t="str">
        <f>Page10!$H171</f>
        <v>Validé</v>
      </c>
      <c r="Q178" s="90" t="str">
        <f>Page11!$H171</f>
        <v>Validé</v>
      </c>
      <c r="R178" s="90" t="str">
        <f>Page12!$H171</f>
        <v>Validé</v>
      </c>
      <c r="S178" s="90" t="str">
        <f>Page13!$H171</f>
        <v>Validé</v>
      </c>
      <c r="T178" s="90" t="str">
        <f>Page14!$H171</f>
        <v>Validé</v>
      </c>
      <c r="U178" s="90" t="str">
        <f>Page15!$H171</f>
        <v>Validé</v>
      </c>
      <c r="V178" s="90" t="str">
        <f>Page16!$H171</f>
        <v>Validé</v>
      </c>
      <c r="W178" s="90" t="str">
        <f>Page17!$H171</f>
        <v>Validé</v>
      </c>
      <c r="X178" s="90" t="str">
        <f>Page18!$H171</f>
        <v>Validé</v>
      </c>
      <c r="Y178" s="90" t="str">
        <f>Page19!$H171</f>
        <v>Validé</v>
      </c>
      <c r="Z178" s="90" t="str">
        <f>Page20!$H171</f>
        <v>Validé</v>
      </c>
      <c r="AA178" s="90" t="str">
        <f>Page21!$H171</f>
        <v>Validé</v>
      </c>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119"/>
      <c r="AZ178" s="119"/>
      <c r="BA178" s="119"/>
      <c r="BB178" s="119"/>
      <c r="BC178" s="119"/>
      <c r="BD178" s="119"/>
      <c r="BE178" s="119"/>
      <c r="BF178" s="119"/>
      <c r="BG178" s="119"/>
      <c r="BH178" s="119"/>
      <c r="BI178" s="119"/>
      <c r="BJ178" s="119"/>
      <c r="BK178" s="119"/>
      <c r="BL178" s="119"/>
      <c r="BM178" s="119"/>
      <c r="BN178" s="119"/>
      <c r="BO178" s="119"/>
      <c r="BP178" s="119"/>
      <c r="BQ178" s="119"/>
      <c r="BR178" s="119"/>
      <c r="BS178" s="119"/>
      <c r="BT178" s="119"/>
      <c r="BU178" s="119"/>
      <c r="BV178" s="119"/>
      <c r="BW178" s="119"/>
      <c r="BX178" s="119"/>
      <c r="BY178" s="119"/>
      <c r="BZ178" s="119"/>
      <c r="CA178" s="119"/>
      <c r="CB178" s="119"/>
      <c r="CC178" s="119"/>
      <c r="CD178" s="119"/>
      <c r="CE178" s="119"/>
      <c r="CF178" s="119"/>
      <c r="CG178" s="119"/>
      <c r="CH178" s="119"/>
      <c r="CI178" s="119"/>
      <c r="CJ178" s="119"/>
      <c r="CK178" s="119"/>
      <c r="CL178" s="119"/>
      <c r="CM178" s="119"/>
      <c r="CN178" s="119"/>
      <c r="CO178" s="119"/>
      <c r="CP178" s="119"/>
      <c r="CQ178" s="119"/>
      <c r="CR178" s="119"/>
      <c r="CS178" s="119"/>
      <c r="CT178" s="119"/>
      <c r="CU178" s="119"/>
      <c r="CV178" s="119"/>
      <c r="CW178" s="119"/>
      <c r="CX178" s="119"/>
      <c r="CY178" s="119"/>
      <c r="CZ178" s="119"/>
      <c r="DA178" s="119"/>
      <c r="DB178" s="119"/>
      <c r="DC178" s="119"/>
      <c r="DD178" s="119"/>
      <c r="DE178" s="119"/>
      <c r="DF178" s="119"/>
      <c r="DG178" s="119"/>
      <c r="DH178" s="119"/>
      <c r="DI178" s="119"/>
      <c r="DJ178" s="119"/>
      <c r="DK178" s="119"/>
      <c r="DL178" s="119"/>
      <c r="DM178" s="119"/>
      <c r="DN178" s="119"/>
      <c r="DO178" s="119"/>
      <c r="DP178" s="119"/>
      <c r="DQ178" s="119"/>
      <c r="DR178" s="119"/>
      <c r="DS178" s="119"/>
      <c r="DT178" s="119"/>
      <c r="DU178" s="119"/>
      <c r="DV178" s="119"/>
      <c r="DW178" s="119"/>
      <c r="DX178" s="119"/>
      <c r="DY178" s="119"/>
      <c r="DZ178" s="119"/>
      <c r="EA178" s="119"/>
      <c r="EB178" s="119"/>
      <c r="EC178" s="119"/>
      <c r="ED178" s="119"/>
      <c r="EE178" s="119"/>
      <c r="EF178" s="119"/>
      <c r="EG178" s="119"/>
      <c r="EH178" s="119"/>
      <c r="EI178" s="119"/>
      <c r="EJ178" s="119"/>
      <c r="EK178" s="119"/>
      <c r="EL178" s="119"/>
      <c r="EM178" s="119"/>
      <c r="EN178" s="119"/>
      <c r="EO178" s="119"/>
      <c r="EP178" s="119"/>
      <c r="EQ178" s="119"/>
      <c r="ER178" s="119"/>
      <c r="ES178" s="119"/>
      <c r="ET178" s="119"/>
      <c r="EU178" s="119"/>
      <c r="EV178" s="119"/>
      <c r="EW178" s="119"/>
      <c r="EX178" s="119"/>
      <c r="EY178" s="119"/>
      <c r="EZ178" s="119"/>
      <c r="FA178" s="119"/>
      <c r="FB178" s="119"/>
      <c r="FC178" s="119"/>
      <c r="FD178" s="119"/>
      <c r="FE178" s="119"/>
      <c r="FF178" s="119"/>
      <c r="FG178" s="119"/>
      <c r="FH178" s="119"/>
      <c r="FI178" s="119"/>
      <c r="FJ178" s="119"/>
      <c r="FK178" s="119"/>
      <c r="FL178" s="119"/>
      <c r="FM178" s="119"/>
      <c r="FN178" s="119"/>
      <c r="FO178" s="119"/>
      <c r="FP178" s="119"/>
      <c r="FQ178" s="119"/>
      <c r="FR178" s="119"/>
      <c r="FS178" s="119"/>
      <c r="FT178" s="119"/>
      <c r="FU178" s="119"/>
      <c r="FV178" s="119"/>
      <c r="FW178" s="119"/>
      <c r="FX178" s="119"/>
      <c r="FY178" s="119"/>
      <c r="FZ178" s="119"/>
      <c r="GA178" s="119"/>
      <c r="GB178" s="119"/>
      <c r="GC178" s="119"/>
      <c r="GD178" s="119"/>
      <c r="GE178" s="119"/>
      <c r="GF178" s="119"/>
      <c r="GG178" s="119"/>
      <c r="GH178" s="119"/>
      <c r="GI178" s="119"/>
      <c r="GJ178" s="119"/>
    </row>
    <row r="179" spans="1:192" ht="67.5" x14ac:dyDescent="0.25">
      <c r="A179" s="182" t="s">
        <v>367</v>
      </c>
      <c r="B179" s="160"/>
      <c r="C179" s="160" t="s">
        <v>677</v>
      </c>
      <c r="D179" s="159" t="s">
        <v>24</v>
      </c>
      <c r="E179" s="164" t="s">
        <v>1008</v>
      </c>
      <c r="F179" s="59"/>
      <c r="G179" s="90" t="str">
        <f>Page1!$H172</f>
        <v>Validé</v>
      </c>
      <c r="H179" s="90" t="str">
        <f>Page2!$H172</f>
        <v>Validé</v>
      </c>
      <c r="I179" s="90" t="str">
        <f>Page3!$H172</f>
        <v>Validé</v>
      </c>
      <c r="J179" s="90" t="str">
        <f>Page4!$H172</f>
        <v>Validé</v>
      </c>
      <c r="K179" s="90" t="str">
        <f>Page5!$H172</f>
        <v>Validé</v>
      </c>
      <c r="L179" s="90" t="str">
        <f>Page6!$H172</f>
        <v>Validé</v>
      </c>
      <c r="M179" s="90" t="str">
        <f>Page7!$H172</f>
        <v>Validé</v>
      </c>
      <c r="N179" s="90" t="str">
        <f>Page8!$H172</f>
        <v>Validé</v>
      </c>
      <c r="O179" s="90" t="str">
        <f>Page9!$H172</f>
        <v>Validé</v>
      </c>
      <c r="P179" s="90" t="str">
        <f>Page10!$H172</f>
        <v>Validé</v>
      </c>
      <c r="Q179" s="90" t="str">
        <f>Page11!$H172</f>
        <v>NA</v>
      </c>
      <c r="R179" s="90" t="str">
        <f>Page12!$H172</f>
        <v>Validé</v>
      </c>
      <c r="S179" s="90" t="str">
        <f>Page13!$H172</f>
        <v>Validé</v>
      </c>
      <c r="T179" s="90" t="str">
        <f>Page14!$H172</f>
        <v>Validé</v>
      </c>
      <c r="U179" s="90" t="str">
        <f>Page15!$H172</f>
        <v>Validé</v>
      </c>
      <c r="V179" s="90" t="str">
        <f>Page16!$H172</f>
        <v>Validé</v>
      </c>
      <c r="W179" s="90" t="str">
        <f>Page17!$H172</f>
        <v>Validé</v>
      </c>
      <c r="X179" s="90" t="str">
        <f>Page18!$H172</f>
        <v>Validé</v>
      </c>
      <c r="Y179" s="90" t="str">
        <f>Page19!$H172</f>
        <v>Validé</v>
      </c>
      <c r="Z179" s="90" t="str">
        <f>Page20!$H172</f>
        <v>Validé</v>
      </c>
      <c r="AA179" s="90" t="str">
        <f>Page21!$H172</f>
        <v>Validé</v>
      </c>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19"/>
      <c r="EC179" s="119"/>
      <c r="ED179" s="119"/>
      <c r="EE179" s="119"/>
      <c r="EF179" s="119"/>
      <c r="EG179" s="119"/>
      <c r="EH179" s="119"/>
      <c r="EI179" s="119"/>
      <c r="EJ179" s="119"/>
      <c r="EK179" s="119"/>
      <c r="EL179" s="119"/>
      <c r="EM179" s="119"/>
      <c r="EN179" s="119"/>
      <c r="EO179" s="119"/>
      <c r="EP179" s="119"/>
      <c r="EQ179" s="119"/>
      <c r="ER179" s="119"/>
      <c r="ES179" s="119"/>
      <c r="ET179" s="119"/>
      <c r="EU179" s="119"/>
      <c r="EV179" s="119"/>
      <c r="EW179" s="119"/>
      <c r="EX179" s="119"/>
      <c r="EY179" s="119"/>
      <c r="EZ179" s="119"/>
      <c r="FA179" s="119"/>
      <c r="FB179" s="119"/>
      <c r="FC179" s="119"/>
      <c r="FD179" s="119"/>
      <c r="FE179" s="119"/>
      <c r="FF179" s="119"/>
      <c r="FG179" s="119"/>
      <c r="FH179" s="119"/>
      <c r="FI179" s="119"/>
      <c r="FJ179" s="119"/>
      <c r="FK179" s="119"/>
      <c r="FL179" s="119"/>
      <c r="FM179" s="119"/>
      <c r="FN179" s="119"/>
      <c r="FO179" s="119"/>
      <c r="FP179" s="119"/>
      <c r="FQ179" s="119"/>
      <c r="FR179" s="119"/>
      <c r="FS179" s="119"/>
      <c r="FT179" s="119"/>
      <c r="FU179" s="119"/>
      <c r="FV179" s="119"/>
      <c r="FW179" s="119"/>
      <c r="FX179" s="119"/>
      <c r="FY179" s="119"/>
      <c r="FZ179" s="119"/>
      <c r="GA179" s="119"/>
      <c r="GB179" s="119"/>
      <c r="GC179" s="119"/>
      <c r="GD179" s="119"/>
      <c r="GE179" s="119"/>
      <c r="GF179" s="119"/>
      <c r="GG179" s="119"/>
      <c r="GH179" s="119"/>
      <c r="GI179" s="119"/>
      <c r="GJ179" s="119"/>
    </row>
    <row r="180" spans="1:192" ht="56.25" outlineLevel="1" x14ac:dyDescent="0.25">
      <c r="A180" s="182" t="s">
        <v>367</v>
      </c>
      <c r="B180" s="160"/>
      <c r="C180" s="160" t="s">
        <v>678</v>
      </c>
      <c r="D180" s="159" t="s">
        <v>24</v>
      </c>
      <c r="E180" s="164" t="s">
        <v>1009</v>
      </c>
      <c r="F180" s="59"/>
      <c r="G180" s="90" t="str">
        <f>Page1!$H173</f>
        <v>NA</v>
      </c>
      <c r="H180" s="90" t="str">
        <f>Page2!$H173</f>
        <v>NA</v>
      </c>
      <c r="I180" s="90" t="str">
        <f>Page3!$H173</f>
        <v>NA</v>
      </c>
      <c r="J180" s="90" t="str">
        <f>Page4!$H173</f>
        <v>NA</v>
      </c>
      <c r="K180" s="90" t="str">
        <f>Page5!$H173</f>
        <v>NA</v>
      </c>
      <c r="L180" s="90" t="str">
        <f>Page6!$H173</f>
        <v>NA</v>
      </c>
      <c r="M180" s="90" t="str">
        <f>Page7!$H173</f>
        <v>NA</v>
      </c>
      <c r="N180" s="90" t="str">
        <f>Page8!$H173</f>
        <v>NA</v>
      </c>
      <c r="O180" s="90" t="str">
        <f>Page9!$H173</f>
        <v>NA</v>
      </c>
      <c r="P180" s="90" t="str">
        <f>Page10!$H173</f>
        <v>NA</v>
      </c>
      <c r="Q180" s="90" t="str">
        <f>Page11!$H173</f>
        <v>NA</v>
      </c>
      <c r="R180" s="90" t="str">
        <f>Page12!$H173</f>
        <v>NA</v>
      </c>
      <c r="S180" s="90" t="str">
        <f>Page13!$H173</f>
        <v>NA</v>
      </c>
      <c r="T180" s="90" t="str">
        <f>Page14!$H173</f>
        <v>NA</v>
      </c>
      <c r="U180" s="90" t="str">
        <f>Page15!$H173</f>
        <v>NA</v>
      </c>
      <c r="V180" s="90" t="str">
        <f>Page16!$H173</f>
        <v>NA</v>
      </c>
      <c r="W180" s="90" t="str">
        <f>Page17!$H173</f>
        <v>NA</v>
      </c>
      <c r="X180" s="90" t="str">
        <f>Page18!$H173</f>
        <v>NA</v>
      </c>
      <c r="Y180" s="90" t="str">
        <f>Page19!$H173</f>
        <v>NA</v>
      </c>
      <c r="Z180" s="90" t="str">
        <f>Page20!$H173</f>
        <v>NA</v>
      </c>
      <c r="AA180" s="90" t="str">
        <f>Page21!$H173</f>
        <v>NA</v>
      </c>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19"/>
      <c r="DI180" s="119"/>
      <c r="DJ180" s="119"/>
      <c r="DK180" s="119"/>
      <c r="DL180" s="119"/>
      <c r="DM180" s="119"/>
      <c r="DN180" s="119"/>
      <c r="DO180" s="119"/>
      <c r="DP180" s="119"/>
      <c r="DQ180" s="119"/>
      <c r="DR180" s="119"/>
      <c r="DS180" s="119"/>
      <c r="DT180" s="119"/>
      <c r="DU180" s="119"/>
      <c r="DV180" s="119"/>
      <c r="DW180" s="119"/>
      <c r="DX180" s="119"/>
      <c r="DY180" s="119"/>
      <c r="DZ180" s="119"/>
      <c r="EA180" s="119"/>
      <c r="EB180" s="119"/>
      <c r="EC180" s="119"/>
      <c r="ED180" s="119"/>
      <c r="EE180" s="119"/>
      <c r="EF180" s="119"/>
      <c r="EG180" s="119"/>
      <c r="EH180" s="119"/>
      <c r="EI180" s="119"/>
      <c r="EJ180" s="119"/>
      <c r="EK180" s="119"/>
      <c r="EL180" s="119"/>
      <c r="EM180" s="119"/>
      <c r="EN180" s="119"/>
      <c r="EO180" s="119"/>
      <c r="EP180" s="119"/>
      <c r="EQ180" s="119"/>
      <c r="ER180" s="119"/>
      <c r="ES180" s="119"/>
      <c r="ET180" s="119"/>
      <c r="EU180" s="119"/>
      <c r="EV180" s="119"/>
      <c r="EW180" s="119"/>
      <c r="EX180" s="119"/>
      <c r="EY180" s="119"/>
      <c r="EZ180" s="119"/>
      <c r="FA180" s="119"/>
      <c r="FB180" s="119"/>
      <c r="FC180" s="119"/>
      <c r="FD180" s="119"/>
      <c r="FE180" s="119"/>
      <c r="FF180" s="119"/>
      <c r="FG180" s="119"/>
      <c r="FH180" s="119"/>
      <c r="FI180" s="119"/>
      <c r="FJ180" s="119"/>
      <c r="FK180" s="119"/>
      <c r="FL180" s="119"/>
      <c r="FM180" s="119"/>
      <c r="FN180" s="119"/>
      <c r="FO180" s="119"/>
      <c r="FP180" s="119"/>
      <c r="FQ180" s="119"/>
      <c r="FR180" s="119"/>
      <c r="FS180" s="119"/>
      <c r="FT180" s="119"/>
      <c r="FU180" s="119"/>
      <c r="FV180" s="119"/>
      <c r="FW180" s="119"/>
      <c r="FX180" s="119"/>
      <c r="FY180" s="119"/>
      <c r="FZ180" s="119"/>
      <c r="GA180" s="119"/>
      <c r="GB180" s="119"/>
      <c r="GC180" s="119"/>
      <c r="GD180" s="119"/>
      <c r="GE180" s="119"/>
      <c r="GF180" s="119"/>
      <c r="GG180" s="119"/>
      <c r="GH180" s="119"/>
      <c r="GI180" s="119"/>
      <c r="GJ180" s="119"/>
    </row>
    <row r="181" spans="1:192" ht="56.25" outlineLevel="1" x14ac:dyDescent="0.25">
      <c r="A181" s="182" t="s">
        <v>367</v>
      </c>
      <c r="B181" s="160"/>
      <c r="C181" s="160" t="s">
        <v>679</v>
      </c>
      <c r="D181" s="159" t="s">
        <v>24</v>
      </c>
      <c r="E181" s="164" t="s">
        <v>1010</v>
      </c>
      <c r="F181" s="59"/>
      <c r="G181" s="90" t="str">
        <f>Page1!$H174</f>
        <v>NA</v>
      </c>
      <c r="H181" s="90" t="str">
        <f>Page2!$H174</f>
        <v>NA</v>
      </c>
      <c r="I181" s="90" t="str">
        <f>Page3!$H174</f>
        <v>NA</v>
      </c>
      <c r="J181" s="90" t="str">
        <f>Page4!$H174</f>
        <v>NA</v>
      </c>
      <c r="K181" s="90" t="str">
        <f>Page5!$H174</f>
        <v>NA</v>
      </c>
      <c r="L181" s="90" t="str">
        <f>Page6!$H174</f>
        <v>NA</v>
      </c>
      <c r="M181" s="90" t="str">
        <f>Page7!$H174</f>
        <v>NA</v>
      </c>
      <c r="N181" s="90" t="str">
        <f>Page8!$H174</f>
        <v>NA</v>
      </c>
      <c r="O181" s="90" t="str">
        <f>Page9!$H174</f>
        <v>NA</v>
      </c>
      <c r="P181" s="90" t="str">
        <f>Page10!$H174</f>
        <v>NA</v>
      </c>
      <c r="Q181" s="90" t="str">
        <f>Page11!$H174</f>
        <v>NA</v>
      </c>
      <c r="R181" s="90" t="str">
        <f>Page12!$H174</f>
        <v>NA</v>
      </c>
      <c r="S181" s="90" t="str">
        <f>Page13!$H174</f>
        <v>NA</v>
      </c>
      <c r="T181" s="90" t="str">
        <f>Page14!$H174</f>
        <v>NA</v>
      </c>
      <c r="U181" s="90" t="str">
        <f>Page15!$H174</f>
        <v>NA</v>
      </c>
      <c r="V181" s="90" t="str">
        <f>Page16!$H174</f>
        <v>NA</v>
      </c>
      <c r="W181" s="90" t="str">
        <f>Page17!$H174</f>
        <v>NA</v>
      </c>
      <c r="X181" s="90" t="str">
        <f>Page18!$H174</f>
        <v>NA</v>
      </c>
      <c r="Y181" s="90" t="str">
        <f>Page19!$H174</f>
        <v>NA</v>
      </c>
      <c r="Z181" s="90" t="str">
        <f>Page20!$H174</f>
        <v>NA</v>
      </c>
      <c r="AA181" s="90" t="str">
        <f>Page21!$H174</f>
        <v>NA</v>
      </c>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119"/>
      <c r="BZ181" s="119"/>
      <c r="CA181" s="119"/>
      <c r="CB181" s="119"/>
      <c r="CC181" s="119"/>
      <c r="CD181" s="119"/>
      <c r="CE181" s="119"/>
      <c r="CF181" s="119"/>
      <c r="CG181" s="119"/>
      <c r="CH181" s="119"/>
      <c r="CI181" s="119"/>
      <c r="CJ181" s="119"/>
      <c r="CK181" s="119"/>
      <c r="CL181" s="119"/>
      <c r="CM181" s="119"/>
      <c r="CN181" s="119"/>
      <c r="CO181" s="119"/>
      <c r="CP181" s="119"/>
      <c r="CQ181" s="119"/>
      <c r="CR181" s="119"/>
      <c r="CS181" s="119"/>
      <c r="CT181" s="119"/>
      <c r="CU181" s="119"/>
      <c r="CV181" s="119"/>
      <c r="CW181" s="119"/>
      <c r="CX181" s="119"/>
      <c r="CY181" s="119"/>
      <c r="CZ181" s="119"/>
      <c r="DA181" s="119"/>
      <c r="DB181" s="119"/>
      <c r="DC181" s="119"/>
      <c r="DD181" s="119"/>
      <c r="DE181" s="119"/>
      <c r="DF181" s="119"/>
      <c r="DG181" s="119"/>
      <c r="DH181" s="119"/>
      <c r="DI181" s="119"/>
      <c r="DJ181" s="119"/>
      <c r="DK181" s="119"/>
      <c r="DL181" s="119"/>
      <c r="DM181" s="119"/>
      <c r="DN181" s="119"/>
      <c r="DO181" s="119"/>
      <c r="DP181" s="119"/>
      <c r="DQ181" s="119"/>
      <c r="DR181" s="119"/>
      <c r="DS181" s="119"/>
      <c r="DT181" s="119"/>
      <c r="DU181" s="119"/>
      <c r="DV181" s="119"/>
      <c r="DW181" s="119"/>
      <c r="DX181" s="119"/>
      <c r="DY181" s="119"/>
      <c r="DZ181" s="119"/>
      <c r="EA181" s="119"/>
      <c r="EB181" s="119"/>
      <c r="EC181" s="119"/>
      <c r="ED181" s="119"/>
      <c r="EE181" s="119"/>
      <c r="EF181" s="119"/>
      <c r="EG181" s="119"/>
      <c r="EH181" s="119"/>
      <c r="EI181" s="119"/>
      <c r="EJ181" s="119"/>
      <c r="EK181" s="119"/>
      <c r="EL181" s="119"/>
      <c r="EM181" s="119"/>
      <c r="EN181" s="119"/>
      <c r="EO181" s="119"/>
      <c r="EP181" s="119"/>
      <c r="EQ181" s="119"/>
      <c r="ER181" s="119"/>
      <c r="ES181" s="119"/>
      <c r="ET181" s="119"/>
      <c r="EU181" s="119"/>
      <c r="EV181" s="119"/>
      <c r="EW181" s="119"/>
      <c r="EX181" s="119"/>
      <c r="EY181" s="119"/>
      <c r="EZ181" s="119"/>
      <c r="FA181" s="119"/>
      <c r="FB181" s="119"/>
      <c r="FC181" s="119"/>
      <c r="FD181" s="119"/>
      <c r="FE181" s="119"/>
      <c r="FF181" s="119"/>
      <c r="FG181" s="119"/>
      <c r="FH181" s="119"/>
      <c r="FI181" s="119"/>
      <c r="FJ181" s="119"/>
      <c r="FK181" s="119"/>
      <c r="FL181" s="119"/>
      <c r="FM181" s="119"/>
      <c r="FN181" s="119"/>
      <c r="FO181" s="119"/>
      <c r="FP181" s="119"/>
      <c r="FQ181" s="119"/>
      <c r="FR181" s="119"/>
      <c r="FS181" s="119"/>
      <c r="FT181" s="119"/>
      <c r="FU181" s="119"/>
      <c r="FV181" s="119"/>
      <c r="FW181" s="119"/>
      <c r="FX181" s="119"/>
      <c r="FY181" s="119"/>
      <c r="FZ181" s="119"/>
      <c r="GA181" s="119"/>
      <c r="GB181" s="119"/>
      <c r="GC181" s="119"/>
      <c r="GD181" s="119"/>
      <c r="GE181" s="119"/>
      <c r="GF181" s="119"/>
      <c r="GG181" s="119"/>
      <c r="GH181" s="119"/>
      <c r="GI181" s="119"/>
      <c r="GJ181" s="119"/>
    </row>
    <row r="182" spans="1:192" ht="67.5" outlineLevel="1" x14ac:dyDescent="0.25">
      <c r="A182" s="182" t="s">
        <v>367</v>
      </c>
      <c r="B182" s="153" t="s">
        <v>1006</v>
      </c>
      <c r="C182" s="153" t="s">
        <v>383</v>
      </c>
      <c r="D182" s="158" t="s">
        <v>24</v>
      </c>
      <c r="E182" s="172" t="s">
        <v>1011</v>
      </c>
      <c r="F182" s="61"/>
      <c r="G182" s="90" t="str">
        <f>Page1!$H175</f>
        <v>Validé</v>
      </c>
      <c r="H182" s="90" t="str">
        <f>Page2!$H175</f>
        <v>Validé</v>
      </c>
      <c r="I182" s="90" t="str">
        <f>Page3!$H175</f>
        <v>Validé</v>
      </c>
      <c r="J182" s="90" t="str">
        <f>Page4!$H175</f>
        <v>Validé</v>
      </c>
      <c r="K182" s="90" t="str">
        <f>Page5!$H175</f>
        <v>Validé</v>
      </c>
      <c r="L182" s="90" t="str">
        <f>Page6!$H175</f>
        <v>Validé</v>
      </c>
      <c r="M182" s="90" t="str">
        <f>Page7!$H175</f>
        <v>Validé</v>
      </c>
      <c r="N182" s="90" t="str">
        <f>Page8!$H175</f>
        <v>Validé</v>
      </c>
      <c r="O182" s="90" t="str">
        <f>Page9!$H175</f>
        <v>Validé</v>
      </c>
      <c r="P182" s="90" t="str">
        <f>Page10!$H175</f>
        <v>Validé</v>
      </c>
      <c r="Q182" s="90" t="str">
        <f>Page11!$H175</f>
        <v>Validé</v>
      </c>
      <c r="R182" s="90" t="str">
        <f>Page12!$H175</f>
        <v>Validé</v>
      </c>
      <c r="S182" s="90" t="str">
        <f>Page13!$H175</f>
        <v>Validé</v>
      </c>
      <c r="T182" s="90" t="str">
        <f>Page14!$H175</f>
        <v>Validé</v>
      </c>
      <c r="U182" s="90" t="str">
        <f>Page15!$H175</f>
        <v>Validé</v>
      </c>
      <c r="V182" s="90" t="str">
        <f>Page16!$H175</f>
        <v>Invalidé</v>
      </c>
      <c r="W182" s="90" t="str">
        <f>Page17!$H175</f>
        <v>Validé</v>
      </c>
      <c r="X182" s="90" t="str">
        <f>Page18!$H175</f>
        <v>Validé</v>
      </c>
      <c r="Y182" s="90" t="str">
        <f>Page19!$H175</f>
        <v>Validé</v>
      </c>
      <c r="Z182" s="90" t="str">
        <f>Page20!$H175</f>
        <v>Validé</v>
      </c>
      <c r="AA182" s="90" t="str">
        <f>Page21!$H175</f>
        <v>Validé</v>
      </c>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119"/>
      <c r="AZ182" s="119"/>
      <c r="BA182" s="119"/>
      <c r="BB182" s="119"/>
      <c r="BC182" s="119"/>
      <c r="BD182" s="119"/>
      <c r="BE182" s="119"/>
      <c r="BF182" s="119"/>
      <c r="BG182" s="119"/>
      <c r="BH182" s="119"/>
      <c r="BI182" s="119"/>
      <c r="BJ182" s="119"/>
      <c r="BK182" s="119"/>
      <c r="BL182" s="119"/>
      <c r="BM182" s="119"/>
      <c r="BN182" s="119"/>
      <c r="BO182" s="119"/>
      <c r="BP182" s="119"/>
      <c r="BQ182" s="119"/>
      <c r="BR182" s="119"/>
      <c r="BS182" s="119"/>
      <c r="BT182" s="119"/>
      <c r="BU182" s="119"/>
      <c r="BV182" s="119"/>
      <c r="BW182" s="119"/>
      <c r="BX182" s="119"/>
      <c r="BY182" s="119"/>
      <c r="BZ182" s="119"/>
      <c r="CA182" s="119"/>
      <c r="CB182" s="119"/>
      <c r="CC182" s="119"/>
      <c r="CD182" s="119"/>
      <c r="CE182" s="119"/>
      <c r="CF182" s="119"/>
      <c r="CG182" s="119"/>
      <c r="CH182" s="119"/>
      <c r="CI182" s="119"/>
      <c r="CJ182" s="119"/>
      <c r="CK182" s="119"/>
      <c r="CL182" s="119"/>
      <c r="CM182" s="119"/>
      <c r="CN182" s="119"/>
      <c r="CO182" s="119"/>
      <c r="CP182" s="119"/>
      <c r="CQ182" s="119"/>
      <c r="CR182" s="119"/>
      <c r="CS182" s="119"/>
      <c r="CT182" s="119"/>
      <c r="CU182" s="119"/>
      <c r="CV182" s="119"/>
      <c r="CW182" s="119"/>
      <c r="CX182" s="119"/>
      <c r="CY182" s="119"/>
      <c r="CZ182" s="119"/>
      <c r="DA182" s="119"/>
      <c r="DB182" s="119"/>
      <c r="DC182" s="119"/>
      <c r="DD182" s="119"/>
      <c r="DE182" s="119"/>
      <c r="DF182" s="119"/>
      <c r="DG182" s="119"/>
      <c r="DH182" s="119"/>
      <c r="DI182" s="119"/>
      <c r="DJ182" s="119"/>
      <c r="DK182" s="119"/>
      <c r="DL182" s="119"/>
      <c r="DM182" s="119"/>
      <c r="DN182" s="119"/>
      <c r="DO182" s="119"/>
      <c r="DP182" s="119"/>
      <c r="DQ182" s="119"/>
      <c r="DR182" s="119"/>
      <c r="DS182" s="119"/>
      <c r="DT182" s="119"/>
      <c r="DU182" s="119"/>
      <c r="DV182" s="119"/>
      <c r="DW182" s="119"/>
      <c r="DX182" s="119"/>
      <c r="DY182" s="119"/>
      <c r="DZ182" s="119"/>
      <c r="EA182" s="119"/>
      <c r="EB182" s="119"/>
      <c r="EC182" s="119"/>
      <c r="ED182" s="119"/>
      <c r="EE182" s="119"/>
      <c r="EF182" s="119"/>
      <c r="EG182" s="119"/>
      <c r="EH182" s="119"/>
      <c r="EI182" s="119"/>
      <c r="EJ182" s="119"/>
      <c r="EK182" s="119"/>
      <c r="EL182" s="119"/>
      <c r="EM182" s="119"/>
      <c r="EN182" s="119"/>
      <c r="EO182" s="119"/>
      <c r="EP182" s="119"/>
      <c r="EQ182" s="119"/>
      <c r="ER182" s="119"/>
      <c r="ES182" s="119"/>
      <c r="ET182" s="119"/>
      <c r="EU182" s="119"/>
      <c r="EV182" s="119"/>
      <c r="EW182" s="119"/>
      <c r="EX182" s="119"/>
      <c r="EY182" s="119"/>
      <c r="EZ182" s="119"/>
      <c r="FA182" s="119"/>
      <c r="FB182" s="119"/>
      <c r="FC182" s="119"/>
      <c r="FD182" s="119"/>
      <c r="FE182" s="119"/>
      <c r="FF182" s="119"/>
      <c r="FG182" s="119"/>
      <c r="FH182" s="119"/>
      <c r="FI182" s="119"/>
      <c r="FJ182" s="119"/>
      <c r="FK182" s="119"/>
      <c r="FL182" s="119"/>
      <c r="FM182" s="119"/>
      <c r="FN182" s="119"/>
      <c r="FO182" s="119"/>
      <c r="FP182" s="119"/>
      <c r="FQ182" s="119"/>
      <c r="FR182" s="119"/>
      <c r="FS182" s="119"/>
      <c r="FT182" s="119"/>
      <c r="FU182" s="119"/>
      <c r="FV182" s="119"/>
      <c r="FW182" s="119"/>
      <c r="FX182" s="119"/>
      <c r="FY182" s="119"/>
      <c r="FZ182" s="119"/>
      <c r="GA182" s="119"/>
      <c r="GB182" s="119"/>
      <c r="GC182" s="119"/>
      <c r="GD182" s="119"/>
      <c r="GE182" s="119"/>
      <c r="GF182" s="119"/>
      <c r="GG182" s="119"/>
      <c r="GH182" s="119"/>
      <c r="GI182" s="119"/>
      <c r="GJ182" s="119"/>
    </row>
    <row r="183" spans="1:192" ht="67.5" outlineLevel="1" x14ac:dyDescent="0.25">
      <c r="A183" s="182" t="s">
        <v>367</v>
      </c>
      <c r="B183" s="153"/>
      <c r="C183" s="153" t="s">
        <v>680</v>
      </c>
      <c r="D183" s="158" t="s">
        <v>24</v>
      </c>
      <c r="E183" s="172" t="s">
        <v>1012</v>
      </c>
      <c r="F183" s="61"/>
      <c r="G183" s="90" t="str">
        <f>Page1!$H176</f>
        <v>Validé</v>
      </c>
      <c r="H183" s="90" t="str">
        <f>Page2!$H176</f>
        <v>Validé</v>
      </c>
      <c r="I183" s="90" t="str">
        <f>Page3!$H176</f>
        <v>Validé</v>
      </c>
      <c r="J183" s="90" t="str">
        <f>Page4!$H176</f>
        <v>Validé</v>
      </c>
      <c r="K183" s="90" t="str">
        <f>Page5!$H176</f>
        <v>Validé</v>
      </c>
      <c r="L183" s="90" t="str">
        <f>Page6!$H176</f>
        <v>Validé</v>
      </c>
      <c r="M183" s="90" t="str">
        <f>Page7!$H176</f>
        <v>Validé</v>
      </c>
      <c r="N183" s="90" t="str">
        <f>Page8!$H176</f>
        <v>Validé</v>
      </c>
      <c r="O183" s="90" t="str">
        <f>Page9!$H176</f>
        <v>Validé</v>
      </c>
      <c r="P183" s="90" t="str">
        <f>Page10!$H176</f>
        <v>Validé</v>
      </c>
      <c r="Q183" s="90" t="str">
        <f>Page11!$H176</f>
        <v>Validé</v>
      </c>
      <c r="R183" s="90" t="str">
        <f>Page12!$H176</f>
        <v>Validé</v>
      </c>
      <c r="S183" s="90" t="str">
        <f>Page13!$H176</f>
        <v>Validé</v>
      </c>
      <c r="T183" s="90" t="str">
        <f>Page14!$H176</f>
        <v>Validé</v>
      </c>
      <c r="U183" s="90" t="str">
        <f>Page15!$H176</f>
        <v>Validé</v>
      </c>
      <c r="V183" s="90" t="str">
        <f>Page16!$H176</f>
        <v>Validé</v>
      </c>
      <c r="W183" s="90" t="str">
        <f>Page17!$H176</f>
        <v>Validé</v>
      </c>
      <c r="X183" s="90" t="str">
        <f>Page18!$H176</f>
        <v>Validé</v>
      </c>
      <c r="Y183" s="90" t="str">
        <f>Page19!$H176</f>
        <v>Validé</v>
      </c>
      <c r="Z183" s="90" t="str">
        <f>Page20!$H176</f>
        <v>Validé</v>
      </c>
      <c r="AA183" s="90" t="str">
        <f>Page21!$H176</f>
        <v>Validé</v>
      </c>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119"/>
      <c r="AZ183" s="119"/>
      <c r="BA183" s="119"/>
      <c r="BB183" s="119"/>
      <c r="BC183" s="119"/>
      <c r="BD183" s="119"/>
      <c r="BE183" s="119"/>
      <c r="BF183" s="119"/>
      <c r="BG183" s="119"/>
      <c r="BH183" s="119"/>
      <c r="BI183" s="119"/>
      <c r="BJ183" s="119"/>
      <c r="BK183" s="119"/>
      <c r="BL183" s="119"/>
      <c r="BM183" s="119"/>
      <c r="BN183" s="119"/>
      <c r="BO183" s="119"/>
      <c r="BP183" s="119"/>
      <c r="BQ183" s="119"/>
      <c r="BR183" s="119"/>
      <c r="BS183" s="119"/>
      <c r="BT183" s="119"/>
      <c r="BU183" s="119"/>
      <c r="BV183" s="119"/>
      <c r="BW183" s="119"/>
      <c r="BX183" s="119"/>
      <c r="BY183" s="119"/>
      <c r="BZ183" s="119"/>
      <c r="CA183" s="119"/>
      <c r="CB183" s="119"/>
      <c r="CC183" s="119"/>
      <c r="CD183" s="119"/>
      <c r="CE183" s="119"/>
      <c r="CF183" s="119"/>
      <c r="CG183" s="119"/>
      <c r="CH183" s="119"/>
      <c r="CI183" s="119"/>
      <c r="CJ183" s="119"/>
      <c r="CK183" s="119"/>
      <c r="CL183" s="119"/>
      <c r="CM183" s="119"/>
      <c r="CN183" s="119"/>
      <c r="CO183" s="119"/>
      <c r="CP183" s="119"/>
      <c r="CQ183" s="119"/>
      <c r="CR183" s="119"/>
      <c r="CS183" s="119"/>
      <c r="CT183" s="119"/>
      <c r="CU183" s="119"/>
      <c r="CV183" s="119"/>
      <c r="CW183" s="119"/>
      <c r="CX183" s="119"/>
      <c r="CY183" s="119"/>
      <c r="CZ183" s="119"/>
      <c r="DA183" s="119"/>
      <c r="DB183" s="119"/>
      <c r="DC183" s="119"/>
      <c r="DD183" s="119"/>
      <c r="DE183" s="119"/>
      <c r="DF183" s="119"/>
      <c r="DG183" s="119"/>
      <c r="DH183" s="119"/>
      <c r="DI183" s="119"/>
      <c r="DJ183" s="119"/>
      <c r="DK183" s="119"/>
      <c r="DL183" s="119"/>
      <c r="DM183" s="119"/>
      <c r="DN183" s="119"/>
      <c r="DO183" s="119"/>
      <c r="DP183" s="119"/>
      <c r="DQ183" s="119"/>
      <c r="DR183" s="119"/>
      <c r="DS183" s="119"/>
      <c r="DT183" s="119"/>
      <c r="DU183" s="119"/>
      <c r="DV183" s="119"/>
      <c r="DW183" s="119"/>
      <c r="DX183" s="119"/>
      <c r="DY183" s="119"/>
      <c r="DZ183" s="119"/>
      <c r="EA183" s="119"/>
      <c r="EB183" s="119"/>
      <c r="EC183" s="119"/>
      <c r="ED183" s="119"/>
      <c r="EE183" s="119"/>
      <c r="EF183" s="119"/>
      <c r="EG183" s="119"/>
      <c r="EH183" s="119"/>
      <c r="EI183" s="119"/>
      <c r="EJ183" s="119"/>
      <c r="EK183" s="119"/>
      <c r="EL183" s="119"/>
      <c r="EM183" s="119"/>
      <c r="EN183" s="119"/>
      <c r="EO183" s="119"/>
      <c r="EP183" s="119"/>
      <c r="EQ183" s="119"/>
      <c r="ER183" s="119"/>
      <c r="ES183" s="119"/>
      <c r="ET183" s="119"/>
      <c r="EU183" s="119"/>
      <c r="EV183" s="119"/>
      <c r="EW183" s="119"/>
      <c r="EX183" s="119"/>
      <c r="EY183" s="119"/>
      <c r="EZ183" s="119"/>
      <c r="FA183" s="119"/>
      <c r="FB183" s="119"/>
      <c r="FC183" s="119"/>
      <c r="FD183" s="119"/>
      <c r="FE183" s="119"/>
      <c r="FF183" s="119"/>
      <c r="FG183" s="119"/>
      <c r="FH183" s="119"/>
      <c r="FI183" s="119"/>
      <c r="FJ183" s="119"/>
      <c r="FK183" s="119"/>
      <c r="FL183" s="119"/>
      <c r="FM183" s="119"/>
      <c r="FN183" s="119"/>
      <c r="FO183" s="119"/>
      <c r="FP183" s="119"/>
      <c r="FQ183" s="119"/>
      <c r="FR183" s="119"/>
      <c r="FS183" s="119"/>
      <c r="FT183" s="119"/>
      <c r="FU183" s="119"/>
      <c r="FV183" s="119"/>
      <c r="FW183" s="119"/>
      <c r="FX183" s="119"/>
      <c r="FY183" s="119"/>
      <c r="FZ183" s="119"/>
      <c r="GA183" s="119"/>
      <c r="GB183" s="119"/>
      <c r="GC183" s="119"/>
      <c r="GD183" s="119"/>
      <c r="GE183" s="119"/>
      <c r="GF183" s="119"/>
      <c r="GG183" s="119"/>
      <c r="GH183" s="119"/>
      <c r="GI183" s="119"/>
      <c r="GJ183" s="119"/>
    </row>
    <row r="184" spans="1:192" ht="67.5" outlineLevel="1" x14ac:dyDescent="0.25">
      <c r="A184" s="182" t="s">
        <v>367</v>
      </c>
      <c r="B184" s="153"/>
      <c r="C184" s="153" t="s">
        <v>681</v>
      </c>
      <c r="D184" s="158" t="s">
        <v>24</v>
      </c>
      <c r="E184" s="172" t="s">
        <v>1013</v>
      </c>
      <c r="F184" s="61"/>
      <c r="G184" s="90" t="str">
        <f>Page1!$H177</f>
        <v>NA</v>
      </c>
      <c r="H184" s="90" t="str">
        <f>Page2!$H177</f>
        <v>NA</v>
      </c>
      <c r="I184" s="90" t="str">
        <f>Page3!$H177</f>
        <v>NA</v>
      </c>
      <c r="J184" s="90" t="str">
        <f>Page4!$H177</f>
        <v>NA</v>
      </c>
      <c r="K184" s="90" t="str">
        <f>Page5!$H177</f>
        <v>NA</v>
      </c>
      <c r="L184" s="90" t="str">
        <f>Page6!$H177</f>
        <v>NA</v>
      </c>
      <c r="M184" s="90" t="str">
        <f>Page7!$H177</f>
        <v>NA</v>
      </c>
      <c r="N184" s="90" t="str">
        <f>Page8!$H177</f>
        <v>NA</v>
      </c>
      <c r="O184" s="90" t="str">
        <f>Page9!$H177</f>
        <v>NA</v>
      </c>
      <c r="P184" s="90" t="str">
        <f>Page10!$H177</f>
        <v>NA</v>
      </c>
      <c r="Q184" s="90" t="str">
        <f>Page11!$H177</f>
        <v>NA</v>
      </c>
      <c r="R184" s="90" t="str">
        <f>Page12!$H177</f>
        <v>NA</v>
      </c>
      <c r="S184" s="90" t="str">
        <f>Page13!$H177</f>
        <v>NA</v>
      </c>
      <c r="T184" s="90" t="str">
        <f>Page14!$H177</f>
        <v>NA</v>
      </c>
      <c r="U184" s="90" t="str">
        <f>Page15!$H177</f>
        <v>NA</v>
      </c>
      <c r="V184" s="90" t="str">
        <f>Page16!$H177</f>
        <v>NA</v>
      </c>
      <c r="W184" s="90" t="str">
        <f>Page17!$H177</f>
        <v>NA</v>
      </c>
      <c r="X184" s="90" t="str">
        <f>Page18!$H177</f>
        <v>NA</v>
      </c>
      <c r="Y184" s="90" t="str">
        <f>Page19!$H177</f>
        <v>NA</v>
      </c>
      <c r="Z184" s="90" t="str">
        <f>Page20!$H177</f>
        <v>NA</v>
      </c>
      <c r="AA184" s="90" t="str">
        <f>Page21!$H177</f>
        <v>NA</v>
      </c>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119"/>
      <c r="AZ184" s="119"/>
      <c r="BA184" s="119"/>
      <c r="BB184" s="119"/>
      <c r="BC184" s="119"/>
      <c r="BD184" s="119"/>
      <c r="BE184" s="119"/>
      <c r="BF184" s="119"/>
      <c r="BG184" s="119"/>
      <c r="BH184" s="119"/>
      <c r="BI184" s="119"/>
      <c r="BJ184" s="119"/>
      <c r="BK184" s="119"/>
      <c r="BL184" s="119"/>
      <c r="BM184" s="119"/>
      <c r="BN184" s="119"/>
      <c r="BO184" s="119"/>
      <c r="BP184" s="119"/>
      <c r="BQ184" s="119"/>
      <c r="BR184" s="119"/>
      <c r="BS184" s="119"/>
      <c r="BT184" s="119"/>
      <c r="BU184" s="119"/>
      <c r="BV184" s="119"/>
      <c r="BW184" s="119"/>
      <c r="BX184" s="119"/>
      <c r="BY184" s="119"/>
      <c r="BZ184" s="119"/>
      <c r="CA184" s="119"/>
      <c r="CB184" s="119"/>
      <c r="CC184" s="119"/>
      <c r="CD184" s="119"/>
      <c r="CE184" s="119"/>
      <c r="CF184" s="119"/>
      <c r="CG184" s="119"/>
      <c r="CH184" s="119"/>
      <c r="CI184" s="119"/>
      <c r="CJ184" s="119"/>
      <c r="CK184" s="119"/>
      <c r="CL184" s="119"/>
      <c r="CM184" s="119"/>
      <c r="CN184" s="119"/>
      <c r="CO184" s="119"/>
      <c r="CP184" s="119"/>
      <c r="CQ184" s="119"/>
      <c r="CR184" s="119"/>
      <c r="CS184" s="119"/>
      <c r="CT184" s="119"/>
      <c r="CU184" s="119"/>
      <c r="CV184" s="119"/>
      <c r="CW184" s="119"/>
      <c r="CX184" s="119"/>
      <c r="CY184" s="119"/>
      <c r="CZ184" s="119"/>
      <c r="DA184" s="119"/>
      <c r="DB184" s="119"/>
      <c r="DC184" s="119"/>
      <c r="DD184" s="119"/>
      <c r="DE184" s="119"/>
      <c r="DF184" s="119"/>
      <c r="DG184" s="119"/>
      <c r="DH184" s="119"/>
      <c r="DI184" s="119"/>
      <c r="DJ184" s="119"/>
      <c r="DK184" s="119"/>
      <c r="DL184" s="119"/>
      <c r="DM184" s="119"/>
      <c r="DN184" s="119"/>
      <c r="DO184" s="119"/>
      <c r="DP184" s="119"/>
      <c r="DQ184" s="119"/>
      <c r="DR184" s="119"/>
      <c r="DS184" s="119"/>
      <c r="DT184" s="119"/>
      <c r="DU184" s="119"/>
      <c r="DV184" s="119"/>
      <c r="DW184" s="119"/>
      <c r="DX184" s="119"/>
      <c r="DY184" s="119"/>
      <c r="DZ184" s="119"/>
      <c r="EA184" s="119"/>
      <c r="EB184" s="119"/>
      <c r="EC184" s="119"/>
      <c r="ED184" s="119"/>
      <c r="EE184" s="119"/>
      <c r="EF184" s="119"/>
      <c r="EG184" s="119"/>
      <c r="EH184" s="119"/>
      <c r="EI184" s="119"/>
      <c r="EJ184" s="119"/>
      <c r="EK184" s="119"/>
      <c r="EL184" s="119"/>
      <c r="EM184" s="119"/>
      <c r="EN184" s="119"/>
      <c r="EO184" s="119"/>
      <c r="EP184" s="119"/>
      <c r="EQ184" s="119"/>
      <c r="ER184" s="119"/>
      <c r="ES184" s="119"/>
      <c r="ET184" s="119"/>
      <c r="EU184" s="119"/>
      <c r="EV184" s="119"/>
      <c r="EW184" s="119"/>
      <c r="EX184" s="119"/>
      <c r="EY184" s="119"/>
      <c r="EZ184" s="119"/>
      <c r="FA184" s="119"/>
      <c r="FB184" s="119"/>
      <c r="FC184" s="119"/>
      <c r="FD184" s="119"/>
      <c r="FE184" s="119"/>
      <c r="FF184" s="119"/>
      <c r="FG184" s="119"/>
      <c r="FH184" s="119"/>
      <c r="FI184" s="119"/>
      <c r="FJ184" s="119"/>
      <c r="FK184" s="119"/>
      <c r="FL184" s="119"/>
      <c r="FM184" s="119"/>
      <c r="FN184" s="119"/>
      <c r="FO184" s="119"/>
      <c r="FP184" s="119"/>
      <c r="FQ184" s="119"/>
      <c r="FR184" s="119"/>
      <c r="FS184" s="119"/>
      <c r="FT184" s="119"/>
      <c r="FU184" s="119"/>
      <c r="FV184" s="119"/>
      <c r="FW184" s="119"/>
      <c r="FX184" s="119"/>
      <c r="FY184" s="119"/>
      <c r="FZ184" s="119"/>
      <c r="GA184" s="119"/>
      <c r="GB184" s="119"/>
      <c r="GC184" s="119"/>
      <c r="GD184" s="119"/>
      <c r="GE184" s="119"/>
      <c r="GF184" s="119"/>
      <c r="GG184" s="119"/>
      <c r="GH184" s="119"/>
      <c r="GI184" s="119"/>
      <c r="GJ184" s="119"/>
    </row>
    <row r="185" spans="1:192" ht="67.5" outlineLevel="1" x14ac:dyDescent="0.25">
      <c r="A185" s="182" t="s">
        <v>367</v>
      </c>
      <c r="B185" s="153"/>
      <c r="C185" s="153" t="s">
        <v>682</v>
      </c>
      <c r="D185" s="158" t="s">
        <v>24</v>
      </c>
      <c r="E185" s="171" t="s">
        <v>1014</v>
      </c>
      <c r="F185" s="61"/>
      <c r="G185" s="90" t="str">
        <f>Page1!$H178</f>
        <v>NA</v>
      </c>
      <c r="H185" s="90" t="str">
        <f>Page2!$H178</f>
        <v>NA</v>
      </c>
      <c r="I185" s="90" t="str">
        <f>Page3!$H178</f>
        <v>NA</v>
      </c>
      <c r="J185" s="90" t="str">
        <f>Page4!$H178</f>
        <v>NA</v>
      </c>
      <c r="K185" s="90" t="str">
        <f>Page5!$H178</f>
        <v>NA</v>
      </c>
      <c r="L185" s="90" t="str">
        <f>Page6!$H178</f>
        <v>NA</v>
      </c>
      <c r="M185" s="90" t="str">
        <f>Page7!$H178</f>
        <v>NA</v>
      </c>
      <c r="N185" s="90" t="str">
        <f>Page8!$H178</f>
        <v>NA</v>
      </c>
      <c r="O185" s="90" t="str">
        <f>Page9!$H178</f>
        <v>NA</v>
      </c>
      <c r="P185" s="90" t="str">
        <f>Page10!$H178</f>
        <v>NA</v>
      </c>
      <c r="Q185" s="90" t="str">
        <f>Page11!$H178</f>
        <v>NA</v>
      </c>
      <c r="R185" s="90" t="str">
        <f>Page12!$H178</f>
        <v>NA</v>
      </c>
      <c r="S185" s="90" t="str">
        <f>Page13!$H178</f>
        <v>NA</v>
      </c>
      <c r="T185" s="90" t="str">
        <f>Page14!$H178</f>
        <v>NA</v>
      </c>
      <c r="U185" s="90" t="str">
        <f>Page15!$H178</f>
        <v>NA</v>
      </c>
      <c r="V185" s="90" t="str">
        <f>Page16!$H178</f>
        <v>NA</v>
      </c>
      <c r="W185" s="90" t="str">
        <f>Page17!$H178</f>
        <v>NA</v>
      </c>
      <c r="X185" s="90" t="str">
        <f>Page18!$H178</f>
        <v>NA</v>
      </c>
      <c r="Y185" s="90" t="str">
        <f>Page19!$H178</f>
        <v>NA</v>
      </c>
      <c r="Z185" s="90" t="str">
        <f>Page20!$H178</f>
        <v>NA</v>
      </c>
      <c r="AA185" s="90" t="str">
        <f>Page21!$H178</f>
        <v>NA</v>
      </c>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c r="FL185" s="119"/>
      <c r="FM185" s="119"/>
      <c r="FN185" s="119"/>
      <c r="FO185" s="119"/>
      <c r="FP185" s="119"/>
      <c r="FQ185" s="119"/>
      <c r="FR185" s="119"/>
      <c r="FS185" s="119"/>
      <c r="FT185" s="119"/>
      <c r="FU185" s="119"/>
      <c r="FV185" s="119"/>
      <c r="FW185" s="119"/>
      <c r="FX185" s="119"/>
      <c r="FY185" s="119"/>
      <c r="FZ185" s="119"/>
      <c r="GA185" s="119"/>
      <c r="GB185" s="119"/>
      <c r="GC185" s="119"/>
      <c r="GD185" s="119"/>
      <c r="GE185" s="119"/>
      <c r="GF185" s="119"/>
      <c r="GG185" s="119"/>
      <c r="GH185" s="119"/>
      <c r="GI185" s="119"/>
      <c r="GJ185" s="119"/>
    </row>
    <row r="186" spans="1:192" ht="101.25" outlineLevel="1" x14ac:dyDescent="0.25">
      <c r="A186" s="182" t="s">
        <v>367</v>
      </c>
      <c r="B186" s="160" t="s">
        <v>1015</v>
      </c>
      <c r="C186" s="160" t="s">
        <v>384</v>
      </c>
      <c r="D186" s="159" t="s">
        <v>25</v>
      </c>
      <c r="E186" s="175" t="s">
        <v>1016</v>
      </c>
      <c r="F186" s="59"/>
      <c r="G186" s="90" t="str">
        <f>Page1!$H179</f>
        <v>Invalidé</v>
      </c>
      <c r="H186" s="90" t="str">
        <f>Page2!$H179</f>
        <v>Invalidé</v>
      </c>
      <c r="I186" s="90" t="str">
        <f>Page3!$H179</f>
        <v>Invalidé</v>
      </c>
      <c r="J186" s="90" t="str">
        <f>Page4!$H179</f>
        <v>Invalidé</v>
      </c>
      <c r="K186" s="90" t="str">
        <f>Page5!$H179</f>
        <v>Invalidé</v>
      </c>
      <c r="L186" s="90" t="str">
        <f>Page6!$H179</f>
        <v>Invalidé</v>
      </c>
      <c r="M186" s="90" t="str">
        <f>Page7!$H179</f>
        <v>Invalidé</v>
      </c>
      <c r="N186" s="90" t="str">
        <f>Page8!$H179</f>
        <v>Invalidé</v>
      </c>
      <c r="O186" s="90" t="str">
        <f>Page9!$H179</f>
        <v>Invalidé</v>
      </c>
      <c r="P186" s="90" t="str">
        <f>Page10!$H179</f>
        <v>Invalidé</v>
      </c>
      <c r="Q186" s="90" t="str">
        <f>Page11!$H179</f>
        <v>Invalidé</v>
      </c>
      <c r="R186" s="90" t="str">
        <f>Page12!$H179</f>
        <v>Invalidé</v>
      </c>
      <c r="S186" s="90" t="str">
        <f>Page13!$H179</f>
        <v>Invalidé</v>
      </c>
      <c r="T186" s="90" t="str">
        <f>Page14!$H179</f>
        <v>Invalidé</v>
      </c>
      <c r="U186" s="90" t="str">
        <f>Page15!$H179</f>
        <v>Invalidé</v>
      </c>
      <c r="V186" s="90" t="str">
        <f>Page16!$H179</f>
        <v>Invalidé</v>
      </c>
      <c r="W186" s="90" t="str">
        <f>Page17!$H179</f>
        <v>Invalidé</v>
      </c>
      <c r="X186" s="90" t="str">
        <f>Page18!$H179</f>
        <v>Invalidé</v>
      </c>
      <c r="Y186" s="90" t="str">
        <f>Page19!$H179</f>
        <v>Invalidé</v>
      </c>
      <c r="Z186" s="90" t="str">
        <f>Page20!$H179</f>
        <v>Invalidé</v>
      </c>
      <c r="AA186" s="90" t="str">
        <f>Page21!$H179</f>
        <v>Invalidé</v>
      </c>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c r="CC186" s="119"/>
      <c r="CD186" s="119"/>
      <c r="CE186" s="119"/>
      <c r="CF186" s="119"/>
      <c r="CG186" s="119"/>
      <c r="CH186" s="119"/>
      <c r="CI186" s="119"/>
      <c r="CJ186" s="119"/>
      <c r="CK186" s="119"/>
      <c r="CL186" s="119"/>
      <c r="CM186" s="119"/>
      <c r="CN186" s="119"/>
      <c r="CO186" s="119"/>
      <c r="CP186" s="119"/>
      <c r="CQ186" s="119"/>
      <c r="CR186" s="119"/>
      <c r="CS186" s="119"/>
      <c r="CT186" s="119"/>
      <c r="CU186" s="119"/>
      <c r="CV186" s="119"/>
      <c r="CW186" s="119"/>
      <c r="CX186" s="119"/>
      <c r="CY186" s="119"/>
      <c r="CZ186" s="119"/>
      <c r="DA186" s="119"/>
      <c r="DB186" s="119"/>
      <c r="DC186" s="119"/>
      <c r="DD186" s="119"/>
      <c r="DE186" s="119"/>
      <c r="DF186" s="119"/>
      <c r="DG186" s="119"/>
      <c r="DH186" s="119"/>
      <c r="DI186" s="119"/>
      <c r="DJ186" s="119"/>
      <c r="DK186" s="119"/>
      <c r="DL186" s="119"/>
      <c r="DM186" s="119"/>
      <c r="DN186" s="119"/>
      <c r="DO186" s="119"/>
      <c r="DP186" s="119"/>
      <c r="DQ186" s="119"/>
      <c r="DR186" s="119"/>
      <c r="DS186" s="119"/>
      <c r="DT186" s="119"/>
      <c r="DU186" s="119"/>
      <c r="DV186" s="119"/>
      <c r="DW186" s="119"/>
      <c r="DX186" s="119"/>
      <c r="DY186" s="119"/>
      <c r="DZ186" s="119"/>
      <c r="EA186" s="119"/>
      <c r="EB186" s="119"/>
      <c r="EC186" s="119"/>
      <c r="ED186" s="119"/>
      <c r="EE186" s="119"/>
      <c r="EF186" s="119"/>
      <c r="EG186" s="119"/>
      <c r="EH186" s="119"/>
      <c r="EI186" s="119"/>
      <c r="EJ186" s="119"/>
      <c r="EK186" s="119"/>
      <c r="EL186" s="119"/>
      <c r="EM186" s="119"/>
      <c r="EN186" s="119"/>
      <c r="EO186" s="119"/>
      <c r="EP186" s="119"/>
      <c r="EQ186" s="119"/>
      <c r="ER186" s="119"/>
      <c r="ES186" s="119"/>
      <c r="ET186" s="119"/>
      <c r="EU186" s="119"/>
      <c r="EV186" s="119"/>
      <c r="EW186" s="119"/>
      <c r="EX186" s="119"/>
      <c r="EY186" s="119"/>
      <c r="EZ186" s="119"/>
      <c r="FA186" s="119"/>
      <c r="FB186" s="119"/>
      <c r="FC186" s="119"/>
      <c r="FD186" s="119"/>
      <c r="FE186" s="119"/>
      <c r="FF186" s="119"/>
      <c r="FG186" s="119"/>
      <c r="FH186" s="119"/>
      <c r="FI186" s="119"/>
      <c r="FJ186" s="119"/>
      <c r="FK186" s="119"/>
      <c r="FL186" s="119"/>
      <c r="FM186" s="119"/>
      <c r="FN186" s="119"/>
      <c r="FO186" s="119"/>
      <c r="FP186" s="119"/>
      <c r="FQ186" s="119"/>
      <c r="FR186" s="119"/>
      <c r="FS186" s="119"/>
      <c r="FT186" s="119"/>
      <c r="FU186" s="119"/>
      <c r="FV186" s="119"/>
      <c r="FW186" s="119"/>
      <c r="FX186" s="119"/>
      <c r="FY186" s="119"/>
      <c r="FZ186" s="119"/>
      <c r="GA186" s="119"/>
      <c r="GB186" s="119"/>
      <c r="GC186" s="119"/>
      <c r="GD186" s="119"/>
      <c r="GE186" s="119"/>
      <c r="GF186" s="119"/>
      <c r="GG186" s="119"/>
      <c r="GH186" s="119"/>
      <c r="GI186" s="119"/>
      <c r="GJ186" s="119"/>
    </row>
    <row r="187" spans="1:192" ht="90" outlineLevel="1" x14ac:dyDescent="0.25">
      <c r="A187" s="182" t="s">
        <v>367</v>
      </c>
      <c r="B187" s="160"/>
      <c r="C187" s="160" t="s">
        <v>683</v>
      </c>
      <c r="D187" s="159" t="s">
        <v>25</v>
      </c>
      <c r="E187" s="175" t="s">
        <v>1017</v>
      </c>
      <c r="F187" s="58"/>
      <c r="G187" s="90" t="str">
        <f>Page1!$H180</f>
        <v>Validé</v>
      </c>
      <c r="H187" s="90" t="str">
        <f>Page2!$H180</f>
        <v>Validé</v>
      </c>
      <c r="I187" s="90" t="str">
        <f>Page3!$H180</f>
        <v>Validé</v>
      </c>
      <c r="J187" s="90" t="str">
        <f>Page4!$H180</f>
        <v>Validé</v>
      </c>
      <c r="K187" s="90" t="str">
        <f>Page5!$H180</f>
        <v>Validé</v>
      </c>
      <c r="L187" s="90" t="str">
        <f>Page6!$H180</f>
        <v>Validé</v>
      </c>
      <c r="M187" s="90" t="str">
        <f>Page7!$H180</f>
        <v>Validé</v>
      </c>
      <c r="N187" s="90" t="str">
        <f>Page8!$H180</f>
        <v>Validé</v>
      </c>
      <c r="O187" s="90" t="str">
        <f>Page9!$H180</f>
        <v>Validé</v>
      </c>
      <c r="P187" s="90" t="str">
        <f>Page10!$H180</f>
        <v>Validé</v>
      </c>
      <c r="Q187" s="90" t="str">
        <f>Page11!$H180</f>
        <v>Validé</v>
      </c>
      <c r="R187" s="90" t="str">
        <f>Page12!$H180</f>
        <v>Validé</v>
      </c>
      <c r="S187" s="90" t="str">
        <f>Page13!$H180</f>
        <v>Validé</v>
      </c>
      <c r="T187" s="90" t="str">
        <f>Page14!$H180</f>
        <v>Validé</v>
      </c>
      <c r="U187" s="90" t="str">
        <f>Page15!$H180</f>
        <v>Validé</v>
      </c>
      <c r="V187" s="90" t="str">
        <f>Page16!$H180</f>
        <v>Validé</v>
      </c>
      <c r="W187" s="90" t="str">
        <f>Page17!$H180</f>
        <v>Validé</v>
      </c>
      <c r="X187" s="90" t="str">
        <f>Page18!$H180</f>
        <v>Validé</v>
      </c>
      <c r="Y187" s="90" t="str">
        <f>Page19!$H180</f>
        <v>Validé</v>
      </c>
      <c r="Z187" s="90" t="str">
        <f>Page20!$H180</f>
        <v>Validé</v>
      </c>
      <c r="AA187" s="90" t="str">
        <f>Page21!$H180</f>
        <v>Validé</v>
      </c>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c r="CI187" s="119"/>
      <c r="CJ187" s="119"/>
      <c r="CK187" s="119"/>
      <c r="CL187" s="119"/>
      <c r="CM187" s="119"/>
      <c r="CN187" s="119"/>
      <c r="CO187" s="119"/>
      <c r="CP187" s="119"/>
      <c r="CQ187" s="119"/>
      <c r="CR187" s="119"/>
      <c r="CS187" s="119"/>
      <c r="CT187" s="119"/>
      <c r="CU187" s="119"/>
      <c r="CV187" s="119"/>
      <c r="CW187" s="119"/>
      <c r="CX187" s="119"/>
      <c r="CY187" s="119"/>
      <c r="CZ187" s="119"/>
      <c r="DA187" s="119"/>
      <c r="DB187" s="119"/>
      <c r="DC187" s="119"/>
      <c r="DD187" s="119"/>
      <c r="DE187" s="119"/>
      <c r="DF187" s="119"/>
      <c r="DG187" s="119"/>
      <c r="DH187" s="119"/>
      <c r="DI187" s="119"/>
      <c r="DJ187" s="119"/>
      <c r="DK187" s="119"/>
      <c r="DL187" s="119"/>
      <c r="DM187" s="119"/>
      <c r="DN187" s="119"/>
      <c r="DO187" s="119"/>
      <c r="DP187" s="119"/>
      <c r="DQ187" s="119"/>
      <c r="DR187" s="119"/>
      <c r="DS187" s="119"/>
      <c r="DT187" s="119"/>
      <c r="DU187" s="119"/>
      <c r="DV187" s="119"/>
      <c r="DW187" s="119"/>
      <c r="DX187" s="119"/>
      <c r="DY187" s="119"/>
      <c r="DZ187" s="119"/>
      <c r="EA187" s="119"/>
      <c r="EB187" s="119"/>
      <c r="EC187" s="119"/>
      <c r="ED187" s="119"/>
      <c r="EE187" s="119"/>
      <c r="EF187" s="119"/>
      <c r="EG187" s="119"/>
      <c r="EH187" s="119"/>
      <c r="EI187" s="119"/>
      <c r="EJ187" s="119"/>
      <c r="EK187" s="119"/>
      <c r="EL187" s="119"/>
      <c r="EM187" s="119"/>
      <c r="EN187" s="119"/>
      <c r="EO187" s="119"/>
      <c r="EP187" s="119"/>
      <c r="EQ187" s="119"/>
      <c r="ER187" s="119"/>
      <c r="ES187" s="119"/>
      <c r="ET187" s="119"/>
      <c r="EU187" s="119"/>
      <c r="EV187" s="119"/>
      <c r="EW187" s="119"/>
      <c r="EX187" s="119"/>
      <c r="EY187" s="119"/>
      <c r="EZ187" s="119"/>
      <c r="FA187" s="119"/>
      <c r="FB187" s="119"/>
      <c r="FC187" s="119"/>
      <c r="FD187" s="119"/>
      <c r="FE187" s="119"/>
      <c r="FF187" s="119"/>
      <c r="FG187" s="119"/>
      <c r="FH187" s="119"/>
      <c r="FI187" s="119"/>
      <c r="FJ187" s="119"/>
      <c r="FK187" s="119"/>
      <c r="FL187" s="119"/>
      <c r="FM187" s="119"/>
      <c r="FN187" s="119"/>
      <c r="FO187" s="119"/>
      <c r="FP187" s="119"/>
      <c r="FQ187" s="119"/>
      <c r="FR187" s="119"/>
      <c r="FS187" s="119"/>
      <c r="FT187" s="119"/>
      <c r="FU187" s="119"/>
      <c r="FV187" s="119"/>
      <c r="FW187" s="119"/>
      <c r="FX187" s="119"/>
      <c r="FY187" s="119"/>
      <c r="FZ187" s="119"/>
      <c r="GA187" s="119"/>
      <c r="GB187" s="119"/>
      <c r="GC187" s="119"/>
      <c r="GD187" s="119"/>
      <c r="GE187" s="119"/>
      <c r="GF187" s="119"/>
      <c r="GG187" s="119"/>
      <c r="GH187" s="119"/>
      <c r="GI187" s="119"/>
      <c r="GJ187" s="119"/>
    </row>
    <row r="188" spans="1:192" ht="180" outlineLevel="1" x14ac:dyDescent="0.25">
      <c r="A188" s="182" t="s">
        <v>367</v>
      </c>
      <c r="B188" s="153" t="s">
        <v>1018</v>
      </c>
      <c r="C188" s="153" t="s">
        <v>385</v>
      </c>
      <c r="D188" s="158" t="s">
        <v>25</v>
      </c>
      <c r="E188" s="171" t="s">
        <v>1019</v>
      </c>
      <c r="F188" s="60"/>
      <c r="G188" s="90" t="str">
        <f>Page1!$H181</f>
        <v>Invalidé</v>
      </c>
      <c r="H188" s="90" t="str">
        <f>Page2!$H181</f>
        <v>Validé</v>
      </c>
      <c r="I188" s="90" t="str">
        <f>Page3!$H181</f>
        <v>Validé</v>
      </c>
      <c r="J188" s="90" t="str">
        <f>Page4!$H181</f>
        <v>Validé</v>
      </c>
      <c r="K188" s="90" t="str">
        <f>Page5!$H181</f>
        <v>Invalidé</v>
      </c>
      <c r="L188" s="90" t="str">
        <f>Page6!$H181</f>
        <v>Validé</v>
      </c>
      <c r="M188" s="90" t="str">
        <f>Page7!$H181</f>
        <v>Validé</v>
      </c>
      <c r="N188" s="90" t="str">
        <f>Page8!$H181</f>
        <v>Validé</v>
      </c>
      <c r="O188" s="90" t="str">
        <f>Page9!$H181</f>
        <v>Validé</v>
      </c>
      <c r="P188" s="90" t="str">
        <f>Page10!$H181</f>
        <v>Validé</v>
      </c>
      <c r="Q188" s="90" t="str">
        <f>Page11!$H181</f>
        <v>Validé</v>
      </c>
      <c r="R188" s="90" t="str">
        <f>Page12!$H181</f>
        <v>Validé</v>
      </c>
      <c r="S188" s="90" t="str">
        <f>Page13!$H181</f>
        <v>Validé</v>
      </c>
      <c r="T188" s="90" t="str">
        <f>Page14!$H181</f>
        <v>Validé</v>
      </c>
      <c r="U188" s="90" t="str">
        <f>Page15!$H181</f>
        <v>Validé</v>
      </c>
      <c r="V188" s="90" t="str">
        <f>Page16!$H181</f>
        <v>Validé</v>
      </c>
      <c r="W188" s="90" t="str">
        <f>Page17!$H181</f>
        <v>Validé</v>
      </c>
      <c r="X188" s="90" t="str">
        <f>Page18!$H181</f>
        <v>Validé</v>
      </c>
      <c r="Y188" s="90" t="str">
        <f>Page19!$H181</f>
        <v>Validé</v>
      </c>
      <c r="Z188" s="90" t="str">
        <f>Page20!$H181</f>
        <v>Invalidé</v>
      </c>
      <c r="AA188" s="90" t="str">
        <f>Page21!$H181</f>
        <v>Validé</v>
      </c>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19"/>
      <c r="DI188" s="119"/>
      <c r="DJ188" s="119"/>
      <c r="DK188" s="119"/>
      <c r="DL188" s="119"/>
      <c r="DM188" s="119"/>
      <c r="DN188" s="119"/>
      <c r="DO188" s="119"/>
      <c r="DP188" s="119"/>
      <c r="DQ188" s="119"/>
      <c r="DR188" s="119"/>
      <c r="DS188" s="119"/>
      <c r="DT188" s="119"/>
      <c r="DU188" s="119"/>
      <c r="DV188" s="119"/>
      <c r="DW188" s="119"/>
      <c r="DX188" s="119"/>
      <c r="DY188" s="119"/>
      <c r="DZ188" s="119"/>
      <c r="EA188" s="119"/>
      <c r="EB188" s="119"/>
      <c r="EC188" s="119"/>
      <c r="ED188" s="119"/>
      <c r="EE188" s="119"/>
      <c r="EF188" s="119"/>
      <c r="EG188" s="119"/>
      <c r="EH188" s="119"/>
      <c r="EI188" s="119"/>
      <c r="EJ188" s="119"/>
      <c r="EK188" s="119"/>
      <c r="EL188" s="119"/>
      <c r="EM188" s="119"/>
      <c r="EN188" s="119"/>
      <c r="EO188" s="119"/>
      <c r="EP188" s="119"/>
      <c r="EQ188" s="119"/>
      <c r="ER188" s="119"/>
      <c r="ES188" s="119"/>
      <c r="ET188" s="119"/>
      <c r="EU188" s="119"/>
      <c r="EV188" s="119"/>
      <c r="EW188" s="119"/>
      <c r="EX188" s="119"/>
      <c r="EY188" s="119"/>
      <c r="EZ188" s="119"/>
      <c r="FA188" s="119"/>
      <c r="FB188" s="119"/>
      <c r="FC188" s="119"/>
      <c r="FD188" s="119"/>
      <c r="FE188" s="119"/>
      <c r="FF188" s="119"/>
      <c r="FG188" s="119"/>
      <c r="FH188" s="119"/>
      <c r="FI188" s="119"/>
      <c r="FJ188" s="119"/>
      <c r="FK188" s="119"/>
      <c r="FL188" s="119"/>
      <c r="FM188" s="119"/>
      <c r="FN188" s="119"/>
      <c r="FO188" s="119"/>
      <c r="FP188" s="119"/>
      <c r="FQ188" s="119"/>
      <c r="FR188" s="119"/>
      <c r="FS188" s="119"/>
      <c r="FT188" s="119"/>
      <c r="FU188" s="119"/>
      <c r="FV188" s="119"/>
      <c r="FW188" s="119"/>
      <c r="FX188" s="119"/>
      <c r="FY188" s="119"/>
      <c r="FZ188" s="119"/>
      <c r="GA188" s="119"/>
      <c r="GB188" s="119"/>
      <c r="GC188" s="119"/>
      <c r="GD188" s="119"/>
      <c r="GE188" s="119"/>
      <c r="GF188" s="119"/>
      <c r="GG188" s="119"/>
      <c r="GH188" s="119"/>
      <c r="GI188" s="119"/>
      <c r="GJ188" s="119"/>
    </row>
    <row r="189" spans="1:192" ht="90" x14ac:dyDescent="0.25">
      <c r="A189" s="182" t="s">
        <v>367</v>
      </c>
      <c r="B189" s="160" t="s">
        <v>1020</v>
      </c>
      <c r="C189" s="160" t="s">
        <v>386</v>
      </c>
      <c r="D189" s="159" t="s">
        <v>25</v>
      </c>
      <c r="E189" s="175" t="s">
        <v>1021</v>
      </c>
      <c r="F189" s="58"/>
      <c r="G189" s="90" t="str">
        <f>Page1!$H182</f>
        <v>Validé</v>
      </c>
      <c r="H189" s="90" t="str">
        <f>Page2!$H182</f>
        <v>Invalidé</v>
      </c>
      <c r="I189" s="90" t="str">
        <f>Page3!$H182</f>
        <v>Validé</v>
      </c>
      <c r="J189" s="90" t="str">
        <f>Page4!$H182</f>
        <v>Validé</v>
      </c>
      <c r="K189" s="90" t="str">
        <f>Page5!$H182</f>
        <v>Validé</v>
      </c>
      <c r="L189" s="90" t="str">
        <f>Page6!$H182</f>
        <v>Validé</v>
      </c>
      <c r="M189" s="90" t="str">
        <f>Page7!$H182</f>
        <v>Validé</v>
      </c>
      <c r="N189" s="90" t="str">
        <f>Page8!$H182</f>
        <v>Validé</v>
      </c>
      <c r="O189" s="90" t="str">
        <f>Page9!$H182</f>
        <v>Validé</v>
      </c>
      <c r="P189" s="90" t="str">
        <f>Page10!$H182</f>
        <v>Validé</v>
      </c>
      <c r="Q189" s="90" t="str">
        <f>Page11!$H182</f>
        <v>Validé</v>
      </c>
      <c r="R189" s="90" t="str">
        <f>Page12!$H182</f>
        <v>Validé</v>
      </c>
      <c r="S189" s="90" t="str">
        <f>Page13!$H182</f>
        <v>Validé</v>
      </c>
      <c r="T189" s="90" t="str">
        <f>Page14!$H182</f>
        <v>Validé</v>
      </c>
      <c r="U189" s="90" t="str">
        <f>Page15!$H182</f>
        <v>Validé</v>
      </c>
      <c r="V189" s="90" t="str">
        <f>Page16!$H182</f>
        <v>Validé</v>
      </c>
      <c r="W189" s="90" t="str">
        <f>Page17!$H182</f>
        <v>Validé</v>
      </c>
      <c r="X189" s="90" t="str">
        <f>Page18!$H182</f>
        <v>Validé</v>
      </c>
      <c r="Y189" s="90" t="str">
        <f>Page19!$H182</f>
        <v>Validé</v>
      </c>
      <c r="Z189" s="90" t="str">
        <f>Page20!$H182</f>
        <v>Validé</v>
      </c>
      <c r="AA189" s="90" t="str">
        <f>Page21!$H182</f>
        <v>Validé</v>
      </c>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119"/>
      <c r="AZ189" s="119"/>
      <c r="BA189" s="119"/>
      <c r="BB189" s="119"/>
      <c r="BC189" s="119"/>
      <c r="BD189" s="119"/>
      <c r="BE189" s="119"/>
      <c r="BF189" s="119"/>
      <c r="BG189" s="119"/>
      <c r="BH189" s="119"/>
      <c r="BI189" s="119"/>
      <c r="BJ189" s="119"/>
      <c r="BK189" s="119"/>
      <c r="BL189" s="119"/>
      <c r="BM189" s="119"/>
      <c r="BN189" s="119"/>
      <c r="BO189" s="119"/>
      <c r="BP189" s="119"/>
      <c r="BQ189" s="119"/>
      <c r="BR189" s="119"/>
      <c r="BS189" s="119"/>
      <c r="BT189" s="119"/>
      <c r="BU189" s="119"/>
      <c r="BV189" s="119"/>
      <c r="BW189" s="119"/>
      <c r="BX189" s="119"/>
      <c r="BY189" s="119"/>
      <c r="BZ189" s="119"/>
      <c r="CA189" s="119"/>
      <c r="CB189" s="119"/>
      <c r="CC189" s="119"/>
      <c r="CD189" s="119"/>
      <c r="CE189" s="119"/>
      <c r="CF189" s="119"/>
      <c r="CG189" s="119"/>
      <c r="CH189" s="119"/>
      <c r="CI189" s="119"/>
      <c r="CJ189" s="119"/>
      <c r="CK189" s="119"/>
      <c r="CL189" s="119"/>
      <c r="CM189" s="119"/>
      <c r="CN189" s="119"/>
      <c r="CO189" s="119"/>
      <c r="CP189" s="119"/>
      <c r="CQ189" s="119"/>
      <c r="CR189" s="119"/>
      <c r="CS189" s="119"/>
      <c r="CT189" s="119"/>
      <c r="CU189" s="119"/>
      <c r="CV189" s="119"/>
      <c r="CW189" s="119"/>
      <c r="CX189" s="119"/>
      <c r="CY189" s="119"/>
      <c r="CZ189" s="119"/>
      <c r="DA189" s="119"/>
      <c r="DB189" s="119"/>
      <c r="DC189" s="119"/>
      <c r="DD189" s="119"/>
      <c r="DE189" s="119"/>
      <c r="DF189" s="119"/>
      <c r="DG189" s="119"/>
      <c r="DH189" s="119"/>
      <c r="DI189" s="119"/>
      <c r="DJ189" s="119"/>
      <c r="DK189" s="119"/>
      <c r="DL189" s="119"/>
      <c r="DM189" s="119"/>
      <c r="DN189" s="119"/>
      <c r="DO189" s="119"/>
      <c r="DP189" s="119"/>
      <c r="DQ189" s="119"/>
      <c r="DR189" s="119"/>
      <c r="DS189" s="119"/>
      <c r="DT189" s="119"/>
      <c r="DU189" s="119"/>
      <c r="DV189" s="119"/>
      <c r="DW189" s="119"/>
      <c r="DX189" s="119"/>
      <c r="DY189" s="119"/>
      <c r="DZ189" s="119"/>
      <c r="EA189" s="119"/>
      <c r="EB189" s="119"/>
      <c r="EC189" s="119"/>
      <c r="ED189" s="119"/>
      <c r="EE189" s="119"/>
      <c r="EF189" s="119"/>
      <c r="EG189" s="119"/>
      <c r="EH189" s="119"/>
      <c r="EI189" s="119"/>
      <c r="EJ189" s="119"/>
      <c r="EK189" s="119"/>
      <c r="EL189" s="119"/>
      <c r="EM189" s="119"/>
      <c r="EN189" s="119"/>
      <c r="EO189" s="119"/>
      <c r="EP189" s="119"/>
      <c r="EQ189" s="119"/>
      <c r="ER189" s="119"/>
      <c r="ES189" s="119"/>
      <c r="ET189" s="119"/>
      <c r="EU189" s="119"/>
      <c r="EV189" s="119"/>
      <c r="EW189" s="119"/>
      <c r="EX189" s="119"/>
      <c r="EY189" s="119"/>
      <c r="EZ189" s="119"/>
      <c r="FA189" s="119"/>
      <c r="FB189" s="119"/>
      <c r="FC189" s="119"/>
      <c r="FD189" s="119"/>
      <c r="FE189" s="119"/>
      <c r="FF189" s="119"/>
      <c r="FG189" s="119"/>
      <c r="FH189" s="119"/>
      <c r="FI189" s="119"/>
      <c r="FJ189" s="119"/>
      <c r="FK189" s="119"/>
      <c r="FL189" s="119"/>
      <c r="FM189" s="119"/>
      <c r="FN189" s="119"/>
      <c r="FO189" s="119"/>
      <c r="FP189" s="119"/>
      <c r="FQ189" s="119"/>
      <c r="FR189" s="119"/>
      <c r="FS189" s="119"/>
      <c r="FT189" s="119"/>
      <c r="FU189" s="119"/>
      <c r="FV189" s="119"/>
      <c r="FW189" s="119"/>
      <c r="FX189" s="119"/>
      <c r="FY189" s="119"/>
      <c r="FZ189" s="119"/>
      <c r="GA189" s="119"/>
      <c r="GB189" s="119"/>
      <c r="GC189" s="119"/>
      <c r="GD189" s="119"/>
      <c r="GE189" s="119"/>
      <c r="GF189" s="119"/>
      <c r="GG189" s="119"/>
      <c r="GH189" s="119"/>
      <c r="GI189" s="119"/>
      <c r="GJ189" s="119"/>
    </row>
    <row r="190" spans="1:192" ht="56.25" outlineLevel="1" x14ac:dyDescent="0.25">
      <c r="A190" s="182" t="s">
        <v>367</v>
      </c>
      <c r="B190" s="160"/>
      <c r="C190" s="160" t="s">
        <v>684</v>
      </c>
      <c r="D190" s="159" t="s">
        <v>25</v>
      </c>
      <c r="E190" s="175" t="s">
        <v>1022</v>
      </c>
      <c r="F190" s="58"/>
      <c r="G190" s="90" t="str">
        <f>Page1!$H183</f>
        <v>Validé</v>
      </c>
      <c r="H190" s="90" t="str">
        <f>Page2!$H183</f>
        <v>Validé</v>
      </c>
      <c r="I190" s="90" t="str">
        <f>Page3!$H183</f>
        <v>Validé</v>
      </c>
      <c r="J190" s="90" t="str">
        <f>Page4!$H183</f>
        <v>Validé</v>
      </c>
      <c r="K190" s="90" t="str">
        <f>Page5!$H183</f>
        <v>Validé</v>
      </c>
      <c r="L190" s="90" t="str">
        <f>Page6!$H183</f>
        <v>Validé</v>
      </c>
      <c r="M190" s="90" t="str">
        <f>Page7!$H183</f>
        <v>Validé</v>
      </c>
      <c r="N190" s="90" t="str">
        <f>Page8!$H183</f>
        <v>NA</v>
      </c>
      <c r="O190" s="90" t="str">
        <f>Page9!$H183</f>
        <v>Validé</v>
      </c>
      <c r="P190" s="90" t="str">
        <f>Page10!$H183</f>
        <v>Validé</v>
      </c>
      <c r="Q190" s="90" t="str">
        <f>Page11!$H183</f>
        <v>NA</v>
      </c>
      <c r="R190" s="90" t="str">
        <f>Page12!$H183</f>
        <v>Validé</v>
      </c>
      <c r="S190" s="90" t="str">
        <f>Page13!$H183</f>
        <v>Validé</v>
      </c>
      <c r="T190" s="90" t="str">
        <f>Page14!$H183</f>
        <v>Validé</v>
      </c>
      <c r="U190" s="90" t="str">
        <f>Page15!$H183</f>
        <v>Validé</v>
      </c>
      <c r="V190" s="90" t="str">
        <f>Page16!$H183</f>
        <v>Validé</v>
      </c>
      <c r="W190" s="90" t="str">
        <f>Page17!$H183</f>
        <v>Validé</v>
      </c>
      <c r="X190" s="90" t="str">
        <f>Page18!$H183</f>
        <v>Validé</v>
      </c>
      <c r="Y190" s="90" t="str">
        <f>Page19!$H183</f>
        <v>Validé</v>
      </c>
      <c r="Z190" s="90" t="str">
        <f>Page20!$H183</f>
        <v>Validé</v>
      </c>
      <c r="AA190" s="90" t="str">
        <f>Page21!$H183</f>
        <v>Validé</v>
      </c>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119"/>
      <c r="AZ190" s="119"/>
      <c r="BA190" s="119"/>
      <c r="BB190" s="119"/>
      <c r="BC190" s="119"/>
      <c r="BD190" s="119"/>
      <c r="BE190" s="119"/>
      <c r="BF190" s="119"/>
      <c r="BG190" s="119"/>
      <c r="BH190" s="119"/>
      <c r="BI190" s="119"/>
      <c r="BJ190" s="119"/>
      <c r="BK190" s="119"/>
      <c r="BL190" s="119"/>
      <c r="BM190" s="119"/>
      <c r="BN190" s="119"/>
      <c r="BO190" s="119"/>
      <c r="BP190" s="119"/>
      <c r="BQ190" s="119"/>
      <c r="BR190" s="119"/>
      <c r="BS190" s="119"/>
      <c r="BT190" s="119"/>
      <c r="BU190" s="119"/>
      <c r="BV190" s="119"/>
      <c r="BW190" s="119"/>
      <c r="BX190" s="119"/>
      <c r="BY190" s="119"/>
      <c r="BZ190" s="119"/>
      <c r="CA190" s="119"/>
      <c r="CB190" s="119"/>
      <c r="CC190" s="119"/>
      <c r="CD190" s="119"/>
      <c r="CE190" s="119"/>
      <c r="CF190" s="119"/>
      <c r="CG190" s="119"/>
      <c r="CH190" s="119"/>
      <c r="CI190" s="119"/>
      <c r="CJ190" s="119"/>
      <c r="CK190" s="119"/>
      <c r="CL190" s="119"/>
      <c r="CM190" s="119"/>
      <c r="CN190" s="119"/>
      <c r="CO190" s="119"/>
      <c r="CP190" s="119"/>
      <c r="CQ190" s="119"/>
      <c r="CR190" s="119"/>
      <c r="CS190" s="119"/>
      <c r="CT190" s="119"/>
      <c r="CU190" s="119"/>
      <c r="CV190" s="119"/>
      <c r="CW190" s="119"/>
      <c r="CX190" s="119"/>
      <c r="CY190" s="119"/>
      <c r="CZ190" s="119"/>
      <c r="DA190" s="119"/>
      <c r="DB190" s="119"/>
      <c r="DC190" s="119"/>
      <c r="DD190" s="119"/>
      <c r="DE190" s="119"/>
      <c r="DF190" s="119"/>
      <c r="DG190" s="119"/>
      <c r="DH190" s="119"/>
      <c r="DI190" s="119"/>
      <c r="DJ190" s="119"/>
      <c r="DK190" s="119"/>
      <c r="DL190" s="119"/>
      <c r="DM190" s="119"/>
      <c r="DN190" s="119"/>
      <c r="DO190" s="119"/>
      <c r="DP190" s="119"/>
      <c r="DQ190" s="119"/>
      <c r="DR190" s="119"/>
      <c r="DS190" s="119"/>
      <c r="DT190" s="119"/>
      <c r="DU190" s="119"/>
      <c r="DV190" s="119"/>
      <c r="DW190" s="119"/>
      <c r="DX190" s="119"/>
      <c r="DY190" s="119"/>
      <c r="DZ190" s="119"/>
      <c r="EA190" s="119"/>
      <c r="EB190" s="119"/>
      <c r="EC190" s="119"/>
      <c r="ED190" s="119"/>
      <c r="EE190" s="119"/>
      <c r="EF190" s="119"/>
      <c r="EG190" s="119"/>
      <c r="EH190" s="119"/>
      <c r="EI190" s="119"/>
      <c r="EJ190" s="119"/>
      <c r="EK190" s="119"/>
      <c r="EL190" s="119"/>
      <c r="EM190" s="119"/>
      <c r="EN190" s="119"/>
      <c r="EO190" s="119"/>
      <c r="EP190" s="119"/>
      <c r="EQ190" s="119"/>
      <c r="ER190" s="119"/>
      <c r="ES190" s="119"/>
      <c r="ET190" s="119"/>
      <c r="EU190" s="119"/>
      <c r="EV190" s="119"/>
      <c r="EW190" s="119"/>
      <c r="EX190" s="119"/>
      <c r="EY190" s="119"/>
      <c r="EZ190" s="119"/>
      <c r="FA190" s="119"/>
      <c r="FB190" s="119"/>
      <c r="FC190" s="119"/>
      <c r="FD190" s="119"/>
      <c r="FE190" s="119"/>
      <c r="FF190" s="119"/>
      <c r="FG190" s="119"/>
      <c r="FH190" s="119"/>
      <c r="FI190" s="119"/>
      <c r="FJ190" s="119"/>
      <c r="FK190" s="119"/>
      <c r="FL190" s="119"/>
      <c r="FM190" s="119"/>
      <c r="FN190" s="119"/>
      <c r="FO190" s="119"/>
      <c r="FP190" s="119"/>
      <c r="FQ190" s="119"/>
      <c r="FR190" s="119"/>
      <c r="FS190" s="119"/>
      <c r="FT190" s="119"/>
      <c r="FU190" s="119"/>
      <c r="FV190" s="119"/>
      <c r="FW190" s="119"/>
      <c r="FX190" s="119"/>
      <c r="FY190" s="119"/>
      <c r="FZ190" s="119"/>
      <c r="GA190" s="119"/>
      <c r="GB190" s="119"/>
      <c r="GC190" s="119"/>
      <c r="GD190" s="119"/>
      <c r="GE190" s="119"/>
      <c r="GF190" s="119"/>
      <c r="GG190" s="119"/>
      <c r="GH190" s="119"/>
      <c r="GI190" s="119"/>
      <c r="GJ190" s="119"/>
    </row>
    <row r="191" spans="1:192" ht="202.5" outlineLevel="1" x14ac:dyDescent="0.25">
      <c r="A191" s="182" t="s">
        <v>367</v>
      </c>
      <c r="B191" s="160"/>
      <c r="C191" s="160" t="s">
        <v>685</v>
      </c>
      <c r="D191" s="159" t="s">
        <v>25</v>
      </c>
      <c r="E191" s="175" t="s">
        <v>1023</v>
      </c>
      <c r="F191" s="58"/>
      <c r="G191" s="90" t="str">
        <f>Page1!$H184</f>
        <v>Validé</v>
      </c>
      <c r="H191" s="90" t="str">
        <f>Page2!$H184</f>
        <v>Invalidé</v>
      </c>
      <c r="I191" s="90" t="str">
        <f>Page3!$H184</f>
        <v>Validé</v>
      </c>
      <c r="J191" s="90" t="str">
        <f>Page4!$H184</f>
        <v>Validé</v>
      </c>
      <c r="K191" s="90" t="str">
        <f>Page5!$H184</f>
        <v>Validé</v>
      </c>
      <c r="L191" s="90" t="str">
        <f>Page6!$H184</f>
        <v>Validé</v>
      </c>
      <c r="M191" s="90" t="str">
        <f>Page7!$H184</f>
        <v>Validé</v>
      </c>
      <c r="N191" s="90" t="str">
        <f>Page8!$H184</f>
        <v>Validé</v>
      </c>
      <c r="O191" s="90" t="str">
        <f>Page9!$H184</f>
        <v>Validé</v>
      </c>
      <c r="P191" s="90" t="str">
        <f>Page10!$H184</f>
        <v>Validé</v>
      </c>
      <c r="Q191" s="90" t="str">
        <f>Page11!$H184</f>
        <v>Validé</v>
      </c>
      <c r="R191" s="90" t="str">
        <f>Page12!$H184</f>
        <v>Validé</v>
      </c>
      <c r="S191" s="90" t="str">
        <f>Page13!$H184</f>
        <v>Validé</v>
      </c>
      <c r="T191" s="90" t="str">
        <f>Page14!$H184</f>
        <v>Validé</v>
      </c>
      <c r="U191" s="90" t="str">
        <f>Page15!$H184</f>
        <v>Validé</v>
      </c>
      <c r="V191" s="90" t="str">
        <f>Page16!$H184</f>
        <v>Validé</v>
      </c>
      <c r="W191" s="90" t="str">
        <f>Page17!$H184</f>
        <v>Validé</v>
      </c>
      <c r="X191" s="90" t="str">
        <f>Page18!$H184</f>
        <v>Validé</v>
      </c>
      <c r="Y191" s="90" t="str">
        <f>Page19!$H184</f>
        <v>Validé</v>
      </c>
      <c r="Z191" s="90" t="str">
        <f>Page20!$H184</f>
        <v>Validé</v>
      </c>
      <c r="AA191" s="90" t="str">
        <f>Page21!$H184</f>
        <v>Validé</v>
      </c>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119"/>
      <c r="AZ191" s="119"/>
      <c r="BA191" s="119"/>
      <c r="BB191" s="119"/>
      <c r="BC191" s="119"/>
      <c r="BD191" s="119"/>
      <c r="BE191" s="119"/>
      <c r="BF191" s="119"/>
      <c r="BG191" s="119"/>
      <c r="BH191" s="119"/>
      <c r="BI191" s="119"/>
      <c r="BJ191" s="119"/>
      <c r="BK191" s="119"/>
      <c r="BL191" s="119"/>
      <c r="BM191" s="119"/>
      <c r="BN191" s="119"/>
      <c r="BO191" s="119"/>
      <c r="BP191" s="119"/>
      <c r="BQ191" s="119"/>
      <c r="BR191" s="119"/>
      <c r="BS191" s="119"/>
      <c r="BT191" s="119"/>
      <c r="BU191" s="119"/>
      <c r="BV191" s="119"/>
      <c r="BW191" s="119"/>
      <c r="BX191" s="119"/>
      <c r="BY191" s="119"/>
      <c r="BZ191" s="119"/>
      <c r="CA191" s="119"/>
      <c r="CB191" s="119"/>
      <c r="CC191" s="119"/>
      <c r="CD191" s="119"/>
      <c r="CE191" s="119"/>
      <c r="CF191" s="119"/>
      <c r="CG191" s="119"/>
      <c r="CH191" s="119"/>
      <c r="CI191" s="119"/>
      <c r="CJ191" s="119"/>
      <c r="CK191" s="119"/>
      <c r="CL191" s="119"/>
      <c r="CM191" s="119"/>
      <c r="CN191" s="119"/>
      <c r="CO191" s="119"/>
      <c r="CP191" s="119"/>
      <c r="CQ191" s="119"/>
      <c r="CR191" s="119"/>
      <c r="CS191" s="119"/>
      <c r="CT191" s="119"/>
      <c r="CU191" s="119"/>
      <c r="CV191" s="119"/>
      <c r="CW191" s="119"/>
      <c r="CX191" s="119"/>
      <c r="CY191" s="119"/>
      <c r="CZ191" s="119"/>
      <c r="DA191" s="119"/>
      <c r="DB191" s="119"/>
      <c r="DC191" s="119"/>
      <c r="DD191" s="119"/>
      <c r="DE191" s="119"/>
      <c r="DF191" s="119"/>
      <c r="DG191" s="119"/>
      <c r="DH191" s="119"/>
      <c r="DI191" s="119"/>
      <c r="DJ191" s="119"/>
      <c r="DK191" s="119"/>
      <c r="DL191" s="119"/>
      <c r="DM191" s="119"/>
      <c r="DN191" s="119"/>
      <c r="DO191" s="119"/>
      <c r="DP191" s="119"/>
      <c r="DQ191" s="119"/>
      <c r="DR191" s="119"/>
      <c r="DS191" s="119"/>
      <c r="DT191" s="119"/>
      <c r="DU191" s="119"/>
      <c r="DV191" s="119"/>
      <c r="DW191" s="119"/>
      <c r="DX191" s="119"/>
      <c r="DY191" s="119"/>
      <c r="DZ191" s="119"/>
      <c r="EA191" s="119"/>
      <c r="EB191" s="119"/>
      <c r="EC191" s="119"/>
      <c r="ED191" s="119"/>
      <c r="EE191" s="119"/>
      <c r="EF191" s="119"/>
      <c r="EG191" s="119"/>
      <c r="EH191" s="119"/>
      <c r="EI191" s="119"/>
      <c r="EJ191" s="119"/>
      <c r="EK191" s="119"/>
      <c r="EL191" s="119"/>
      <c r="EM191" s="119"/>
      <c r="EN191" s="119"/>
      <c r="EO191" s="119"/>
      <c r="EP191" s="119"/>
      <c r="EQ191" s="119"/>
      <c r="ER191" s="119"/>
      <c r="ES191" s="119"/>
      <c r="ET191" s="119"/>
      <c r="EU191" s="119"/>
      <c r="EV191" s="119"/>
      <c r="EW191" s="119"/>
      <c r="EX191" s="119"/>
      <c r="EY191" s="119"/>
      <c r="EZ191" s="119"/>
      <c r="FA191" s="119"/>
      <c r="FB191" s="119"/>
      <c r="FC191" s="119"/>
      <c r="FD191" s="119"/>
      <c r="FE191" s="119"/>
      <c r="FF191" s="119"/>
      <c r="FG191" s="119"/>
      <c r="FH191" s="119"/>
      <c r="FI191" s="119"/>
      <c r="FJ191" s="119"/>
      <c r="FK191" s="119"/>
      <c r="FL191" s="119"/>
      <c r="FM191" s="119"/>
      <c r="FN191" s="119"/>
      <c r="FO191" s="119"/>
      <c r="FP191" s="119"/>
      <c r="FQ191" s="119"/>
      <c r="FR191" s="119"/>
      <c r="FS191" s="119"/>
      <c r="FT191" s="119"/>
      <c r="FU191" s="119"/>
      <c r="FV191" s="119"/>
      <c r="FW191" s="119"/>
      <c r="FX191" s="119"/>
      <c r="FY191" s="119"/>
      <c r="FZ191" s="119"/>
      <c r="GA191" s="119"/>
      <c r="GB191" s="119"/>
      <c r="GC191" s="119"/>
      <c r="GD191" s="119"/>
      <c r="GE191" s="119"/>
      <c r="GF191" s="119"/>
      <c r="GG191" s="119"/>
      <c r="GH191" s="119"/>
      <c r="GI191" s="119"/>
      <c r="GJ191" s="119"/>
    </row>
    <row r="192" spans="1:192" ht="157.5" outlineLevel="1" x14ac:dyDescent="0.25">
      <c r="A192" s="182" t="s">
        <v>367</v>
      </c>
      <c r="B192" s="153" t="s">
        <v>686</v>
      </c>
      <c r="C192" s="153" t="s">
        <v>387</v>
      </c>
      <c r="D192" s="158" t="s">
        <v>24</v>
      </c>
      <c r="E192" s="171" t="s">
        <v>1024</v>
      </c>
      <c r="F192" s="60"/>
      <c r="G192" s="90" t="str">
        <f>Page1!$H185</f>
        <v>Validé</v>
      </c>
      <c r="H192" s="90" t="str">
        <f>Page2!$H185</f>
        <v>Validé</v>
      </c>
      <c r="I192" s="90" t="str">
        <f>Page3!$H185</f>
        <v>Validé</v>
      </c>
      <c r="J192" s="90" t="str">
        <f>Page4!$H185</f>
        <v>NA</v>
      </c>
      <c r="K192" s="90" t="str">
        <f>Page5!$H185</f>
        <v>Validé</v>
      </c>
      <c r="L192" s="90" t="str">
        <f>Page6!$H185</f>
        <v>Validé</v>
      </c>
      <c r="M192" s="90" t="str">
        <f>Page7!$H185</f>
        <v>Validé</v>
      </c>
      <c r="N192" s="90" t="str">
        <f>Page8!$H185</f>
        <v>Validé</v>
      </c>
      <c r="O192" s="90" t="str">
        <f>Page9!$H185</f>
        <v>Validé</v>
      </c>
      <c r="P192" s="90" t="str">
        <f>Page10!$H185</f>
        <v>Validé</v>
      </c>
      <c r="Q192" s="90" t="str">
        <f>Page11!$H185</f>
        <v>Validé</v>
      </c>
      <c r="R192" s="90" t="str">
        <f>Page12!$H185</f>
        <v>Validé</v>
      </c>
      <c r="S192" s="90" t="str">
        <f>Page13!$H185</f>
        <v>Validé</v>
      </c>
      <c r="T192" s="90" t="str">
        <f>Page14!$H185</f>
        <v>Validé</v>
      </c>
      <c r="U192" s="90" t="str">
        <f>Page15!$H185</f>
        <v>Validé</v>
      </c>
      <c r="V192" s="90" t="str">
        <f>Page16!$H185</f>
        <v>Validé</v>
      </c>
      <c r="W192" s="90" t="str">
        <f>Page17!$H185</f>
        <v>Validé</v>
      </c>
      <c r="X192" s="90" t="str">
        <f>Page18!$H185</f>
        <v>Validé</v>
      </c>
      <c r="Y192" s="90" t="str">
        <f>Page19!$H185</f>
        <v>Validé</v>
      </c>
      <c r="Z192" s="90" t="str">
        <f>Page20!$H185</f>
        <v>Validé</v>
      </c>
      <c r="AA192" s="90" t="str">
        <f>Page21!$H185</f>
        <v>Validé</v>
      </c>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119"/>
      <c r="AZ192" s="119"/>
      <c r="BA192" s="119"/>
      <c r="BB192" s="119"/>
      <c r="BC192" s="119"/>
      <c r="BD192" s="119"/>
      <c r="BE192" s="119"/>
      <c r="BF192" s="119"/>
      <c r="BG192" s="119"/>
      <c r="BH192" s="119"/>
      <c r="BI192" s="119"/>
      <c r="BJ192" s="119"/>
      <c r="BK192" s="119"/>
      <c r="BL192" s="119"/>
      <c r="BM192" s="119"/>
      <c r="BN192" s="119"/>
      <c r="BO192" s="119"/>
      <c r="BP192" s="119"/>
      <c r="BQ192" s="119"/>
      <c r="BR192" s="119"/>
      <c r="BS192" s="119"/>
      <c r="BT192" s="119"/>
      <c r="BU192" s="119"/>
      <c r="BV192" s="119"/>
      <c r="BW192" s="119"/>
      <c r="BX192" s="119"/>
      <c r="BY192" s="119"/>
      <c r="BZ192" s="119"/>
      <c r="CA192" s="119"/>
      <c r="CB192" s="119"/>
      <c r="CC192" s="119"/>
      <c r="CD192" s="119"/>
      <c r="CE192" s="119"/>
      <c r="CF192" s="119"/>
      <c r="CG192" s="119"/>
      <c r="CH192" s="119"/>
      <c r="CI192" s="119"/>
      <c r="CJ192" s="119"/>
      <c r="CK192" s="119"/>
      <c r="CL192" s="119"/>
      <c r="CM192" s="119"/>
      <c r="CN192" s="119"/>
      <c r="CO192" s="119"/>
      <c r="CP192" s="119"/>
      <c r="CQ192" s="119"/>
      <c r="CR192" s="119"/>
      <c r="CS192" s="119"/>
      <c r="CT192" s="119"/>
      <c r="CU192" s="119"/>
      <c r="CV192" s="119"/>
      <c r="CW192" s="119"/>
      <c r="CX192" s="119"/>
      <c r="CY192" s="119"/>
      <c r="CZ192" s="119"/>
      <c r="DA192" s="119"/>
      <c r="DB192" s="119"/>
      <c r="DC192" s="119"/>
      <c r="DD192" s="119"/>
      <c r="DE192" s="119"/>
      <c r="DF192" s="119"/>
      <c r="DG192" s="119"/>
      <c r="DH192" s="119"/>
      <c r="DI192" s="119"/>
      <c r="DJ192" s="119"/>
      <c r="DK192" s="119"/>
      <c r="DL192" s="119"/>
      <c r="DM192" s="119"/>
      <c r="DN192" s="119"/>
      <c r="DO192" s="119"/>
      <c r="DP192" s="119"/>
      <c r="DQ192" s="119"/>
      <c r="DR192" s="119"/>
      <c r="DS192" s="119"/>
      <c r="DT192" s="119"/>
      <c r="DU192" s="119"/>
      <c r="DV192" s="119"/>
      <c r="DW192" s="119"/>
      <c r="DX192" s="119"/>
      <c r="DY192" s="119"/>
      <c r="DZ192" s="119"/>
      <c r="EA192" s="119"/>
      <c r="EB192" s="119"/>
      <c r="EC192" s="119"/>
      <c r="ED192" s="119"/>
      <c r="EE192" s="119"/>
      <c r="EF192" s="119"/>
      <c r="EG192" s="119"/>
      <c r="EH192" s="119"/>
      <c r="EI192" s="119"/>
      <c r="EJ192" s="119"/>
      <c r="EK192" s="119"/>
      <c r="EL192" s="119"/>
      <c r="EM192" s="119"/>
      <c r="EN192" s="119"/>
      <c r="EO192" s="119"/>
      <c r="EP192" s="119"/>
      <c r="EQ192" s="119"/>
      <c r="ER192" s="119"/>
      <c r="ES192" s="119"/>
      <c r="ET192" s="119"/>
      <c r="EU192" s="119"/>
      <c r="EV192" s="119"/>
      <c r="EW192" s="119"/>
      <c r="EX192" s="119"/>
      <c r="EY192" s="119"/>
      <c r="EZ192" s="119"/>
      <c r="FA192" s="119"/>
      <c r="FB192" s="119"/>
      <c r="FC192" s="119"/>
      <c r="FD192" s="119"/>
      <c r="FE192" s="119"/>
      <c r="FF192" s="119"/>
      <c r="FG192" s="119"/>
      <c r="FH192" s="119"/>
      <c r="FI192" s="119"/>
      <c r="FJ192" s="119"/>
      <c r="FK192" s="119"/>
      <c r="FL192" s="119"/>
      <c r="FM192" s="119"/>
      <c r="FN192" s="119"/>
      <c r="FO192" s="119"/>
      <c r="FP192" s="119"/>
      <c r="FQ192" s="119"/>
      <c r="FR192" s="119"/>
      <c r="FS192" s="119"/>
      <c r="FT192" s="119"/>
      <c r="FU192" s="119"/>
      <c r="FV192" s="119"/>
      <c r="FW192" s="119"/>
      <c r="FX192" s="119"/>
      <c r="FY192" s="119"/>
      <c r="FZ192" s="119"/>
      <c r="GA192" s="119"/>
      <c r="GB192" s="119"/>
      <c r="GC192" s="119"/>
      <c r="GD192" s="119"/>
      <c r="GE192" s="119"/>
      <c r="GF192" s="119"/>
      <c r="GG192" s="119"/>
      <c r="GH192" s="119"/>
      <c r="GI192" s="119"/>
      <c r="GJ192" s="119"/>
    </row>
    <row r="193" spans="1:192" ht="146.25" outlineLevel="1" x14ac:dyDescent="0.25">
      <c r="A193" s="182" t="s">
        <v>367</v>
      </c>
      <c r="B193" s="153"/>
      <c r="C193" s="153" t="s">
        <v>388</v>
      </c>
      <c r="D193" s="158" t="s">
        <v>24</v>
      </c>
      <c r="E193" s="171" t="s">
        <v>1025</v>
      </c>
      <c r="F193" s="60"/>
      <c r="G193" s="90" t="str">
        <f>Page1!$H186</f>
        <v>Validé</v>
      </c>
      <c r="H193" s="90" t="str">
        <f>Page2!$H186</f>
        <v>Validé</v>
      </c>
      <c r="I193" s="90" t="str">
        <f>Page3!$H186</f>
        <v>Validé</v>
      </c>
      <c r="J193" s="90" t="str">
        <f>Page4!$H186</f>
        <v>Validé</v>
      </c>
      <c r="K193" s="90" t="str">
        <f>Page5!$H186</f>
        <v>Validé</v>
      </c>
      <c r="L193" s="90" t="str">
        <f>Page6!$H186</f>
        <v>Validé</v>
      </c>
      <c r="M193" s="90" t="str">
        <f>Page7!$H186</f>
        <v>Validé</v>
      </c>
      <c r="N193" s="90" t="str">
        <f>Page8!$H186</f>
        <v>Validé</v>
      </c>
      <c r="O193" s="90" t="str">
        <f>Page9!$H186</f>
        <v>Validé</v>
      </c>
      <c r="P193" s="90" t="str">
        <f>Page10!$H186</f>
        <v>Validé</v>
      </c>
      <c r="Q193" s="90" t="str">
        <f>Page11!$H186</f>
        <v>Validé</v>
      </c>
      <c r="R193" s="90" t="str">
        <f>Page12!$H186</f>
        <v>Validé</v>
      </c>
      <c r="S193" s="90" t="str">
        <f>Page13!$H186</f>
        <v>Validé</v>
      </c>
      <c r="T193" s="90" t="str">
        <f>Page14!$H186</f>
        <v>Validé</v>
      </c>
      <c r="U193" s="90" t="str">
        <f>Page15!$H186</f>
        <v>Validé</v>
      </c>
      <c r="V193" s="90" t="str">
        <f>Page16!$H186</f>
        <v>Validé</v>
      </c>
      <c r="W193" s="90" t="str">
        <f>Page17!$H186</f>
        <v>Validé</v>
      </c>
      <c r="X193" s="90" t="str">
        <f>Page18!$H186</f>
        <v>Validé</v>
      </c>
      <c r="Y193" s="90" t="str">
        <f>Page19!$H186</f>
        <v>Validé</v>
      </c>
      <c r="Z193" s="90" t="str">
        <f>Page20!$H186</f>
        <v>Validé</v>
      </c>
      <c r="AA193" s="90" t="str">
        <f>Page21!$H186</f>
        <v>Validé</v>
      </c>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119"/>
      <c r="AZ193" s="119"/>
      <c r="BA193" s="119"/>
      <c r="BB193" s="119"/>
      <c r="BC193" s="119"/>
      <c r="BD193" s="119"/>
      <c r="BE193" s="119"/>
      <c r="BF193" s="119"/>
      <c r="BG193" s="119"/>
      <c r="BH193" s="119"/>
      <c r="BI193" s="119"/>
      <c r="BJ193" s="119"/>
      <c r="BK193" s="119"/>
      <c r="BL193" s="119"/>
      <c r="BM193" s="119"/>
      <c r="BN193" s="119"/>
      <c r="BO193" s="119"/>
      <c r="BP193" s="119"/>
      <c r="BQ193" s="119"/>
      <c r="BR193" s="119"/>
      <c r="BS193" s="119"/>
      <c r="BT193" s="119"/>
      <c r="BU193" s="119"/>
      <c r="BV193" s="119"/>
      <c r="BW193" s="119"/>
      <c r="BX193" s="119"/>
      <c r="BY193" s="119"/>
      <c r="BZ193" s="119"/>
      <c r="CA193" s="119"/>
      <c r="CB193" s="119"/>
      <c r="CC193" s="119"/>
      <c r="CD193" s="119"/>
      <c r="CE193" s="119"/>
      <c r="CF193" s="119"/>
      <c r="CG193" s="119"/>
      <c r="CH193" s="119"/>
      <c r="CI193" s="119"/>
      <c r="CJ193" s="119"/>
      <c r="CK193" s="119"/>
      <c r="CL193" s="119"/>
      <c r="CM193" s="119"/>
      <c r="CN193" s="119"/>
      <c r="CO193" s="119"/>
      <c r="CP193" s="119"/>
      <c r="CQ193" s="119"/>
      <c r="CR193" s="119"/>
      <c r="CS193" s="119"/>
      <c r="CT193" s="119"/>
      <c r="CU193" s="119"/>
      <c r="CV193" s="119"/>
      <c r="CW193" s="119"/>
      <c r="CX193" s="119"/>
      <c r="CY193" s="119"/>
      <c r="CZ193" s="119"/>
      <c r="DA193" s="119"/>
      <c r="DB193" s="119"/>
      <c r="DC193" s="119"/>
      <c r="DD193" s="119"/>
      <c r="DE193" s="119"/>
      <c r="DF193" s="119"/>
      <c r="DG193" s="119"/>
      <c r="DH193" s="119"/>
      <c r="DI193" s="119"/>
      <c r="DJ193" s="119"/>
      <c r="DK193" s="119"/>
      <c r="DL193" s="119"/>
      <c r="DM193" s="119"/>
      <c r="DN193" s="119"/>
      <c r="DO193" s="119"/>
      <c r="DP193" s="119"/>
      <c r="DQ193" s="119"/>
      <c r="DR193" s="119"/>
      <c r="DS193" s="119"/>
      <c r="DT193" s="119"/>
      <c r="DU193" s="119"/>
      <c r="DV193" s="119"/>
      <c r="DW193" s="119"/>
      <c r="DX193" s="119"/>
      <c r="DY193" s="119"/>
      <c r="DZ193" s="119"/>
      <c r="EA193" s="119"/>
      <c r="EB193" s="119"/>
      <c r="EC193" s="119"/>
      <c r="ED193" s="119"/>
      <c r="EE193" s="119"/>
      <c r="EF193" s="119"/>
      <c r="EG193" s="119"/>
      <c r="EH193" s="119"/>
      <c r="EI193" s="119"/>
      <c r="EJ193" s="119"/>
      <c r="EK193" s="119"/>
      <c r="EL193" s="119"/>
      <c r="EM193" s="119"/>
      <c r="EN193" s="119"/>
      <c r="EO193" s="119"/>
      <c r="EP193" s="119"/>
      <c r="EQ193" s="119"/>
      <c r="ER193" s="119"/>
      <c r="ES193" s="119"/>
      <c r="ET193" s="119"/>
      <c r="EU193" s="119"/>
      <c r="EV193" s="119"/>
      <c r="EW193" s="119"/>
      <c r="EX193" s="119"/>
      <c r="EY193" s="119"/>
      <c r="EZ193" s="119"/>
      <c r="FA193" s="119"/>
      <c r="FB193" s="119"/>
      <c r="FC193" s="119"/>
      <c r="FD193" s="119"/>
      <c r="FE193" s="119"/>
      <c r="FF193" s="119"/>
      <c r="FG193" s="119"/>
      <c r="FH193" s="119"/>
      <c r="FI193" s="119"/>
      <c r="FJ193" s="119"/>
      <c r="FK193" s="119"/>
      <c r="FL193" s="119"/>
      <c r="FM193" s="119"/>
      <c r="FN193" s="119"/>
      <c r="FO193" s="119"/>
      <c r="FP193" s="119"/>
      <c r="FQ193" s="119"/>
      <c r="FR193" s="119"/>
      <c r="FS193" s="119"/>
      <c r="FT193" s="119"/>
      <c r="FU193" s="119"/>
      <c r="FV193" s="119"/>
      <c r="FW193" s="119"/>
      <c r="FX193" s="119"/>
      <c r="FY193" s="119"/>
      <c r="FZ193" s="119"/>
      <c r="GA193" s="119"/>
      <c r="GB193" s="119"/>
      <c r="GC193" s="119"/>
      <c r="GD193" s="119"/>
      <c r="GE193" s="119"/>
      <c r="GF193" s="119"/>
      <c r="GG193" s="119"/>
      <c r="GH193" s="119"/>
      <c r="GI193" s="119"/>
      <c r="GJ193" s="119"/>
    </row>
    <row r="194" spans="1:192" ht="180" outlineLevel="1" x14ac:dyDescent="0.25">
      <c r="A194" s="181" t="s">
        <v>4</v>
      </c>
      <c r="B194" s="160" t="s">
        <v>1026</v>
      </c>
      <c r="C194" s="160" t="s">
        <v>389</v>
      </c>
      <c r="D194" s="159" t="s">
        <v>24</v>
      </c>
      <c r="E194" s="160" t="s">
        <v>1027</v>
      </c>
      <c r="F194" s="58"/>
      <c r="G194" s="90" t="str">
        <f>Page1!$H187</f>
        <v>NA</v>
      </c>
      <c r="H194" s="90" t="str">
        <f>Page2!$H187</f>
        <v>Validé</v>
      </c>
      <c r="I194" s="90" t="str">
        <f>Page3!$H187</f>
        <v>Validé</v>
      </c>
      <c r="J194" s="90" t="str">
        <f>Page4!$H187</f>
        <v>Validé</v>
      </c>
      <c r="K194" s="90" t="str">
        <f>Page5!$H187</f>
        <v>NA</v>
      </c>
      <c r="L194" s="90" t="str">
        <f>Page6!$H187</f>
        <v>NA</v>
      </c>
      <c r="M194" s="90" t="str">
        <f>Page7!$H187</f>
        <v>NA</v>
      </c>
      <c r="N194" s="90" t="str">
        <f>Page8!$H187</f>
        <v>Invalidé</v>
      </c>
      <c r="O194" s="90" t="str">
        <f>Page9!$H187</f>
        <v>NA</v>
      </c>
      <c r="P194" s="90" t="str">
        <f>Page10!$H187</f>
        <v>NA</v>
      </c>
      <c r="Q194" s="90" t="str">
        <f>Page11!$H187</f>
        <v>Validé</v>
      </c>
      <c r="R194" s="90" t="str">
        <f>Page12!$H187</f>
        <v>Validé</v>
      </c>
      <c r="S194" s="90" t="str">
        <f>Page13!$H187</f>
        <v>NA</v>
      </c>
      <c r="T194" s="90" t="str">
        <f>Page14!$H187</f>
        <v>Validé</v>
      </c>
      <c r="U194" s="90" t="str">
        <f>Page15!$H187</f>
        <v>NA</v>
      </c>
      <c r="V194" s="90" t="str">
        <f>Page16!$H187</f>
        <v>NA</v>
      </c>
      <c r="W194" s="90" t="str">
        <f>Page17!$H187</f>
        <v>NA</v>
      </c>
      <c r="X194" s="90" t="str">
        <f>Page18!$H187</f>
        <v>NA</v>
      </c>
      <c r="Y194" s="90" t="str">
        <f>Page19!$H187</f>
        <v>Validé</v>
      </c>
      <c r="Z194" s="90" t="str">
        <f>Page20!$H187</f>
        <v>Invalidé</v>
      </c>
      <c r="AA194" s="90" t="str">
        <f>Page21!$H187</f>
        <v>NA</v>
      </c>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119"/>
      <c r="CD194" s="119"/>
      <c r="CE194" s="119"/>
      <c r="CF194" s="119"/>
      <c r="CG194" s="119"/>
      <c r="CH194" s="119"/>
      <c r="CI194" s="119"/>
      <c r="CJ194" s="119"/>
      <c r="CK194" s="119"/>
      <c r="CL194" s="119"/>
      <c r="CM194" s="119"/>
      <c r="CN194" s="119"/>
      <c r="CO194" s="119"/>
      <c r="CP194" s="119"/>
      <c r="CQ194" s="119"/>
      <c r="CR194" s="119"/>
      <c r="CS194" s="119"/>
      <c r="CT194" s="119"/>
      <c r="CU194" s="119"/>
      <c r="CV194" s="119"/>
      <c r="CW194" s="119"/>
      <c r="CX194" s="119"/>
      <c r="CY194" s="119"/>
      <c r="CZ194" s="119"/>
      <c r="DA194" s="119"/>
      <c r="DB194" s="119"/>
      <c r="DC194" s="119"/>
      <c r="DD194" s="119"/>
      <c r="DE194" s="119"/>
      <c r="DF194" s="119"/>
      <c r="DG194" s="119"/>
      <c r="DH194" s="119"/>
      <c r="DI194" s="119"/>
      <c r="DJ194" s="119"/>
      <c r="DK194" s="119"/>
      <c r="DL194" s="119"/>
      <c r="DM194" s="119"/>
      <c r="DN194" s="119"/>
      <c r="DO194" s="119"/>
      <c r="DP194" s="119"/>
      <c r="DQ194" s="119"/>
      <c r="DR194" s="119"/>
      <c r="DS194" s="119"/>
      <c r="DT194" s="119"/>
      <c r="DU194" s="119"/>
      <c r="DV194" s="119"/>
      <c r="DW194" s="119"/>
      <c r="DX194" s="119"/>
      <c r="DY194" s="119"/>
      <c r="DZ194" s="119"/>
      <c r="EA194" s="119"/>
      <c r="EB194" s="119"/>
      <c r="EC194" s="119"/>
      <c r="ED194" s="119"/>
      <c r="EE194" s="119"/>
      <c r="EF194" s="119"/>
      <c r="EG194" s="119"/>
      <c r="EH194" s="119"/>
      <c r="EI194" s="119"/>
      <c r="EJ194" s="119"/>
      <c r="EK194" s="119"/>
      <c r="EL194" s="119"/>
      <c r="EM194" s="119"/>
      <c r="EN194" s="119"/>
      <c r="EO194" s="119"/>
      <c r="EP194" s="119"/>
      <c r="EQ194" s="119"/>
      <c r="ER194" s="119"/>
      <c r="ES194" s="119"/>
      <c r="ET194" s="119"/>
      <c r="EU194" s="119"/>
      <c r="EV194" s="119"/>
      <c r="EW194" s="119"/>
      <c r="EX194" s="119"/>
      <c r="EY194" s="119"/>
      <c r="EZ194" s="119"/>
      <c r="FA194" s="119"/>
      <c r="FB194" s="119"/>
      <c r="FC194" s="119"/>
      <c r="FD194" s="119"/>
      <c r="FE194" s="119"/>
      <c r="FF194" s="119"/>
      <c r="FG194" s="119"/>
      <c r="FH194" s="119"/>
      <c r="FI194" s="119"/>
      <c r="FJ194" s="119"/>
      <c r="FK194" s="119"/>
      <c r="FL194" s="119"/>
      <c r="FM194" s="119"/>
      <c r="FN194" s="119"/>
      <c r="FO194" s="119"/>
      <c r="FP194" s="119"/>
      <c r="FQ194" s="119"/>
      <c r="FR194" s="119"/>
      <c r="FS194" s="119"/>
      <c r="FT194" s="119"/>
      <c r="FU194" s="119"/>
      <c r="FV194" s="119"/>
      <c r="FW194" s="119"/>
      <c r="FX194" s="119"/>
      <c r="FY194" s="119"/>
      <c r="FZ194" s="119"/>
      <c r="GA194" s="119"/>
      <c r="GB194" s="119"/>
      <c r="GC194" s="119"/>
      <c r="GD194" s="119"/>
      <c r="GE194" s="119"/>
      <c r="GF194" s="119"/>
      <c r="GG194" s="119"/>
      <c r="GH194" s="119"/>
      <c r="GI194" s="119"/>
      <c r="GJ194" s="119"/>
    </row>
    <row r="195" spans="1:192" ht="90" outlineLevel="1" x14ac:dyDescent="0.25">
      <c r="A195" s="181" t="s">
        <v>4</v>
      </c>
      <c r="B195" s="160"/>
      <c r="C195" s="160" t="s">
        <v>390</v>
      </c>
      <c r="D195" s="159" t="s">
        <v>24</v>
      </c>
      <c r="E195" s="160" t="s">
        <v>1028</v>
      </c>
      <c r="F195" s="58"/>
      <c r="G195" s="90" t="str">
        <f>Page1!$H188</f>
        <v>NA</v>
      </c>
      <c r="H195" s="90" t="str">
        <f>Page2!$H188</f>
        <v>Validé</v>
      </c>
      <c r="I195" s="90" t="str">
        <f>Page3!$H188</f>
        <v>Validé</v>
      </c>
      <c r="J195" s="90" t="str">
        <f>Page4!$H188</f>
        <v>Validé</v>
      </c>
      <c r="K195" s="90" t="str">
        <f>Page5!$H188</f>
        <v>NA</v>
      </c>
      <c r="L195" s="90" t="str">
        <f>Page6!$H188</f>
        <v>NA</v>
      </c>
      <c r="M195" s="90" t="str">
        <f>Page7!$H188</f>
        <v>NA</v>
      </c>
      <c r="N195" s="90" t="str">
        <f>Page8!$H188</f>
        <v>Invalidé</v>
      </c>
      <c r="O195" s="90" t="str">
        <f>Page9!$H188</f>
        <v>NA</v>
      </c>
      <c r="P195" s="90" t="str">
        <f>Page10!$H188</f>
        <v>NA</v>
      </c>
      <c r="Q195" s="90" t="str">
        <f>Page11!$H188</f>
        <v>Validé</v>
      </c>
      <c r="R195" s="90" t="str">
        <f>Page12!$H188</f>
        <v>Validé</v>
      </c>
      <c r="S195" s="90" t="str">
        <f>Page13!$H188</f>
        <v>NA</v>
      </c>
      <c r="T195" s="90" t="str">
        <f>Page14!$H188</f>
        <v>Validé</v>
      </c>
      <c r="U195" s="90" t="str">
        <f>Page15!$H188</f>
        <v>NA</v>
      </c>
      <c r="V195" s="90" t="str">
        <f>Page16!$H188</f>
        <v>NA</v>
      </c>
      <c r="W195" s="90" t="str">
        <f>Page17!$H188</f>
        <v>NA</v>
      </c>
      <c r="X195" s="90" t="str">
        <f>Page18!$H188</f>
        <v>NA</v>
      </c>
      <c r="Y195" s="90" t="str">
        <f>Page19!$H188</f>
        <v>Validé</v>
      </c>
      <c r="Z195" s="90" t="str">
        <f>Page20!$H188</f>
        <v>NA</v>
      </c>
      <c r="AA195" s="90" t="str">
        <f>Page21!$H188</f>
        <v>NA</v>
      </c>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c r="CI195" s="119"/>
      <c r="CJ195" s="119"/>
      <c r="CK195" s="119"/>
      <c r="CL195" s="119"/>
      <c r="CM195" s="119"/>
      <c r="CN195" s="119"/>
      <c r="CO195" s="119"/>
      <c r="CP195" s="119"/>
      <c r="CQ195" s="119"/>
      <c r="CR195" s="119"/>
      <c r="CS195" s="119"/>
      <c r="CT195" s="119"/>
      <c r="CU195" s="119"/>
      <c r="CV195" s="119"/>
      <c r="CW195" s="119"/>
      <c r="CX195" s="119"/>
      <c r="CY195" s="119"/>
      <c r="CZ195" s="119"/>
      <c r="DA195" s="119"/>
      <c r="DB195" s="119"/>
      <c r="DC195" s="119"/>
      <c r="DD195" s="119"/>
      <c r="DE195" s="119"/>
      <c r="DF195" s="119"/>
      <c r="DG195" s="119"/>
      <c r="DH195" s="119"/>
      <c r="DI195" s="119"/>
      <c r="DJ195" s="119"/>
      <c r="DK195" s="119"/>
      <c r="DL195" s="119"/>
      <c r="DM195" s="119"/>
      <c r="DN195" s="119"/>
      <c r="DO195" s="119"/>
      <c r="DP195" s="119"/>
      <c r="DQ195" s="119"/>
      <c r="DR195" s="119"/>
      <c r="DS195" s="119"/>
      <c r="DT195" s="119"/>
      <c r="DU195" s="119"/>
      <c r="DV195" s="119"/>
      <c r="DW195" s="119"/>
      <c r="DX195" s="119"/>
      <c r="DY195" s="119"/>
      <c r="DZ195" s="119"/>
      <c r="EA195" s="119"/>
      <c r="EB195" s="119"/>
      <c r="EC195" s="119"/>
      <c r="ED195" s="119"/>
      <c r="EE195" s="119"/>
      <c r="EF195" s="119"/>
      <c r="EG195" s="119"/>
      <c r="EH195" s="119"/>
      <c r="EI195" s="119"/>
      <c r="EJ195" s="119"/>
      <c r="EK195" s="119"/>
      <c r="EL195" s="119"/>
      <c r="EM195" s="119"/>
      <c r="EN195" s="119"/>
      <c r="EO195" s="119"/>
      <c r="EP195" s="119"/>
      <c r="EQ195" s="119"/>
      <c r="ER195" s="119"/>
      <c r="ES195" s="119"/>
      <c r="ET195" s="119"/>
      <c r="EU195" s="119"/>
      <c r="EV195" s="119"/>
      <c r="EW195" s="119"/>
      <c r="EX195" s="119"/>
      <c r="EY195" s="119"/>
      <c r="EZ195" s="119"/>
      <c r="FA195" s="119"/>
      <c r="FB195" s="119"/>
      <c r="FC195" s="119"/>
      <c r="FD195" s="119"/>
      <c r="FE195" s="119"/>
      <c r="FF195" s="119"/>
      <c r="FG195" s="119"/>
      <c r="FH195" s="119"/>
      <c r="FI195" s="119"/>
      <c r="FJ195" s="119"/>
      <c r="FK195" s="119"/>
      <c r="FL195" s="119"/>
      <c r="FM195" s="119"/>
      <c r="FN195" s="119"/>
      <c r="FO195" s="119"/>
      <c r="FP195" s="119"/>
      <c r="FQ195" s="119"/>
      <c r="FR195" s="119"/>
      <c r="FS195" s="119"/>
      <c r="FT195" s="119"/>
      <c r="FU195" s="119"/>
      <c r="FV195" s="119"/>
      <c r="FW195" s="119"/>
      <c r="FX195" s="119"/>
      <c r="FY195" s="119"/>
      <c r="FZ195" s="119"/>
      <c r="GA195" s="119"/>
      <c r="GB195" s="119"/>
      <c r="GC195" s="119"/>
      <c r="GD195" s="119"/>
      <c r="GE195" s="119"/>
      <c r="GF195" s="119"/>
      <c r="GG195" s="119"/>
      <c r="GH195" s="119"/>
      <c r="GI195" s="119"/>
      <c r="GJ195" s="119"/>
    </row>
    <row r="196" spans="1:192" ht="213.75" outlineLevel="1" x14ac:dyDescent="0.25">
      <c r="A196" s="181" t="s">
        <v>4</v>
      </c>
      <c r="B196" s="160"/>
      <c r="C196" s="160" t="s">
        <v>391</v>
      </c>
      <c r="D196" s="159" t="s">
        <v>24</v>
      </c>
      <c r="E196" s="160" t="s">
        <v>1029</v>
      </c>
      <c r="F196" s="62"/>
      <c r="G196" s="90" t="str">
        <f>Page1!$H189</f>
        <v>NA</v>
      </c>
      <c r="H196" s="90" t="str">
        <f>Page2!$H189</f>
        <v>Invalidé</v>
      </c>
      <c r="I196" s="90" t="str">
        <f>Page3!$H189</f>
        <v>NA</v>
      </c>
      <c r="J196" s="90" t="str">
        <f>Page4!$H189</f>
        <v>NA</v>
      </c>
      <c r="K196" s="90" t="str">
        <f>Page5!$H189</f>
        <v>NA</v>
      </c>
      <c r="L196" s="90" t="str">
        <f>Page6!$H189</f>
        <v>NA</v>
      </c>
      <c r="M196" s="90" t="str">
        <f>Page7!$H189</f>
        <v>NA</v>
      </c>
      <c r="N196" s="90" t="str">
        <f>Page8!$H189</f>
        <v>Invalidé</v>
      </c>
      <c r="O196" s="90" t="str">
        <f>Page9!$H189</f>
        <v>NA</v>
      </c>
      <c r="P196" s="90" t="str">
        <f>Page10!$H189</f>
        <v>NA</v>
      </c>
      <c r="Q196" s="90" t="str">
        <f>Page11!$H189</f>
        <v>NA</v>
      </c>
      <c r="R196" s="90" t="str">
        <f>Page12!$H189</f>
        <v>NA</v>
      </c>
      <c r="S196" s="90" t="str">
        <f>Page13!$H189</f>
        <v>NA</v>
      </c>
      <c r="T196" s="90" t="str">
        <f>Page14!$H189</f>
        <v>NA</v>
      </c>
      <c r="U196" s="90" t="str">
        <f>Page15!$H189</f>
        <v>NA</v>
      </c>
      <c r="V196" s="90" t="str">
        <f>Page16!$H189</f>
        <v>NA</v>
      </c>
      <c r="W196" s="90" t="str">
        <f>Page17!$H189</f>
        <v>NA</v>
      </c>
      <c r="X196" s="90" t="str">
        <f>Page18!$H189</f>
        <v>NA</v>
      </c>
      <c r="Y196" s="90" t="str">
        <f>Page19!$H189</f>
        <v>NA</v>
      </c>
      <c r="Z196" s="90" t="str">
        <f>Page20!$H189</f>
        <v>NA</v>
      </c>
      <c r="AA196" s="90" t="str">
        <f>Page21!$H189</f>
        <v>NA</v>
      </c>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119"/>
      <c r="AZ196" s="119"/>
      <c r="BA196" s="119"/>
      <c r="BB196" s="119"/>
      <c r="BC196" s="119"/>
      <c r="BD196" s="119"/>
      <c r="BE196" s="119"/>
      <c r="BF196" s="119"/>
      <c r="BG196" s="119"/>
      <c r="BH196" s="119"/>
      <c r="BI196" s="119"/>
      <c r="BJ196" s="119"/>
      <c r="BK196" s="119"/>
      <c r="BL196" s="119"/>
      <c r="BM196" s="119"/>
      <c r="BN196" s="119"/>
      <c r="BO196" s="119"/>
      <c r="BP196" s="119"/>
      <c r="BQ196" s="119"/>
      <c r="BR196" s="119"/>
      <c r="BS196" s="119"/>
      <c r="BT196" s="119"/>
      <c r="BU196" s="119"/>
      <c r="BV196" s="119"/>
      <c r="BW196" s="119"/>
      <c r="BX196" s="119"/>
      <c r="BY196" s="119"/>
      <c r="BZ196" s="119"/>
      <c r="CA196" s="119"/>
      <c r="CB196" s="119"/>
      <c r="CC196" s="119"/>
      <c r="CD196" s="119"/>
      <c r="CE196" s="119"/>
      <c r="CF196" s="119"/>
      <c r="CG196" s="119"/>
      <c r="CH196" s="119"/>
      <c r="CI196" s="119"/>
      <c r="CJ196" s="119"/>
      <c r="CK196" s="119"/>
      <c r="CL196" s="119"/>
      <c r="CM196" s="119"/>
      <c r="CN196" s="119"/>
      <c r="CO196" s="119"/>
      <c r="CP196" s="119"/>
      <c r="CQ196" s="119"/>
      <c r="CR196" s="119"/>
      <c r="CS196" s="119"/>
      <c r="CT196" s="119"/>
      <c r="CU196" s="119"/>
      <c r="CV196" s="119"/>
      <c r="CW196" s="119"/>
      <c r="CX196" s="119"/>
      <c r="CY196" s="119"/>
      <c r="CZ196" s="119"/>
      <c r="DA196" s="119"/>
      <c r="DB196" s="119"/>
      <c r="DC196" s="119"/>
      <c r="DD196" s="119"/>
      <c r="DE196" s="119"/>
      <c r="DF196" s="119"/>
      <c r="DG196" s="119"/>
      <c r="DH196" s="119"/>
      <c r="DI196" s="119"/>
      <c r="DJ196" s="119"/>
      <c r="DK196" s="119"/>
      <c r="DL196" s="119"/>
      <c r="DM196" s="119"/>
      <c r="DN196" s="119"/>
      <c r="DO196" s="119"/>
      <c r="DP196" s="119"/>
      <c r="DQ196" s="119"/>
      <c r="DR196" s="119"/>
      <c r="DS196" s="119"/>
      <c r="DT196" s="119"/>
      <c r="DU196" s="119"/>
      <c r="DV196" s="119"/>
      <c r="DW196" s="119"/>
      <c r="DX196" s="119"/>
      <c r="DY196" s="119"/>
      <c r="DZ196" s="119"/>
      <c r="EA196" s="119"/>
      <c r="EB196" s="119"/>
      <c r="EC196" s="119"/>
      <c r="ED196" s="119"/>
      <c r="EE196" s="119"/>
      <c r="EF196" s="119"/>
      <c r="EG196" s="119"/>
      <c r="EH196" s="119"/>
      <c r="EI196" s="119"/>
      <c r="EJ196" s="119"/>
      <c r="EK196" s="119"/>
      <c r="EL196" s="119"/>
      <c r="EM196" s="119"/>
      <c r="EN196" s="119"/>
      <c r="EO196" s="119"/>
      <c r="EP196" s="119"/>
      <c r="EQ196" s="119"/>
      <c r="ER196" s="119"/>
      <c r="ES196" s="119"/>
      <c r="ET196" s="119"/>
      <c r="EU196" s="119"/>
      <c r="EV196" s="119"/>
      <c r="EW196" s="119"/>
      <c r="EX196" s="119"/>
      <c r="EY196" s="119"/>
      <c r="EZ196" s="119"/>
      <c r="FA196" s="119"/>
      <c r="FB196" s="119"/>
      <c r="FC196" s="119"/>
      <c r="FD196" s="119"/>
      <c r="FE196" s="119"/>
      <c r="FF196" s="119"/>
      <c r="FG196" s="119"/>
      <c r="FH196" s="119"/>
      <c r="FI196" s="119"/>
      <c r="FJ196" s="119"/>
      <c r="FK196" s="119"/>
      <c r="FL196" s="119"/>
      <c r="FM196" s="119"/>
      <c r="FN196" s="119"/>
      <c r="FO196" s="119"/>
      <c r="FP196" s="119"/>
      <c r="FQ196" s="119"/>
      <c r="FR196" s="119"/>
      <c r="FS196" s="119"/>
      <c r="FT196" s="119"/>
      <c r="FU196" s="119"/>
      <c r="FV196" s="119"/>
      <c r="FW196" s="119"/>
      <c r="FX196" s="119"/>
      <c r="FY196" s="119"/>
      <c r="FZ196" s="119"/>
      <c r="GA196" s="119"/>
      <c r="GB196" s="119"/>
      <c r="GC196" s="119"/>
      <c r="GD196" s="119"/>
      <c r="GE196" s="119"/>
      <c r="GF196" s="119"/>
      <c r="GG196" s="119"/>
      <c r="GH196" s="119"/>
      <c r="GI196" s="119"/>
      <c r="GJ196" s="119"/>
    </row>
    <row r="197" spans="1:192" ht="45" outlineLevel="1" x14ac:dyDescent="0.25">
      <c r="A197" s="181" t="s">
        <v>4</v>
      </c>
      <c r="B197" s="153" t="s">
        <v>1030</v>
      </c>
      <c r="C197" s="153" t="s">
        <v>392</v>
      </c>
      <c r="D197" s="158" t="s">
        <v>24</v>
      </c>
      <c r="E197" s="172" t="s">
        <v>687</v>
      </c>
      <c r="F197" s="63"/>
      <c r="G197" s="90" t="str">
        <f>Page1!$H190</f>
        <v>NA</v>
      </c>
      <c r="H197" s="90" t="str">
        <f>Page2!$H190</f>
        <v>Validé</v>
      </c>
      <c r="I197" s="90" t="str">
        <f>Page3!$H190</f>
        <v>Validé</v>
      </c>
      <c r="J197" s="90" t="str">
        <f>Page4!$H190</f>
        <v>Invalidé</v>
      </c>
      <c r="K197" s="90" t="str">
        <f>Page5!$H190</f>
        <v>NA</v>
      </c>
      <c r="L197" s="90" t="str">
        <f>Page6!$H190</f>
        <v>NA</v>
      </c>
      <c r="M197" s="90" t="str">
        <f>Page7!$H190</f>
        <v>NA</v>
      </c>
      <c r="N197" s="90" t="str">
        <f>Page8!$H190</f>
        <v>NA</v>
      </c>
      <c r="O197" s="90" t="str">
        <f>Page9!$H190</f>
        <v>NA</v>
      </c>
      <c r="P197" s="90" t="str">
        <f>Page10!$H190</f>
        <v>NA</v>
      </c>
      <c r="Q197" s="90" t="str">
        <f>Page11!$H190</f>
        <v>Invalidé</v>
      </c>
      <c r="R197" s="90" t="str">
        <f>Page12!$H190</f>
        <v>Invalidé</v>
      </c>
      <c r="S197" s="90" t="str">
        <f>Page13!$H190</f>
        <v>NA</v>
      </c>
      <c r="T197" s="90" t="str">
        <f>Page14!$H190</f>
        <v>Invalidé</v>
      </c>
      <c r="U197" s="90" t="str">
        <f>Page15!$H190</f>
        <v>NA</v>
      </c>
      <c r="V197" s="90" t="str">
        <f>Page16!$H190</f>
        <v>NA</v>
      </c>
      <c r="W197" s="90" t="str">
        <f>Page17!$H190</f>
        <v>NA</v>
      </c>
      <c r="X197" s="90" t="str">
        <f>Page18!$H190</f>
        <v>NA</v>
      </c>
      <c r="Y197" s="90" t="str">
        <f>Page19!$H190</f>
        <v>Validé</v>
      </c>
      <c r="Z197" s="90" t="str">
        <f>Page20!$H190</f>
        <v>NA</v>
      </c>
      <c r="AA197" s="90" t="str">
        <f>Page21!$H190</f>
        <v>NA</v>
      </c>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119"/>
      <c r="AZ197" s="119"/>
      <c r="BA197" s="119"/>
      <c r="BB197" s="119"/>
      <c r="BC197" s="119"/>
      <c r="BD197" s="119"/>
      <c r="BE197" s="119"/>
      <c r="BF197" s="119"/>
      <c r="BG197" s="119"/>
      <c r="BH197" s="119"/>
      <c r="BI197" s="119"/>
      <c r="BJ197" s="119"/>
      <c r="BK197" s="119"/>
      <c r="BL197" s="119"/>
      <c r="BM197" s="119"/>
      <c r="BN197" s="119"/>
      <c r="BO197" s="119"/>
      <c r="BP197" s="119"/>
      <c r="BQ197" s="119"/>
      <c r="BR197" s="119"/>
      <c r="BS197" s="119"/>
      <c r="BT197" s="119"/>
      <c r="BU197" s="119"/>
      <c r="BV197" s="119"/>
      <c r="BW197" s="119"/>
      <c r="BX197" s="119"/>
      <c r="BY197" s="119"/>
      <c r="BZ197" s="119"/>
      <c r="CA197" s="119"/>
      <c r="CB197" s="119"/>
      <c r="CC197" s="119"/>
      <c r="CD197" s="119"/>
      <c r="CE197" s="119"/>
      <c r="CF197" s="119"/>
      <c r="CG197" s="119"/>
      <c r="CH197" s="119"/>
      <c r="CI197" s="119"/>
      <c r="CJ197" s="119"/>
      <c r="CK197" s="119"/>
      <c r="CL197" s="119"/>
      <c r="CM197" s="119"/>
      <c r="CN197" s="119"/>
      <c r="CO197" s="119"/>
      <c r="CP197" s="119"/>
      <c r="CQ197" s="119"/>
      <c r="CR197" s="119"/>
      <c r="CS197" s="119"/>
      <c r="CT197" s="119"/>
      <c r="CU197" s="119"/>
      <c r="CV197" s="119"/>
      <c r="CW197" s="119"/>
      <c r="CX197" s="119"/>
      <c r="CY197" s="119"/>
      <c r="CZ197" s="119"/>
      <c r="DA197" s="119"/>
      <c r="DB197" s="119"/>
      <c r="DC197" s="119"/>
      <c r="DD197" s="119"/>
      <c r="DE197" s="119"/>
      <c r="DF197" s="119"/>
      <c r="DG197" s="119"/>
      <c r="DH197" s="119"/>
      <c r="DI197" s="119"/>
      <c r="DJ197" s="119"/>
      <c r="DK197" s="119"/>
      <c r="DL197" s="119"/>
      <c r="DM197" s="119"/>
      <c r="DN197" s="119"/>
      <c r="DO197" s="119"/>
      <c r="DP197" s="119"/>
      <c r="DQ197" s="119"/>
      <c r="DR197" s="119"/>
      <c r="DS197" s="119"/>
      <c r="DT197" s="119"/>
      <c r="DU197" s="119"/>
      <c r="DV197" s="119"/>
      <c r="DW197" s="119"/>
      <c r="DX197" s="119"/>
      <c r="DY197" s="119"/>
      <c r="DZ197" s="119"/>
      <c r="EA197" s="119"/>
      <c r="EB197" s="119"/>
      <c r="EC197" s="119"/>
      <c r="ED197" s="119"/>
      <c r="EE197" s="119"/>
      <c r="EF197" s="119"/>
      <c r="EG197" s="119"/>
      <c r="EH197" s="119"/>
      <c r="EI197" s="119"/>
      <c r="EJ197" s="119"/>
      <c r="EK197" s="119"/>
      <c r="EL197" s="119"/>
      <c r="EM197" s="119"/>
      <c r="EN197" s="119"/>
      <c r="EO197" s="119"/>
      <c r="EP197" s="119"/>
      <c r="EQ197" s="119"/>
      <c r="ER197" s="119"/>
      <c r="ES197" s="119"/>
      <c r="ET197" s="119"/>
      <c r="EU197" s="119"/>
      <c r="EV197" s="119"/>
      <c r="EW197" s="119"/>
      <c r="EX197" s="119"/>
      <c r="EY197" s="119"/>
      <c r="EZ197" s="119"/>
      <c r="FA197" s="119"/>
      <c r="FB197" s="119"/>
      <c r="FC197" s="119"/>
      <c r="FD197" s="119"/>
      <c r="FE197" s="119"/>
      <c r="FF197" s="119"/>
      <c r="FG197" s="119"/>
      <c r="FH197" s="119"/>
      <c r="FI197" s="119"/>
      <c r="FJ197" s="119"/>
      <c r="FK197" s="119"/>
      <c r="FL197" s="119"/>
      <c r="FM197" s="119"/>
      <c r="FN197" s="119"/>
      <c r="FO197" s="119"/>
      <c r="FP197" s="119"/>
      <c r="FQ197" s="119"/>
      <c r="FR197" s="119"/>
      <c r="FS197" s="119"/>
      <c r="FT197" s="119"/>
      <c r="FU197" s="119"/>
      <c r="FV197" s="119"/>
      <c r="FW197" s="119"/>
      <c r="FX197" s="119"/>
      <c r="FY197" s="119"/>
      <c r="FZ197" s="119"/>
      <c r="GA197" s="119"/>
      <c r="GB197" s="119"/>
      <c r="GC197" s="119"/>
      <c r="GD197" s="119"/>
      <c r="GE197" s="119"/>
      <c r="GF197" s="119"/>
      <c r="GG197" s="119"/>
      <c r="GH197" s="119"/>
      <c r="GI197" s="119"/>
      <c r="GJ197" s="119"/>
    </row>
    <row r="198" spans="1:192" ht="45" outlineLevel="1" x14ac:dyDescent="0.25">
      <c r="A198" s="181" t="s">
        <v>4</v>
      </c>
      <c r="B198" s="153"/>
      <c r="C198" s="153" t="s">
        <v>394</v>
      </c>
      <c r="D198" s="158" t="s">
        <v>24</v>
      </c>
      <c r="E198" s="172" t="s">
        <v>398</v>
      </c>
      <c r="F198" s="63"/>
      <c r="G198" s="90" t="str">
        <f>Page1!$H191</f>
        <v>NA</v>
      </c>
      <c r="H198" s="90" t="str">
        <f>Page2!$H191</f>
        <v>NA</v>
      </c>
      <c r="I198" s="90" t="str">
        <f>Page3!$H191</f>
        <v>NA</v>
      </c>
      <c r="J198" s="90" t="str">
        <f>Page4!$H191</f>
        <v>NA</v>
      </c>
      <c r="K198" s="90" t="str">
        <f>Page5!$H191</f>
        <v>NA</v>
      </c>
      <c r="L198" s="90" t="str">
        <f>Page6!$H191</f>
        <v>NA</v>
      </c>
      <c r="M198" s="90" t="str">
        <f>Page7!$H191</f>
        <v>NA</v>
      </c>
      <c r="N198" s="90" t="str">
        <f>Page8!$H191</f>
        <v>NA</v>
      </c>
      <c r="O198" s="90" t="str">
        <f>Page9!$H191</f>
        <v>NA</v>
      </c>
      <c r="P198" s="90" t="str">
        <f>Page10!$H191</f>
        <v>NA</v>
      </c>
      <c r="Q198" s="90" t="str">
        <f>Page11!$H191</f>
        <v>NA</v>
      </c>
      <c r="R198" s="90" t="str">
        <f>Page12!$H191</f>
        <v>NA</v>
      </c>
      <c r="S198" s="90" t="str">
        <f>Page13!$H191</f>
        <v>NA</v>
      </c>
      <c r="T198" s="90" t="str">
        <f>Page14!$H191</f>
        <v>NA</v>
      </c>
      <c r="U198" s="90" t="str">
        <f>Page15!$H191</f>
        <v>NA</v>
      </c>
      <c r="V198" s="90" t="str">
        <f>Page16!$H191</f>
        <v>NA</v>
      </c>
      <c r="W198" s="90" t="str">
        <f>Page17!$H191</f>
        <v>NA</v>
      </c>
      <c r="X198" s="90" t="str">
        <f>Page18!$H191</f>
        <v>NA</v>
      </c>
      <c r="Y198" s="90" t="str">
        <f>Page19!$H191</f>
        <v>NA</v>
      </c>
      <c r="Z198" s="90" t="str">
        <f>Page20!$H191</f>
        <v>NA</v>
      </c>
      <c r="AA198" s="90" t="str">
        <f>Page21!$H191</f>
        <v>NA</v>
      </c>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119"/>
      <c r="AZ198" s="119"/>
      <c r="BA198" s="119"/>
      <c r="BB198" s="119"/>
      <c r="BC198" s="119"/>
      <c r="BD198" s="119"/>
      <c r="BE198" s="119"/>
      <c r="BF198" s="119"/>
      <c r="BG198" s="119"/>
      <c r="BH198" s="119"/>
      <c r="BI198" s="119"/>
      <c r="BJ198" s="119"/>
      <c r="BK198" s="119"/>
      <c r="BL198" s="119"/>
      <c r="BM198" s="119"/>
      <c r="BN198" s="119"/>
      <c r="BO198" s="119"/>
      <c r="BP198" s="119"/>
      <c r="BQ198" s="119"/>
      <c r="BR198" s="119"/>
      <c r="BS198" s="119"/>
      <c r="BT198" s="119"/>
      <c r="BU198" s="119"/>
      <c r="BV198" s="119"/>
      <c r="BW198" s="119"/>
      <c r="BX198" s="119"/>
      <c r="BY198" s="119"/>
      <c r="BZ198" s="119"/>
      <c r="CA198" s="119"/>
      <c r="CB198" s="119"/>
      <c r="CC198" s="119"/>
      <c r="CD198" s="119"/>
      <c r="CE198" s="119"/>
      <c r="CF198" s="119"/>
      <c r="CG198" s="119"/>
      <c r="CH198" s="119"/>
      <c r="CI198" s="119"/>
      <c r="CJ198" s="119"/>
      <c r="CK198" s="119"/>
      <c r="CL198" s="119"/>
      <c r="CM198" s="119"/>
      <c r="CN198" s="119"/>
      <c r="CO198" s="119"/>
      <c r="CP198" s="119"/>
      <c r="CQ198" s="119"/>
      <c r="CR198" s="119"/>
      <c r="CS198" s="119"/>
      <c r="CT198" s="119"/>
      <c r="CU198" s="119"/>
      <c r="CV198" s="119"/>
      <c r="CW198" s="119"/>
      <c r="CX198" s="119"/>
      <c r="CY198" s="119"/>
      <c r="CZ198" s="119"/>
      <c r="DA198" s="119"/>
      <c r="DB198" s="119"/>
      <c r="DC198" s="119"/>
      <c r="DD198" s="119"/>
      <c r="DE198" s="119"/>
      <c r="DF198" s="119"/>
      <c r="DG198" s="119"/>
      <c r="DH198" s="119"/>
      <c r="DI198" s="119"/>
      <c r="DJ198" s="119"/>
      <c r="DK198" s="119"/>
      <c r="DL198" s="119"/>
      <c r="DM198" s="119"/>
      <c r="DN198" s="119"/>
      <c r="DO198" s="119"/>
      <c r="DP198" s="119"/>
      <c r="DQ198" s="119"/>
      <c r="DR198" s="119"/>
      <c r="DS198" s="119"/>
      <c r="DT198" s="119"/>
      <c r="DU198" s="119"/>
      <c r="DV198" s="119"/>
      <c r="DW198" s="119"/>
      <c r="DX198" s="119"/>
      <c r="DY198" s="119"/>
      <c r="DZ198" s="119"/>
      <c r="EA198" s="119"/>
      <c r="EB198" s="119"/>
      <c r="EC198" s="119"/>
      <c r="ED198" s="119"/>
      <c r="EE198" s="119"/>
      <c r="EF198" s="119"/>
      <c r="EG198" s="119"/>
      <c r="EH198" s="119"/>
      <c r="EI198" s="119"/>
      <c r="EJ198" s="119"/>
      <c r="EK198" s="119"/>
      <c r="EL198" s="119"/>
      <c r="EM198" s="119"/>
      <c r="EN198" s="119"/>
      <c r="EO198" s="119"/>
      <c r="EP198" s="119"/>
      <c r="EQ198" s="119"/>
      <c r="ER198" s="119"/>
      <c r="ES198" s="119"/>
      <c r="ET198" s="119"/>
      <c r="EU198" s="119"/>
      <c r="EV198" s="119"/>
      <c r="EW198" s="119"/>
      <c r="EX198" s="119"/>
      <c r="EY198" s="119"/>
      <c r="EZ198" s="119"/>
      <c r="FA198" s="119"/>
      <c r="FB198" s="119"/>
      <c r="FC198" s="119"/>
      <c r="FD198" s="119"/>
      <c r="FE198" s="119"/>
      <c r="FF198" s="119"/>
      <c r="FG198" s="119"/>
      <c r="FH198" s="119"/>
      <c r="FI198" s="119"/>
      <c r="FJ198" s="119"/>
      <c r="FK198" s="119"/>
      <c r="FL198" s="119"/>
      <c r="FM198" s="119"/>
      <c r="FN198" s="119"/>
      <c r="FO198" s="119"/>
      <c r="FP198" s="119"/>
      <c r="FQ198" s="119"/>
      <c r="FR198" s="119"/>
      <c r="FS198" s="119"/>
      <c r="FT198" s="119"/>
      <c r="FU198" s="119"/>
      <c r="FV198" s="119"/>
      <c r="FW198" s="119"/>
      <c r="FX198" s="119"/>
      <c r="FY198" s="119"/>
      <c r="FZ198" s="119"/>
      <c r="GA198" s="119"/>
      <c r="GB198" s="119"/>
      <c r="GC198" s="119"/>
      <c r="GD198" s="119"/>
      <c r="GE198" s="119"/>
      <c r="GF198" s="119"/>
      <c r="GG198" s="119"/>
      <c r="GH198" s="119"/>
      <c r="GI198" s="119"/>
      <c r="GJ198" s="119"/>
    </row>
    <row r="199" spans="1:192" ht="56.25" x14ac:dyDescent="0.25">
      <c r="A199" s="181" t="s">
        <v>4</v>
      </c>
      <c r="B199" s="153"/>
      <c r="C199" s="153" t="s">
        <v>395</v>
      </c>
      <c r="D199" s="158" t="s">
        <v>24</v>
      </c>
      <c r="E199" s="172" t="s">
        <v>1031</v>
      </c>
      <c r="F199" s="63"/>
      <c r="G199" s="90" t="str">
        <f>Page1!$H192</f>
        <v>NA</v>
      </c>
      <c r="H199" s="90" t="str">
        <f>Page2!$H192</f>
        <v>NA</v>
      </c>
      <c r="I199" s="90" t="str">
        <f>Page3!$H192</f>
        <v>NA</v>
      </c>
      <c r="J199" s="90" t="str">
        <f>Page4!$H192</f>
        <v>NA</v>
      </c>
      <c r="K199" s="90" t="str">
        <f>Page5!$H192</f>
        <v>NA</v>
      </c>
      <c r="L199" s="90" t="str">
        <f>Page6!$H192</f>
        <v>NA</v>
      </c>
      <c r="M199" s="90" t="str">
        <f>Page7!$H192</f>
        <v>NA</v>
      </c>
      <c r="N199" s="90" t="str">
        <f>Page8!$H192</f>
        <v>NA</v>
      </c>
      <c r="O199" s="90" t="str">
        <f>Page9!$H192</f>
        <v>NA</v>
      </c>
      <c r="P199" s="90" t="str">
        <f>Page10!$H192</f>
        <v>NA</v>
      </c>
      <c r="Q199" s="90" t="str">
        <f>Page11!$H192</f>
        <v>NA</v>
      </c>
      <c r="R199" s="90" t="str">
        <f>Page12!$H192</f>
        <v>NA</v>
      </c>
      <c r="S199" s="90" t="str">
        <f>Page13!$H192</f>
        <v>NA</v>
      </c>
      <c r="T199" s="90" t="str">
        <f>Page14!$H192</f>
        <v>NA</v>
      </c>
      <c r="U199" s="90" t="str">
        <f>Page15!$H192</f>
        <v>NA</v>
      </c>
      <c r="V199" s="90" t="str">
        <f>Page16!$H192</f>
        <v>NA</v>
      </c>
      <c r="W199" s="90" t="str">
        <f>Page17!$H192</f>
        <v>NA</v>
      </c>
      <c r="X199" s="90" t="str">
        <f>Page18!$H192</f>
        <v>NA</v>
      </c>
      <c r="Y199" s="90" t="str">
        <f>Page19!$H192</f>
        <v>NA</v>
      </c>
      <c r="Z199" s="90" t="str">
        <f>Page20!$H192</f>
        <v>NA</v>
      </c>
      <c r="AA199" s="90" t="str">
        <f>Page21!$H192</f>
        <v>NA</v>
      </c>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119"/>
      <c r="AZ199" s="119"/>
      <c r="BA199" s="119"/>
      <c r="BB199" s="119"/>
      <c r="BC199" s="119"/>
      <c r="BD199" s="119"/>
      <c r="BE199" s="119"/>
      <c r="BF199" s="119"/>
      <c r="BG199" s="119"/>
      <c r="BH199" s="119"/>
      <c r="BI199" s="119"/>
      <c r="BJ199" s="119"/>
      <c r="BK199" s="119"/>
      <c r="BL199" s="119"/>
      <c r="BM199" s="119"/>
      <c r="BN199" s="119"/>
      <c r="BO199" s="119"/>
      <c r="BP199" s="119"/>
      <c r="BQ199" s="119"/>
      <c r="BR199" s="119"/>
      <c r="BS199" s="119"/>
      <c r="BT199" s="119"/>
      <c r="BU199" s="119"/>
      <c r="BV199" s="119"/>
      <c r="BW199" s="119"/>
      <c r="BX199" s="119"/>
      <c r="BY199" s="119"/>
      <c r="BZ199" s="119"/>
      <c r="CA199" s="119"/>
      <c r="CB199" s="119"/>
      <c r="CC199" s="119"/>
      <c r="CD199" s="119"/>
      <c r="CE199" s="119"/>
      <c r="CF199" s="119"/>
      <c r="CG199" s="119"/>
      <c r="CH199" s="119"/>
      <c r="CI199" s="119"/>
      <c r="CJ199" s="119"/>
      <c r="CK199" s="119"/>
      <c r="CL199" s="119"/>
      <c r="CM199" s="119"/>
      <c r="CN199" s="119"/>
      <c r="CO199" s="119"/>
      <c r="CP199" s="119"/>
      <c r="CQ199" s="119"/>
      <c r="CR199" s="119"/>
      <c r="CS199" s="119"/>
      <c r="CT199" s="119"/>
      <c r="CU199" s="119"/>
      <c r="CV199" s="119"/>
      <c r="CW199" s="119"/>
      <c r="CX199" s="119"/>
      <c r="CY199" s="119"/>
      <c r="CZ199" s="119"/>
      <c r="DA199" s="119"/>
      <c r="DB199" s="119"/>
      <c r="DC199" s="119"/>
      <c r="DD199" s="119"/>
      <c r="DE199" s="119"/>
      <c r="DF199" s="119"/>
      <c r="DG199" s="119"/>
      <c r="DH199" s="119"/>
      <c r="DI199" s="119"/>
      <c r="DJ199" s="119"/>
      <c r="DK199" s="119"/>
      <c r="DL199" s="119"/>
      <c r="DM199" s="119"/>
      <c r="DN199" s="119"/>
      <c r="DO199" s="119"/>
      <c r="DP199" s="119"/>
      <c r="DQ199" s="119"/>
      <c r="DR199" s="119"/>
      <c r="DS199" s="119"/>
      <c r="DT199" s="119"/>
      <c r="DU199" s="119"/>
      <c r="DV199" s="119"/>
      <c r="DW199" s="119"/>
      <c r="DX199" s="119"/>
      <c r="DY199" s="119"/>
      <c r="DZ199" s="119"/>
      <c r="EA199" s="119"/>
      <c r="EB199" s="119"/>
      <c r="EC199" s="119"/>
      <c r="ED199" s="119"/>
      <c r="EE199" s="119"/>
      <c r="EF199" s="119"/>
      <c r="EG199" s="119"/>
      <c r="EH199" s="119"/>
      <c r="EI199" s="119"/>
      <c r="EJ199" s="119"/>
      <c r="EK199" s="119"/>
      <c r="EL199" s="119"/>
      <c r="EM199" s="119"/>
      <c r="EN199" s="119"/>
      <c r="EO199" s="119"/>
      <c r="EP199" s="119"/>
      <c r="EQ199" s="119"/>
      <c r="ER199" s="119"/>
      <c r="ES199" s="119"/>
      <c r="ET199" s="119"/>
      <c r="EU199" s="119"/>
      <c r="EV199" s="119"/>
      <c r="EW199" s="119"/>
      <c r="EX199" s="119"/>
      <c r="EY199" s="119"/>
      <c r="EZ199" s="119"/>
      <c r="FA199" s="119"/>
      <c r="FB199" s="119"/>
      <c r="FC199" s="119"/>
      <c r="FD199" s="119"/>
      <c r="FE199" s="119"/>
      <c r="FF199" s="119"/>
      <c r="FG199" s="119"/>
      <c r="FH199" s="119"/>
      <c r="FI199" s="119"/>
      <c r="FJ199" s="119"/>
      <c r="FK199" s="119"/>
      <c r="FL199" s="119"/>
      <c r="FM199" s="119"/>
      <c r="FN199" s="119"/>
      <c r="FO199" s="119"/>
      <c r="FP199" s="119"/>
      <c r="FQ199" s="119"/>
      <c r="FR199" s="119"/>
      <c r="FS199" s="119"/>
      <c r="FT199" s="119"/>
      <c r="FU199" s="119"/>
      <c r="FV199" s="119"/>
      <c r="FW199" s="119"/>
      <c r="FX199" s="119"/>
      <c r="FY199" s="119"/>
      <c r="FZ199" s="119"/>
      <c r="GA199" s="119"/>
      <c r="GB199" s="119"/>
      <c r="GC199" s="119"/>
      <c r="GD199" s="119"/>
      <c r="GE199" s="119"/>
      <c r="GF199" s="119"/>
      <c r="GG199" s="119"/>
      <c r="GH199" s="119"/>
      <c r="GI199" s="119"/>
      <c r="GJ199" s="119"/>
    </row>
    <row r="200" spans="1:192" ht="56.25" x14ac:dyDescent="0.25">
      <c r="A200" s="181" t="s">
        <v>4</v>
      </c>
      <c r="B200" s="153"/>
      <c r="C200" s="153" t="s">
        <v>396</v>
      </c>
      <c r="D200" s="158" t="s">
        <v>24</v>
      </c>
      <c r="E200" s="172" t="s">
        <v>1032</v>
      </c>
      <c r="F200" s="63"/>
      <c r="G200" s="90" t="str">
        <f>Page1!$H193</f>
        <v>NA</v>
      </c>
      <c r="H200" s="90" t="str">
        <f>Page2!$H193</f>
        <v>NA</v>
      </c>
      <c r="I200" s="90" t="str">
        <f>Page3!$H193</f>
        <v>NA</v>
      </c>
      <c r="J200" s="90" t="str">
        <f>Page4!$H193</f>
        <v>NA</v>
      </c>
      <c r="K200" s="90" t="str">
        <f>Page5!$H193</f>
        <v>NA</v>
      </c>
      <c r="L200" s="90" t="str">
        <f>Page6!$H193</f>
        <v>NA</v>
      </c>
      <c r="M200" s="90" t="str">
        <f>Page7!$H193</f>
        <v>NA</v>
      </c>
      <c r="N200" s="90" t="str">
        <f>Page8!$H193</f>
        <v>NA</v>
      </c>
      <c r="O200" s="90" t="str">
        <f>Page9!$H193</f>
        <v>NA</v>
      </c>
      <c r="P200" s="90" t="str">
        <f>Page10!$H193</f>
        <v>NA</v>
      </c>
      <c r="Q200" s="90" t="str">
        <f>Page11!$H193</f>
        <v>NA</v>
      </c>
      <c r="R200" s="90" t="str">
        <f>Page12!$H193</f>
        <v>NA</v>
      </c>
      <c r="S200" s="90" t="str">
        <f>Page13!$H193</f>
        <v>NA</v>
      </c>
      <c r="T200" s="90" t="str">
        <f>Page14!$H193</f>
        <v>NA</v>
      </c>
      <c r="U200" s="90" t="str">
        <f>Page15!$H193</f>
        <v>NA</v>
      </c>
      <c r="V200" s="90" t="str">
        <f>Page16!$H193</f>
        <v>NA</v>
      </c>
      <c r="W200" s="90" t="str">
        <f>Page17!$H193</f>
        <v>NA</v>
      </c>
      <c r="X200" s="90" t="str">
        <f>Page18!$H193</f>
        <v>NA</v>
      </c>
      <c r="Y200" s="90" t="str">
        <f>Page19!$H193</f>
        <v>NA</v>
      </c>
      <c r="Z200" s="90" t="str">
        <f>Page20!$H193</f>
        <v>NA</v>
      </c>
      <c r="AA200" s="90" t="str">
        <f>Page21!$H193</f>
        <v>NA</v>
      </c>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c r="CA200" s="119"/>
      <c r="CB200" s="119"/>
      <c r="CC200" s="119"/>
      <c r="CD200" s="119"/>
      <c r="CE200" s="119"/>
      <c r="CF200" s="119"/>
      <c r="CG200" s="119"/>
      <c r="CH200" s="119"/>
      <c r="CI200" s="119"/>
      <c r="CJ200" s="119"/>
      <c r="CK200" s="119"/>
      <c r="CL200" s="119"/>
      <c r="CM200" s="119"/>
      <c r="CN200" s="119"/>
      <c r="CO200" s="119"/>
      <c r="CP200" s="119"/>
      <c r="CQ200" s="119"/>
      <c r="CR200" s="119"/>
      <c r="CS200" s="119"/>
      <c r="CT200" s="119"/>
      <c r="CU200" s="119"/>
      <c r="CV200" s="119"/>
      <c r="CW200" s="119"/>
      <c r="CX200" s="119"/>
      <c r="CY200" s="119"/>
      <c r="CZ200" s="119"/>
      <c r="DA200" s="119"/>
      <c r="DB200" s="119"/>
      <c r="DC200" s="119"/>
      <c r="DD200" s="119"/>
      <c r="DE200" s="119"/>
      <c r="DF200" s="119"/>
      <c r="DG200" s="119"/>
      <c r="DH200" s="119"/>
      <c r="DI200" s="119"/>
      <c r="DJ200" s="119"/>
      <c r="DK200" s="119"/>
      <c r="DL200" s="119"/>
      <c r="DM200" s="119"/>
      <c r="DN200" s="119"/>
      <c r="DO200" s="119"/>
      <c r="DP200" s="119"/>
      <c r="DQ200" s="119"/>
      <c r="DR200" s="119"/>
      <c r="DS200" s="119"/>
      <c r="DT200" s="119"/>
      <c r="DU200" s="119"/>
      <c r="DV200" s="119"/>
      <c r="DW200" s="119"/>
      <c r="DX200" s="119"/>
      <c r="DY200" s="119"/>
      <c r="DZ200" s="119"/>
      <c r="EA200" s="119"/>
      <c r="EB200" s="119"/>
      <c r="EC200" s="119"/>
      <c r="ED200" s="119"/>
      <c r="EE200" s="119"/>
      <c r="EF200" s="119"/>
      <c r="EG200" s="119"/>
      <c r="EH200" s="119"/>
      <c r="EI200" s="119"/>
      <c r="EJ200" s="119"/>
      <c r="EK200" s="119"/>
      <c r="EL200" s="119"/>
      <c r="EM200" s="119"/>
      <c r="EN200" s="119"/>
      <c r="EO200" s="119"/>
      <c r="EP200" s="119"/>
      <c r="EQ200" s="119"/>
      <c r="ER200" s="119"/>
      <c r="ES200" s="119"/>
      <c r="ET200" s="119"/>
      <c r="EU200" s="119"/>
      <c r="EV200" s="119"/>
      <c r="EW200" s="119"/>
      <c r="EX200" s="119"/>
      <c r="EY200" s="119"/>
      <c r="EZ200" s="119"/>
      <c r="FA200" s="119"/>
      <c r="FB200" s="119"/>
      <c r="FC200" s="119"/>
      <c r="FD200" s="119"/>
      <c r="FE200" s="119"/>
      <c r="FF200" s="119"/>
      <c r="FG200" s="119"/>
      <c r="FH200" s="119"/>
      <c r="FI200" s="119"/>
      <c r="FJ200" s="119"/>
      <c r="FK200" s="119"/>
      <c r="FL200" s="119"/>
      <c r="FM200" s="119"/>
      <c r="FN200" s="119"/>
      <c r="FO200" s="119"/>
      <c r="FP200" s="119"/>
      <c r="FQ200" s="119"/>
      <c r="FR200" s="119"/>
      <c r="FS200" s="119"/>
      <c r="FT200" s="119"/>
      <c r="FU200" s="119"/>
      <c r="FV200" s="119"/>
      <c r="FW200" s="119"/>
      <c r="FX200" s="119"/>
      <c r="FY200" s="119"/>
      <c r="FZ200" s="119"/>
      <c r="GA200" s="119"/>
      <c r="GB200" s="119"/>
      <c r="GC200" s="119"/>
      <c r="GD200" s="119"/>
      <c r="GE200" s="119"/>
      <c r="GF200" s="119"/>
      <c r="GG200" s="119"/>
      <c r="GH200" s="119"/>
      <c r="GI200" s="119"/>
      <c r="GJ200" s="119"/>
    </row>
    <row r="201" spans="1:192" ht="191.25" x14ac:dyDescent="0.25">
      <c r="A201" s="181" t="s">
        <v>4</v>
      </c>
      <c r="B201" s="153"/>
      <c r="C201" s="153" t="s">
        <v>688</v>
      </c>
      <c r="D201" s="158" t="s">
        <v>24</v>
      </c>
      <c r="E201" s="172" t="s">
        <v>1033</v>
      </c>
      <c r="F201" s="63"/>
      <c r="G201" s="90" t="str">
        <f>Page1!$H194</f>
        <v>NA</v>
      </c>
      <c r="H201" s="90" t="str">
        <f>Page2!$H194</f>
        <v>NA</v>
      </c>
      <c r="I201" s="90" t="str">
        <f>Page3!$H194</f>
        <v>Validé</v>
      </c>
      <c r="J201" s="90" t="str">
        <f>Page4!$H194</f>
        <v>Validé</v>
      </c>
      <c r="K201" s="90" t="str">
        <f>Page5!$H194</f>
        <v>NA</v>
      </c>
      <c r="L201" s="90" t="str">
        <f>Page6!$H194</f>
        <v>NA</v>
      </c>
      <c r="M201" s="90" t="str">
        <f>Page7!$H194</f>
        <v>NA</v>
      </c>
      <c r="N201" s="90" t="str">
        <f>Page8!$H194</f>
        <v>NA</v>
      </c>
      <c r="O201" s="90" t="str">
        <f>Page9!$H194</f>
        <v>NA</v>
      </c>
      <c r="P201" s="90" t="str">
        <f>Page10!$H194</f>
        <v>NA</v>
      </c>
      <c r="Q201" s="90" t="str">
        <f>Page11!$H194</f>
        <v>Validé</v>
      </c>
      <c r="R201" s="90" t="str">
        <f>Page12!$H194</f>
        <v>Validé</v>
      </c>
      <c r="S201" s="90" t="str">
        <f>Page13!$H194</f>
        <v>NA</v>
      </c>
      <c r="T201" s="90" t="str">
        <f>Page14!$H194</f>
        <v>Validé</v>
      </c>
      <c r="U201" s="90" t="str">
        <f>Page15!$H194</f>
        <v>NA</v>
      </c>
      <c r="V201" s="90" t="str">
        <f>Page16!$H194</f>
        <v>NA</v>
      </c>
      <c r="W201" s="90" t="str">
        <f>Page17!$H194</f>
        <v>NA</v>
      </c>
      <c r="X201" s="90" t="str">
        <f>Page18!$H194</f>
        <v>NA</v>
      </c>
      <c r="Y201" s="90" t="str">
        <f>Page19!$H194</f>
        <v>Validé</v>
      </c>
      <c r="Z201" s="90" t="str">
        <f>Page20!$H194</f>
        <v>NA</v>
      </c>
      <c r="AA201" s="90" t="str">
        <f>Page21!$H194</f>
        <v>NA</v>
      </c>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119"/>
      <c r="AZ201" s="119"/>
      <c r="BA201" s="119"/>
      <c r="BB201" s="119"/>
      <c r="BC201" s="119"/>
      <c r="BD201" s="119"/>
      <c r="BE201" s="119"/>
      <c r="BF201" s="119"/>
      <c r="BG201" s="119"/>
      <c r="BH201" s="119"/>
      <c r="BI201" s="119"/>
      <c r="BJ201" s="119"/>
      <c r="BK201" s="119"/>
      <c r="BL201" s="119"/>
      <c r="BM201" s="119"/>
      <c r="BN201" s="119"/>
      <c r="BO201" s="119"/>
      <c r="BP201" s="119"/>
      <c r="BQ201" s="119"/>
      <c r="BR201" s="119"/>
      <c r="BS201" s="119"/>
      <c r="BT201" s="119"/>
      <c r="BU201" s="119"/>
      <c r="BV201" s="119"/>
      <c r="BW201" s="119"/>
      <c r="BX201" s="119"/>
      <c r="BY201" s="119"/>
      <c r="BZ201" s="119"/>
      <c r="CA201" s="119"/>
      <c r="CB201" s="119"/>
      <c r="CC201" s="119"/>
      <c r="CD201" s="119"/>
      <c r="CE201" s="119"/>
      <c r="CF201" s="119"/>
      <c r="CG201" s="119"/>
      <c r="CH201" s="119"/>
      <c r="CI201" s="119"/>
      <c r="CJ201" s="119"/>
      <c r="CK201" s="119"/>
      <c r="CL201" s="119"/>
      <c r="CM201" s="119"/>
      <c r="CN201" s="119"/>
      <c r="CO201" s="119"/>
      <c r="CP201" s="119"/>
      <c r="CQ201" s="119"/>
      <c r="CR201" s="119"/>
      <c r="CS201" s="119"/>
      <c r="CT201" s="119"/>
      <c r="CU201" s="119"/>
      <c r="CV201" s="119"/>
      <c r="CW201" s="119"/>
      <c r="CX201" s="119"/>
      <c r="CY201" s="119"/>
      <c r="CZ201" s="119"/>
      <c r="DA201" s="119"/>
      <c r="DB201" s="119"/>
      <c r="DC201" s="119"/>
      <c r="DD201" s="119"/>
      <c r="DE201" s="119"/>
      <c r="DF201" s="119"/>
      <c r="DG201" s="119"/>
      <c r="DH201" s="119"/>
      <c r="DI201" s="119"/>
      <c r="DJ201" s="119"/>
      <c r="DK201" s="119"/>
      <c r="DL201" s="119"/>
      <c r="DM201" s="119"/>
      <c r="DN201" s="119"/>
      <c r="DO201" s="119"/>
      <c r="DP201" s="119"/>
      <c r="DQ201" s="119"/>
      <c r="DR201" s="119"/>
      <c r="DS201" s="119"/>
      <c r="DT201" s="119"/>
      <c r="DU201" s="119"/>
      <c r="DV201" s="119"/>
      <c r="DW201" s="119"/>
      <c r="DX201" s="119"/>
      <c r="DY201" s="119"/>
      <c r="DZ201" s="119"/>
      <c r="EA201" s="119"/>
      <c r="EB201" s="119"/>
      <c r="EC201" s="119"/>
      <c r="ED201" s="119"/>
      <c r="EE201" s="119"/>
      <c r="EF201" s="119"/>
      <c r="EG201" s="119"/>
      <c r="EH201" s="119"/>
      <c r="EI201" s="119"/>
      <c r="EJ201" s="119"/>
      <c r="EK201" s="119"/>
      <c r="EL201" s="119"/>
      <c r="EM201" s="119"/>
      <c r="EN201" s="119"/>
      <c r="EO201" s="119"/>
      <c r="EP201" s="119"/>
      <c r="EQ201" s="119"/>
      <c r="ER201" s="119"/>
      <c r="ES201" s="119"/>
      <c r="ET201" s="119"/>
      <c r="EU201" s="119"/>
      <c r="EV201" s="119"/>
      <c r="EW201" s="119"/>
      <c r="EX201" s="119"/>
      <c r="EY201" s="119"/>
      <c r="EZ201" s="119"/>
      <c r="FA201" s="119"/>
      <c r="FB201" s="119"/>
      <c r="FC201" s="119"/>
      <c r="FD201" s="119"/>
      <c r="FE201" s="119"/>
      <c r="FF201" s="119"/>
      <c r="FG201" s="119"/>
      <c r="FH201" s="119"/>
      <c r="FI201" s="119"/>
      <c r="FJ201" s="119"/>
      <c r="FK201" s="119"/>
      <c r="FL201" s="119"/>
      <c r="FM201" s="119"/>
      <c r="FN201" s="119"/>
      <c r="FO201" s="119"/>
      <c r="FP201" s="119"/>
      <c r="FQ201" s="119"/>
      <c r="FR201" s="119"/>
      <c r="FS201" s="119"/>
      <c r="FT201" s="119"/>
      <c r="FU201" s="119"/>
      <c r="FV201" s="119"/>
      <c r="FW201" s="119"/>
      <c r="FX201" s="119"/>
      <c r="FY201" s="119"/>
      <c r="FZ201" s="119"/>
      <c r="GA201" s="119"/>
      <c r="GB201" s="119"/>
      <c r="GC201" s="119"/>
      <c r="GD201" s="119"/>
      <c r="GE201" s="119"/>
      <c r="GF201" s="119"/>
      <c r="GG201" s="119"/>
      <c r="GH201" s="119"/>
      <c r="GI201" s="119"/>
      <c r="GJ201" s="119"/>
    </row>
    <row r="202" spans="1:192" ht="56.25" x14ac:dyDescent="0.25">
      <c r="A202" s="181" t="s">
        <v>4</v>
      </c>
      <c r="B202" s="153"/>
      <c r="C202" s="153" t="s">
        <v>689</v>
      </c>
      <c r="D202" s="158" t="s">
        <v>24</v>
      </c>
      <c r="E202" s="172" t="s">
        <v>690</v>
      </c>
      <c r="F202" s="63"/>
      <c r="G202" s="90" t="str">
        <f>Page1!$H195</f>
        <v>NA</v>
      </c>
      <c r="H202" s="90" t="str">
        <f>Page2!$H195</f>
        <v>NA</v>
      </c>
      <c r="I202" s="90" t="str">
        <f>Page3!$H195</f>
        <v>NA</v>
      </c>
      <c r="J202" s="90" t="str">
        <f>Page4!$H195</f>
        <v>NA</v>
      </c>
      <c r="K202" s="90" t="str">
        <f>Page5!$H195</f>
        <v>NA</v>
      </c>
      <c r="L202" s="90" t="str">
        <f>Page6!$H195</f>
        <v>NA</v>
      </c>
      <c r="M202" s="90" t="str">
        <f>Page7!$H195</f>
        <v>NA</v>
      </c>
      <c r="N202" s="90" t="str">
        <f>Page8!$H195</f>
        <v>NA</v>
      </c>
      <c r="O202" s="90" t="str">
        <f>Page9!$H195</f>
        <v>NA</v>
      </c>
      <c r="P202" s="90" t="str">
        <f>Page10!$H195</f>
        <v>NA</v>
      </c>
      <c r="Q202" s="90" t="str">
        <f>Page11!$H195</f>
        <v>NA</v>
      </c>
      <c r="R202" s="90" t="str">
        <f>Page12!$H195</f>
        <v>NA</v>
      </c>
      <c r="S202" s="90" t="str">
        <f>Page13!$H195</f>
        <v>NA</v>
      </c>
      <c r="T202" s="90" t="str">
        <f>Page14!$H195</f>
        <v>NA</v>
      </c>
      <c r="U202" s="90" t="str">
        <f>Page15!$H195</f>
        <v>NA</v>
      </c>
      <c r="V202" s="90" t="str">
        <f>Page16!$H195</f>
        <v>NA</v>
      </c>
      <c r="W202" s="90" t="str">
        <f>Page17!$H195</f>
        <v>NA</v>
      </c>
      <c r="X202" s="90" t="str">
        <f>Page18!$H195</f>
        <v>NA</v>
      </c>
      <c r="Y202" s="90" t="str">
        <f>Page19!$H195</f>
        <v>NA</v>
      </c>
      <c r="Z202" s="90" t="str">
        <f>Page20!$H195</f>
        <v>NA</v>
      </c>
      <c r="AA202" s="90" t="str">
        <f>Page21!$H195</f>
        <v>NA</v>
      </c>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119"/>
      <c r="AZ202" s="119"/>
      <c r="BA202" s="119"/>
      <c r="BB202" s="119"/>
      <c r="BC202" s="119"/>
      <c r="BD202" s="119"/>
      <c r="BE202" s="119"/>
      <c r="BF202" s="119"/>
      <c r="BG202" s="119"/>
      <c r="BH202" s="119"/>
      <c r="BI202" s="119"/>
      <c r="BJ202" s="119"/>
      <c r="BK202" s="119"/>
      <c r="BL202" s="119"/>
      <c r="BM202" s="119"/>
      <c r="BN202" s="119"/>
      <c r="BO202" s="119"/>
      <c r="BP202" s="119"/>
      <c r="BQ202" s="119"/>
      <c r="BR202" s="119"/>
      <c r="BS202" s="119"/>
      <c r="BT202" s="119"/>
      <c r="BU202" s="119"/>
      <c r="BV202" s="119"/>
      <c r="BW202" s="119"/>
      <c r="BX202" s="119"/>
      <c r="BY202" s="119"/>
      <c r="BZ202" s="119"/>
      <c r="CA202" s="119"/>
      <c r="CB202" s="119"/>
      <c r="CC202" s="119"/>
      <c r="CD202" s="119"/>
      <c r="CE202" s="119"/>
      <c r="CF202" s="119"/>
      <c r="CG202" s="119"/>
      <c r="CH202" s="119"/>
      <c r="CI202" s="119"/>
      <c r="CJ202" s="119"/>
      <c r="CK202" s="119"/>
      <c r="CL202" s="119"/>
      <c r="CM202" s="119"/>
      <c r="CN202" s="119"/>
      <c r="CO202" s="119"/>
      <c r="CP202" s="119"/>
      <c r="CQ202" s="119"/>
      <c r="CR202" s="119"/>
      <c r="CS202" s="119"/>
      <c r="CT202" s="119"/>
      <c r="CU202" s="119"/>
      <c r="CV202" s="119"/>
      <c r="CW202" s="119"/>
      <c r="CX202" s="119"/>
      <c r="CY202" s="119"/>
      <c r="CZ202" s="119"/>
      <c r="DA202" s="119"/>
      <c r="DB202" s="119"/>
      <c r="DC202" s="119"/>
      <c r="DD202" s="119"/>
      <c r="DE202" s="119"/>
      <c r="DF202" s="119"/>
      <c r="DG202" s="119"/>
      <c r="DH202" s="119"/>
      <c r="DI202" s="119"/>
      <c r="DJ202" s="119"/>
      <c r="DK202" s="119"/>
      <c r="DL202" s="119"/>
      <c r="DM202" s="119"/>
      <c r="DN202" s="119"/>
      <c r="DO202" s="119"/>
      <c r="DP202" s="119"/>
      <c r="DQ202" s="119"/>
      <c r="DR202" s="119"/>
      <c r="DS202" s="119"/>
      <c r="DT202" s="119"/>
      <c r="DU202" s="119"/>
      <c r="DV202" s="119"/>
      <c r="DW202" s="119"/>
      <c r="DX202" s="119"/>
      <c r="DY202" s="119"/>
      <c r="DZ202" s="119"/>
      <c r="EA202" s="119"/>
      <c r="EB202" s="119"/>
      <c r="EC202" s="119"/>
      <c r="ED202" s="119"/>
      <c r="EE202" s="119"/>
      <c r="EF202" s="119"/>
      <c r="EG202" s="119"/>
      <c r="EH202" s="119"/>
      <c r="EI202" s="119"/>
      <c r="EJ202" s="119"/>
      <c r="EK202" s="119"/>
      <c r="EL202" s="119"/>
      <c r="EM202" s="119"/>
      <c r="EN202" s="119"/>
      <c r="EO202" s="119"/>
      <c r="EP202" s="119"/>
      <c r="EQ202" s="119"/>
      <c r="ER202" s="119"/>
      <c r="ES202" s="119"/>
      <c r="ET202" s="119"/>
      <c r="EU202" s="119"/>
      <c r="EV202" s="119"/>
      <c r="EW202" s="119"/>
      <c r="EX202" s="119"/>
      <c r="EY202" s="119"/>
      <c r="EZ202" s="119"/>
      <c r="FA202" s="119"/>
      <c r="FB202" s="119"/>
      <c r="FC202" s="119"/>
      <c r="FD202" s="119"/>
      <c r="FE202" s="119"/>
      <c r="FF202" s="119"/>
      <c r="FG202" s="119"/>
      <c r="FH202" s="119"/>
      <c r="FI202" s="119"/>
      <c r="FJ202" s="119"/>
      <c r="FK202" s="119"/>
      <c r="FL202" s="119"/>
      <c r="FM202" s="119"/>
      <c r="FN202" s="119"/>
      <c r="FO202" s="119"/>
      <c r="FP202" s="119"/>
      <c r="FQ202" s="119"/>
      <c r="FR202" s="119"/>
      <c r="FS202" s="119"/>
      <c r="FT202" s="119"/>
      <c r="FU202" s="119"/>
      <c r="FV202" s="119"/>
      <c r="FW202" s="119"/>
      <c r="FX202" s="119"/>
      <c r="FY202" s="119"/>
      <c r="FZ202" s="119"/>
      <c r="GA202" s="119"/>
      <c r="GB202" s="119"/>
      <c r="GC202" s="119"/>
      <c r="GD202" s="119"/>
      <c r="GE202" s="119"/>
      <c r="GF202" s="119"/>
      <c r="GG202" s="119"/>
      <c r="GH202" s="119"/>
      <c r="GI202" s="119"/>
      <c r="GJ202" s="119"/>
    </row>
    <row r="203" spans="1:192" ht="90" x14ac:dyDescent="0.25">
      <c r="A203" s="181" t="s">
        <v>4</v>
      </c>
      <c r="B203" s="160" t="s">
        <v>1117</v>
      </c>
      <c r="C203" s="160" t="s">
        <v>393</v>
      </c>
      <c r="D203" s="159" t="s">
        <v>25</v>
      </c>
      <c r="E203" s="164" t="s">
        <v>399</v>
      </c>
      <c r="F203" s="62"/>
      <c r="G203" s="90" t="str">
        <f>Page1!$H196</f>
        <v>NA</v>
      </c>
      <c r="H203" s="90" t="str">
        <f>Page2!$H196</f>
        <v>NA</v>
      </c>
      <c r="I203" s="90" t="str">
        <f>Page3!$H196</f>
        <v>Invalidé</v>
      </c>
      <c r="J203" s="90" t="str">
        <f>Page4!$H196</f>
        <v>NA</v>
      </c>
      <c r="K203" s="90" t="str">
        <f>Page5!$H196</f>
        <v>NA</v>
      </c>
      <c r="L203" s="90" t="str">
        <f>Page6!$H196</f>
        <v>NA</v>
      </c>
      <c r="M203" s="90" t="str">
        <f>Page7!$H196</f>
        <v>NA</v>
      </c>
      <c r="N203" s="90" t="str">
        <f>Page8!$H196</f>
        <v>NA</v>
      </c>
      <c r="O203" s="90" t="str">
        <f>Page9!$H196</f>
        <v>NA</v>
      </c>
      <c r="P203" s="90" t="str">
        <f>Page10!$H196</f>
        <v>NA</v>
      </c>
      <c r="Q203" s="90" t="str">
        <f>Page11!$H196</f>
        <v>NA</v>
      </c>
      <c r="R203" s="90" t="str">
        <f>Page12!$H196</f>
        <v>NA</v>
      </c>
      <c r="S203" s="90" t="str">
        <f>Page13!$H196</f>
        <v>NA</v>
      </c>
      <c r="T203" s="90" t="str">
        <f>Page14!$H196</f>
        <v>NA</v>
      </c>
      <c r="U203" s="90" t="str">
        <f>Page15!$H196</f>
        <v>NA</v>
      </c>
      <c r="V203" s="90" t="str">
        <f>Page16!$H196</f>
        <v>NA</v>
      </c>
      <c r="W203" s="90" t="str">
        <f>Page17!$H196</f>
        <v>NA</v>
      </c>
      <c r="X203" s="90" t="str">
        <f>Page18!$H196</f>
        <v>NA</v>
      </c>
      <c r="Y203" s="90" t="str">
        <f>Page19!$H196</f>
        <v>NA</v>
      </c>
      <c r="Z203" s="90" t="str">
        <f>Page20!$H196</f>
        <v>NA</v>
      </c>
      <c r="AA203" s="90" t="str">
        <f>Page21!$H196</f>
        <v>NA</v>
      </c>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119"/>
      <c r="AZ203" s="119"/>
      <c r="BA203" s="119"/>
      <c r="BB203" s="119"/>
      <c r="BC203" s="119"/>
      <c r="BD203" s="119"/>
      <c r="BE203" s="119"/>
      <c r="BF203" s="119"/>
      <c r="BG203" s="119"/>
      <c r="BH203" s="119"/>
      <c r="BI203" s="119"/>
      <c r="BJ203" s="119"/>
      <c r="BK203" s="119"/>
      <c r="BL203" s="119"/>
      <c r="BM203" s="119"/>
      <c r="BN203" s="119"/>
      <c r="BO203" s="119"/>
      <c r="BP203" s="119"/>
      <c r="BQ203" s="119"/>
      <c r="BR203" s="119"/>
      <c r="BS203" s="119"/>
      <c r="BT203" s="119"/>
      <c r="BU203" s="119"/>
      <c r="BV203" s="119"/>
      <c r="BW203" s="119"/>
      <c r="BX203" s="119"/>
      <c r="BY203" s="119"/>
      <c r="BZ203" s="119"/>
      <c r="CA203" s="119"/>
      <c r="CB203" s="119"/>
      <c r="CC203" s="119"/>
      <c r="CD203" s="119"/>
      <c r="CE203" s="119"/>
      <c r="CF203" s="119"/>
      <c r="CG203" s="119"/>
      <c r="CH203" s="119"/>
      <c r="CI203" s="119"/>
      <c r="CJ203" s="119"/>
      <c r="CK203" s="119"/>
      <c r="CL203" s="119"/>
      <c r="CM203" s="119"/>
      <c r="CN203" s="119"/>
      <c r="CO203" s="119"/>
      <c r="CP203" s="119"/>
      <c r="CQ203" s="119"/>
      <c r="CR203" s="119"/>
      <c r="CS203" s="119"/>
      <c r="CT203" s="119"/>
      <c r="CU203" s="119"/>
      <c r="CV203" s="119"/>
      <c r="CW203" s="119"/>
      <c r="CX203" s="119"/>
      <c r="CY203" s="119"/>
      <c r="CZ203" s="119"/>
      <c r="DA203" s="119"/>
      <c r="DB203" s="119"/>
      <c r="DC203" s="119"/>
      <c r="DD203" s="119"/>
      <c r="DE203" s="119"/>
      <c r="DF203" s="119"/>
      <c r="DG203" s="119"/>
      <c r="DH203" s="119"/>
      <c r="DI203" s="119"/>
      <c r="DJ203" s="119"/>
      <c r="DK203" s="119"/>
      <c r="DL203" s="119"/>
      <c r="DM203" s="119"/>
      <c r="DN203" s="119"/>
      <c r="DO203" s="119"/>
      <c r="DP203" s="119"/>
      <c r="DQ203" s="119"/>
      <c r="DR203" s="119"/>
      <c r="DS203" s="119"/>
      <c r="DT203" s="119"/>
      <c r="DU203" s="119"/>
      <c r="DV203" s="119"/>
      <c r="DW203" s="119"/>
      <c r="DX203" s="119"/>
      <c r="DY203" s="119"/>
      <c r="DZ203" s="119"/>
      <c r="EA203" s="119"/>
      <c r="EB203" s="119"/>
      <c r="EC203" s="119"/>
      <c r="ED203" s="119"/>
      <c r="EE203" s="119"/>
      <c r="EF203" s="119"/>
      <c r="EG203" s="119"/>
      <c r="EH203" s="119"/>
      <c r="EI203" s="119"/>
      <c r="EJ203" s="119"/>
      <c r="EK203" s="119"/>
      <c r="EL203" s="119"/>
      <c r="EM203" s="119"/>
      <c r="EN203" s="119"/>
      <c r="EO203" s="119"/>
      <c r="EP203" s="119"/>
      <c r="EQ203" s="119"/>
      <c r="ER203" s="119"/>
      <c r="ES203" s="119"/>
      <c r="ET203" s="119"/>
      <c r="EU203" s="119"/>
      <c r="EV203" s="119"/>
      <c r="EW203" s="119"/>
      <c r="EX203" s="119"/>
      <c r="EY203" s="119"/>
      <c r="EZ203" s="119"/>
      <c r="FA203" s="119"/>
      <c r="FB203" s="119"/>
      <c r="FC203" s="119"/>
      <c r="FD203" s="119"/>
      <c r="FE203" s="119"/>
      <c r="FF203" s="119"/>
      <c r="FG203" s="119"/>
      <c r="FH203" s="119"/>
      <c r="FI203" s="119"/>
      <c r="FJ203" s="119"/>
      <c r="FK203" s="119"/>
      <c r="FL203" s="119"/>
      <c r="FM203" s="119"/>
      <c r="FN203" s="119"/>
      <c r="FO203" s="119"/>
      <c r="FP203" s="119"/>
      <c r="FQ203" s="119"/>
      <c r="FR203" s="119"/>
      <c r="FS203" s="119"/>
      <c r="FT203" s="119"/>
      <c r="FU203" s="119"/>
      <c r="FV203" s="119"/>
      <c r="FW203" s="119"/>
      <c r="FX203" s="119"/>
      <c r="FY203" s="119"/>
      <c r="FZ203" s="119"/>
      <c r="GA203" s="119"/>
      <c r="GB203" s="119"/>
      <c r="GC203" s="119"/>
      <c r="GD203" s="119"/>
      <c r="GE203" s="119"/>
      <c r="GF203" s="119"/>
      <c r="GG203" s="119"/>
      <c r="GH203" s="119"/>
      <c r="GI203" s="119"/>
      <c r="GJ203" s="119"/>
    </row>
    <row r="204" spans="1:192" ht="56.25" x14ac:dyDescent="0.25">
      <c r="A204" s="181" t="s">
        <v>4</v>
      </c>
      <c r="B204" s="160"/>
      <c r="C204" s="160" t="s">
        <v>397</v>
      </c>
      <c r="D204" s="159" t="s">
        <v>25</v>
      </c>
      <c r="E204" s="164" t="s">
        <v>400</v>
      </c>
      <c r="F204" s="62"/>
      <c r="G204" s="90" t="str">
        <f>Page1!$H197</f>
        <v>NA</v>
      </c>
      <c r="H204" s="90" t="str">
        <f>Page2!$H197</f>
        <v>NA</v>
      </c>
      <c r="I204" s="90" t="str">
        <f>Page3!$H197</f>
        <v>NA</v>
      </c>
      <c r="J204" s="90" t="str">
        <f>Page4!$H197</f>
        <v>NA</v>
      </c>
      <c r="K204" s="90" t="str">
        <f>Page5!$H197</f>
        <v>NA</v>
      </c>
      <c r="L204" s="90" t="str">
        <f>Page6!$H197</f>
        <v>NA</v>
      </c>
      <c r="M204" s="90" t="str">
        <f>Page7!$H197</f>
        <v>NA</v>
      </c>
      <c r="N204" s="90" t="str">
        <f>Page8!$H197</f>
        <v>NA</v>
      </c>
      <c r="O204" s="90" t="str">
        <f>Page9!$H197</f>
        <v>NA</v>
      </c>
      <c r="P204" s="90" t="str">
        <f>Page10!$H197</f>
        <v>NA</v>
      </c>
      <c r="Q204" s="90" t="str">
        <f>Page11!$H197</f>
        <v>NA</v>
      </c>
      <c r="R204" s="90" t="str">
        <f>Page12!$H197</f>
        <v>NA</v>
      </c>
      <c r="S204" s="90" t="str">
        <f>Page13!$H197</f>
        <v>NA</v>
      </c>
      <c r="T204" s="90" t="str">
        <f>Page14!$H197</f>
        <v>NA</v>
      </c>
      <c r="U204" s="90" t="str">
        <f>Page15!$H197</f>
        <v>NA</v>
      </c>
      <c r="V204" s="90" t="str">
        <f>Page16!$H197</f>
        <v>NA</v>
      </c>
      <c r="W204" s="90" t="str">
        <f>Page17!$H197</f>
        <v>NA</v>
      </c>
      <c r="X204" s="90" t="str">
        <f>Page18!$H197</f>
        <v>NA</v>
      </c>
      <c r="Y204" s="90" t="str">
        <f>Page19!$H197</f>
        <v>NA</v>
      </c>
      <c r="Z204" s="90" t="str">
        <f>Page20!$H197</f>
        <v>NA</v>
      </c>
      <c r="AA204" s="90" t="str">
        <f>Page21!$H197</f>
        <v>NA</v>
      </c>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119"/>
      <c r="AZ204" s="119"/>
      <c r="BA204" s="119"/>
      <c r="BB204" s="119"/>
      <c r="BC204" s="119"/>
      <c r="BD204" s="119"/>
      <c r="BE204" s="119"/>
      <c r="BF204" s="119"/>
      <c r="BG204" s="119"/>
      <c r="BH204" s="119"/>
      <c r="BI204" s="119"/>
      <c r="BJ204" s="119"/>
      <c r="BK204" s="119"/>
      <c r="BL204" s="119"/>
      <c r="BM204" s="119"/>
      <c r="BN204" s="119"/>
      <c r="BO204" s="119"/>
      <c r="BP204" s="119"/>
      <c r="BQ204" s="119"/>
      <c r="BR204" s="119"/>
      <c r="BS204" s="119"/>
      <c r="BT204" s="119"/>
      <c r="BU204" s="119"/>
      <c r="BV204" s="119"/>
      <c r="BW204" s="119"/>
      <c r="BX204" s="119"/>
      <c r="BY204" s="119"/>
      <c r="BZ204" s="119"/>
      <c r="CA204" s="119"/>
      <c r="CB204" s="119"/>
      <c r="CC204" s="119"/>
      <c r="CD204" s="119"/>
      <c r="CE204" s="119"/>
      <c r="CF204" s="119"/>
      <c r="CG204" s="119"/>
      <c r="CH204" s="119"/>
      <c r="CI204" s="119"/>
      <c r="CJ204" s="119"/>
      <c r="CK204" s="119"/>
      <c r="CL204" s="119"/>
      <c r="CM204" s="119"/>
      <c r="CN204" s="119"/>
      <c r="CO204" s="119"/>
      <c r="CP204" s="119"/>
      <c r="CQ204" s="119"/>
      <c r="CR204" s="119"/>
      <c r="CS204" s="119"/>
      <c r="CT204" s="119"/>
      <c r="CU204" s="119"/>
      <c r="CV204" s="119"/>
      <c r="CW204" s="119"/>
      <c r="CX204" s="119"/>
      <c r="CY204" s="119"/>
      <c r="CZ204" s="119"/>
      <c r="DA204" s="119"/>
      <c r="DB204" s="119"/>
      <c r="DC204" s="119"/>
      <c r="DD204" s="119"/>
      <c r="DE204" s="119"/>
      <c r="DF204" s="119"/>
      <c r="DG204" s="119"/>
      <c r="DH204" s="119"/>
      <c r="DI204" s="119"/>
      <c r="DJ204" s="119"/>
      <c r="DK204" s="119"/>
      <c r="DL204" s="119"/>
      <c r="DM204" s="119"/>
      <c r="DN204" s="119"/>
      <c r="DO204" s="119"/>
      <c r="DP204" s="119"/>
      <c r="DQ204" s="119"/>
      <c r="DR204" s="119"/>
      <c r="DS204" s="119"/>
      <c r="DT204" s="119"/>
      <c r="DU204" s="119"/>
      <c r="DV204" s="119"/>
      <c r="DW204" s="119"/>
      <c r="DX204" s="119"/>
      <c r="DY204" s="119"/>
      <c r="DZ204" s="119"/>
      <c r="EA204" s="119"/>
      <c r="EB204" s="119"/>
      <c r="EC204" s="119"/>
      <c r="ED204" s="119"/>
      <c r="EE204" s="119"/>
      <c r="EF204" s="119"/>
      <c r="EG204" s="119"/>
      <c r="EH204" s="119"/>
      <c r="EI204" s="119"/>
      <c r="EJ204" s="119"/>
      <c r="EK204" s="119"/>
      <c r="EL204" s="119"/>
      <c r="EM204" s="119"/>
      <c r="EN204" s="119"/>
      <c r="EO204" s="119"/>
      <c r="EP204" s="119"/>
      <c r="EQ204" s="119"/>
      <c r="ER204" s="119"/>
      <c r="ES204" s="119"/>
      <c r="ET204" s="119"/>
      <c r="EU204" s="119"/>
      <c r="EV204" s="119"/>
      <c r="EW204" s="119"/>
      <c r="EX204" s="119"/>
      <c r="EY204" s="119"/>
      <c r="EZ204" s="119"/>
      <c r="FA204" s="119"/>
      <c r="FB204" s="119"/>
      <c r="FC204" s="119"/>
      <c r="FD204" s="119"/>
      <c r="FE204" s="119"/>
      <c r="FF204" s="119"/>
      <c r="FG204" s="119"/>
      <c r="FH204" s="119"/>
      <c r="FI204" s="119"/>
      <c r="FJ204" s="119"/>
      <c r="FK204" s="119"/>
      <c r="FL204" s="119"/>
      <c r="FM204" s="119"/>
      <c r="FN204" s="119"/>
      <c r="FO204" s="119"/>
      <c r="FP204" s="119"/>
      <c r="FQ204" s="119"/>
      <c r="FR204" s="119"/>
      <c r="FS204" s="119"/>
      <c r="FT204" s="119"/>
      <c r="FU204" s="119"/>
      <c r="FV204" s="119"/>
      <c r="FW204" s="119"/>
      <c r="FX204" s="119"/>
      <c r="FY204" s="119"/>
      <c r="FZ204" s="119"/>
      <c r="GA204" s="119"/>
      <c r="GB204" s="119"/>
      <c r="GC204" s="119"/>
      <c r="GD204" s="119"/>
      <c r="GE204" s="119"/>
      <c r="GF204" s="119"/>
      <c r="GG204" s="119"/>
      <c r="GH204" s="119"/>
      <c r="GI204" s="119"/>
      <c r="GJ204" s="119"/>
    </row>
    <row r="205" spans="1:192" ht="56.25" x14ac:dyDescent="0.25">
      <c r="A205" s="181" t="s">
        <v>4</v>
      </c>
      <c r="B205" s="153" t="s">
        <v>691</v>
      </c>
      <c r="C205" s="153" t="s">
        <v>401</v>
      </c>
      <c r="D205" s="158" t="s">
        <v>25</v>
      </c>
      <c r="E205" s="172" t="s">
        <v>1034</v>
      </c>
      <c r="F205" s="63"/>
      <c r="G205" s="90" t="str">
        <f>Page1!$H198</f>
        <v>NA</v>
      </c>
      <c r="H205" s="90" t="str">
        <f>Page2!$H198</f>
        <v>NA</v>
      </c>
      <c r="I205" s="90" t="str">
        <f>Page3!$H198</f>
        <v>Validé</v>
      </c>
      <c r="J205" s="90" t="str">
        <f>Page4!$H198</f>
        <v>Invalidé</v>
      </c>
      <c r="K205" s="90" t="str">
        <f>Page5!$H198</f>
        <v>NA</v>
      </c>
      <c r="L205" s="90" t="str">
        <f>Page6!$H198</f>
        <v>NA</v>
      </c>
      <c r="M205" s="90" t="str">
        <f>Page7!$H198</f>
        <v>NA</v>
      </c>
      <c r="N205" s="90" t="str">
        <f>Page8!$H198</f>
        <v>Validé</v>
      </c>
      <c r="O205" s="90" t="str">
        <f>Page9!$H198</f>
        <v>NA</v>
      </c>
      <c r="P205" s="90" t="str">
        <f>Page10!$H198</f>
        <v>NA</v>
      </c>
      <c r="Q205" s="90" t="str">
        <f>Page11!$H198</f>
        <v>Invalidé</v>
      </c>
      <c r="R205" s="90" t="str">
        <f>Page12!$H198</f>
        <v>Invalidé</v>
      </c>
      <c r="S205" s="90" t="str">
        <f>Page13!$H198</f>
        <v>NA</v>
      </c>
      <c r="T205" s="90" t="str">
        <f>Page14!$H198</f>
        <v>Invalidé</v>
      </c>
      <c r="U205" s="90" t="str">
        <f>Page15!$H198</f>
        <v>NA</v>
      </c>
      <c r="V205" s="90" t="str">
        <f>Page16!$H198</f>
        <v>NA</v>
      </c>
      <c r="W205" s="90" t="str">
        <f>Page17!$H198</f>
        <v>NA</v>
      </c>
      <c r="X205" s="90" t="str">
        <f>Page18!$H198</f>
        <v>NA</v>
      </c>
      <c r="Y205" s="90" t="str">
        <f>Page19!$H198</f>
        <v>Validé</v>
      </c>
      <c r="Z205" s="90" t="str">
        <f>Page20!$H198</f>
        <v>Validé</v>
      </c>
      <c r="AA205" s="90" t="str">
        <f>Page21!$H198</f>
        <v>NA</v>
      </c>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119"/>
      <c r="AZ205" s="119"/>
      <c r="BA205" s="119"/>
      <c r="BB205" s="119"/>
      <c r="BC205" s="119"/>
      <c r="BD205" s="119"/>
      <c r="BE205" s="119"/>
      <c r="BF205" s="119"/>
      <c r="BG205" s="119"/>
      <c r="BH205" s="119"/>
      <c r="BI205" s="119"/>
      <c r="BJ205" s="119"/>
      <c r="BK205" s="119"/>
      <c r="BL205" s="119"/>
      <c r="BM205" s="119"/>
      <c r="BN205" s="119"/>
      <c r="BO205" s="119"/>
      <c r="BP205" s="119"/>
      <c r="BQ205" s="119"/>
      <c r="BR205" s="119"/>
      <c r="BS205" s="119"/>
      <c r="BT205" s="119"/>
      <c r="BU205" s="119"/>
      <c r="BV205" s="119"/>
      <c r="BW205" s="119"/>
      <c r="BX205" s="119"/>
      <c r="BY205" s="119"/>
      <c r="BZ205" s="119"/>
      <c r="CA205" s="119"/>
      <c r="CB205" s="119"/>
      <c r="CC205" s="119"/>
      <c r="CD205" s="119"/>
      <c r="CE205" s="119"/>
      <c r="CF205" s="119"/>
      <c r="CG205" s="119"/>
      <c r="CH205" s="119"/>
      <c r="CI205" s="119"/>
      <c r="CJ205" s="119"/>
      <c r="CK205" s="119"/>
      <c r="CL205" s="119"/>
      <c r="CM205" s="119"/>
      <c r="CN205" s="119"/>
      <c r="CO205" s="119"/>
      <c r="CP205" s="119"/>
      <c r="CQ205" s="119"/>
      <c r="CR205" s="119"/>
      <c r="CS205" s="119"/>
      <c r="CT205" s="119"/>
      <c r="CU205" s="119"/>
      <c r="CV205" s="119"/>
      <c r="CW205" s="119"/>
      <c r="CX205" s="119"/>
      <c r="CY205" s="119"/>
      <c r="CZ205" s="119"/>
      <c r="DA205" s="119"/>
      <c r="DB205" s="119"/>
      <c r="DC205" s="119"/>
      <c r="DD205" s="119"/>
      <c r="DE205" s="119"/>
      <c r="DF205" s="119"/>
      <c r="DG205" s="119"/>
      <c r="DH205" s="119"/>
      <c r="DI205" s="119"/>
      <c r="DJ205" s="119"/>
      <c r="DK205" s="119"/>
      <c r="DL205" s="119"/>
      <c r="DM205" s="119"/>
      <c r="DN205" s="119"/>
      <c r="DO205" s="119"/>
      <c r="DP205" s="119"/>
      <c r="DQ205" s="119"/>
      <c r="DR205" s="119"/>
      <c r="DS205" s="119"/>
      <c r="DT205" s="119"/>
      <c r="DU205" s="119"/>
      <c r="DV205" s="119"/>
      <c r="DW205" s="119"/>
      <c r="DX205" s="119"/>
      <c r="DY205" s="119"/>
      <c r="DZ205" s="119"/>
      <c r="EA205" s="119"/>
      <c r="EB205" s="119"/>
      <c r="EC205" s="119"/>
      <c r="ED205" s="119"/>
      <c r="EE205" s="119"/>
      <c r="EF205" s="119"/>
      <c r="EG205" s="119"/>
      <c r="EH205" s="119"/>
      <c r="EI205" s="119"/>
      <c r="EJ205" s="119"/>
      <c r="EK205" s="119"/>
      <c r="EL205" s="119"/>
      <c r="EM205" s="119"/>
      <c r="EN205" s="119"/>
      <c r="EO205" s="119"/>
      <c r="EP205" s="119"/>
      <c r="EQ205" s="119"/>
      <c r="ER205" s="119"/>
      <c r="ES205" s="119"/>
      <c r="ET205" s="119"/>
      <c r="EU205" s="119"/>
      <c r="EV205" s="119"/>
      <c r="EW205" s="119"/>
      <c r="EX205" s="119"/>
      <c r="EY205" s="119"/>
      <c r="EZ205" s="119"/>
      <c r="FA205" s="119"/>
      <c r="FB205" s="119"/>
      <c r="FC205" s="119"/>
      <c r="FD205" s="119"/>
      <c r="FE205" s="119"/>
      <c r="FF205" s="119"/>
      <c r="FG205" s="119"/>
      <c r="FH205" s="119"/>
      <c r="FI205" s="119"/>
      <c r="FJ205" s="119"/>
      <c r="FK205" s="119"/>
      <c r="FL205" s="119"/>
      <c r="FM205" s="119"/>
      <c r="FN205" s="119"/>
      <c r="FO205" s="119"/>
      <c r="FP205" s="119"/>
      <c r="FQ205" s="119"/>
      <c r="FR205" s="119"/>
      <c r="FS205" s="119"/>
      <c r="FT205" s="119"/>
      <c r="FU205" s="119"/>
      <c r="FV205" s="119"/>
      <c r="FW205" s="119"/>
      <c r="FX205" s="119"/>
      <c r="FY205" s="119"/>
      <c r="FZ205" s="119"/>
      <c r="GA205" s="119"/>
      <c r="GB205" s="119"/>
      <c r="GC205" s="119"/>
      <c r="GD205" s="119"/>
      <c r="GE205" s="119"/>
      <c r="GF205" s="119"/>
      <c r="GG205" s="119"/>
      <c r="GH205" s="119"/>
      <c r="GI205" s="119"/>
      <c r="GJ205" s="119"/>
    </row>
    <row r="206" spans="1:192" ht="191.25" x14ac:dyDescent="0.25">
      <c r="A206" s="181" t="s">
        <v>4</v>
      </c>
      <c r="B206" s="153"/>
      <c r="C206" s="153" t="s">
        <v>692</v>
      </c>
      <c r="D206" s="158" t="s">
        <v>25</v>
      </c>
      <c r="E206" s="172" t="s">
        <v>1035</v>
      </c>
      <c r="F206" s="63"/>
      <c r="G206" s="90" t="str">
        <f>Page1!$H199</f>
        <v>NA</v>
      </c>
      <c r="H206" s="90" t="str">
        <f>Page2!$H199</f>
        <v>NA</v>
      </c>
      <c r="I206" s="90" t="str">
        <f>Page3!$H199</f>
        <v>Validé</v>
      </c>
      <c r="J206" s="90" t="str">
        <f>Page4!$H199</f>
        <v>NA</v>
      </c>
      <c r="K206" s="90" t="str">
        <f>Page5!$H199</f>
        <v>NA</v>
      </c>
      <c r="L206" s="90" t="str">
        <f>Page6!$H199</f>
        <v>NA</v>
      </c>
      <c r="M206" s="90" t="str">
        <f>Page7!$H199</f>
        <v>NA</v>
      </c>
      <c r="N206" s="90" t="str">
        <f>Page8!$H199</f>
        <v>NA</v>
      </c>
      <c r="O206" s="90" t="str">
        <f>Page9!$H199</f>
        <v>NA</v>
      </c>
      <c r="P206" s="90" t="str">
        <f>Page10!$H199</f>
        <v>NA</v>
      </c>
      <c r="Q206" s="90" t="str">
        <f>Page11!$H199</f>
        <v>Validé</v>
      </c>
      <c r="R206" s="90" t="str">
        <f>Page12!$H199</f>
        <v>NA</v>
      </c>
      <c r="S206" s="90" t="str">
        <f>Page13!$H199</f>
        <v>NA</v>
      </c>
      <c r="T206" s="90" t="str">
        <f>Page14!$H199</f>
        <v>NA</v>
      </c>
      <c r="U206" s="90" t="str">
        <f>Page15!$H199</f>
        <v>NA</v>
      </c>
      <c r="V206" s="90" t="str">
        <f>Page16!$H199</f>
        <v>NA</v>
      </c>
      <c r="W206" s="90" t="str">
        <f>Page17!$H199</f>
        <v>NA</v>
      </c>
      <c r="X206" s="90" t="str">
        <f>Page18!$H199</f>
        <v>NA</v>
      </c>
      <c r="Y206" s="90" t="str">
        <f>Page19!$H199</f>
        <v>Validé</v>
      </c>
      <c r="Z206" s="90" t="str">
        <f>Page20!$H199</f>
        <v>NA</v>
      </c>
      <c r="AA206" s="90" t="str">
        <f>Page21!$H199</f>
        <v>NA</v>
      </c>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119"/>
      <c r="AZ206" s="119"/>
      <c r="BA206" s="119"/>
      <c r="BB206" s="119"/>
      <c r="BC206" s="119"/>
      <c r="BD206" s="119"/>
      <c r="BE206" s="119"/>
      <c r="BF206" s="119"/>
      <c r="BG206" s="119"/>
      <c r="BH206" s="119"/>
      <c r="BI206" s="119"/>
      <c r="BJ206" s="119"/>
      <c r="BK206" s="119"/>
      <c r="BL206" s="119"/>
      <c r="BM206" s="119"/>
      <c r="BN206" s="119"/>
      <c r="BO206" s="119"/>
      <c r="BP206" s="119"/>
      <c r="BQ206" s="119"/>
      <c r="BR206" s="119"/>
      <c r="BS206" s="119"/>
      <c r="BT206" s="119"/>
      <c r="BU206" s="119"/>
      <c r="BV206" s="119"/>
      <c r="BW206" s="119"/>
      <c r="BX206" s="119"/>
      <c r="BY206" s="119"/>
      <c r="BZ206" s="119"/>
      <c r="CA206" s="119"/>
      <c r="CB206" s="119"/>
      <c r="CC206" s="119"/>
      <c r="CD206" s="119"/>
      <c r="CE206" s="119"/>
      <c r="CF206" s="119"/>
      <c r="CG206" s="119"/>
      <c r="CH206" s="119"/>
      <c r="CI206" s="119"/>
      <c r="CJ206" s="119"/>
      <c r="CK206" s="119"/>
      <c r="CL206" s="119"/>
      <c r="CM206" s="119"/>
      <c r="CN206" s="119"/>
      <c r="CO206" s="119"/>
      <c r="CP206" s="119"/>
      <c r="CQ206" s="119"/>
      <c r="CR206" s="119"/>
      <c r="CS206" s="119"/>
      <c r="CT206" s="119"/>
      <c r="CU206" s="119"/>
      <c r="CV206" s="119"/>
      <c r="CW206" s="119"/>
      <c r="CX206" s="119"/>
      <c r="CY206" s="119"/>
      <c r="CZ206" s="119"/>
      <c r="DA206" s="119"/>
      <c r="DB206" s="119"/>
      <c r="DC206" s="119"/>
      <c r="DD206" s="119"/>
      <c r="DE206" s="119"/>
      <c r="DF206" s="119"/>
      <c r="DG206" s="119"/>
      <c r="DH206" s="119"/>
      <c r="DI206" s="119"/>
      <c r="DJ206" s="119"/>
      <c r="DK206" s="119"/>
      <c r="DL206" s="119"/>
      <c r="DM206" s="119"/>
      <c r="DN206" s="119"/>
      <c r="DO206" s="119"/>
      <c r="DP206" s="119"/>
      <c r="DQ206" s="119"/>
      <c r="DR206" s="119"/>
      <c r="DS206" s="119"/>
      <c r="DT206" s="119"/>
      <c r="DU206" s="119"/>
      <c r="DV206" s="119"/>
      <c r="DW206" s="119"/>
      <c r="DX206" s="119"/>
      <c r="DY206" s="119"/>
      <c r="DZ206" s="119"/>
      <c r="EA206" s="119"/>
      <c r="EB206" s="119"/>
      <c r="EC206" s="119"/>
      <c r="ED206" s="119"/>
      <c r="EE206" s="119"/>
      <c r="EF206" s="119"/>
      <c r="EG206" s="119"/>
      <c r="EH206" s="119"/>
      <c r="EI206" s="119"/>
      <c r="EJ206" s="119"/>
      <c r="EK206" s="119"/>
      <c r="EL206" s="119"/>
      <c r="EM206" s="119"/>
      <c r="EN206" s="119"/>
      <c r="EO206" s="119"/>
      <c r="EP206" s="119"/>
      <c r="EQ206" s="119"/>
      <c r="ER206" s="119"/>
      <c r="ES206" s="119"/>
      <c r="ET206" s="119"/>
      <c r="EU206" s="119"/>
      <c r="EV206" s="119"/>
      <c r="EW206" s="119"/>
      <c r="EX206" s="119"/>
      <c r="EY206" s="119"/>
      <c r="EZ206" s="119"/>
      <c r="FA206" s="119"/>
      <c r="FB206" s="119"/>
      <c r="FC206" s="119"/>
      <c r="FD206" s="119"/>
      <c r="FE206" s="119"/>
      <c r="FF206" s="119"/>
      <c r="FG206" s="119"/>
      <c r="FH206" s="119"/>
      <c r="FI206" s="119"/>
      <c r="FJ206" s="119"/>
      <c r="FK206" s="119"/>
      <c r="FL206" s="119"/>
      <c r="FM206" s="119"/>
      <c r="FN206" s="119"/>
      <c r="FO206" s="119"/>
      <c r="FP206" s="119"/>
      <c r="FQ206" s="119"/>
      <c r="FR206" s="119"/>
      <c r="FS206" s="119"/>
      <c r="FT206" s="119"/>
      <c r="FU206" s="119"/>
      <c r="FV206" s="119"/>
      <c r="FW206" s="119"/>
      <c r="FX206" s="119"/>
      <c r="FY206" s="119"/>
      <c r="FZ206" s="119"/>
      <c r="GA206" s="119"/>
      <c r="GB206" s="119"/>
      <c r="GC206" s="119"/>
      <c r="GD206" s="119"/>
      <c r="GE206" s="119"/>
      <c r="GF206" s="119"/>
      <c r="GG206" s="119"/>
      <c r="GH206" s="119"/>
      <c r="GI206" s="119"/>
      <c r="GJ206" s="119"/>
    </row>
    <row r="207" spans="1:192" ht="180" x14ac:dyDescent="0.25">
      <c r="A207" s="181" t="s">
        <v>4</v>
      </c>
      <c r="B207" s="153"/>
      <c r="C207" s="153" t="s">
        <v>693</v>
      </c>
      <c r="D207" s="158" t="s">
        <v>25</v>
      </c>
      <c r="E207" s="172" t="s">
        <v>1036</v>
      </c>
      <c r="F207" s="63"/>
      <c r="G207" s="90" t="str">
        <f>Page1!$H200</f>
        <v>NA</v>
      </c>
      <c r="H207" s="90" t="str">
        <f>Page2!$H200</f>
        <v>Validé</v>
      </c>
      <c r="I207" s="90" t="str">
        <f>Page3!$H200</f>
        <v>NA</v>
      </c>
      <c r="J207" s="90" t="str">
        <f>Page4!$H200</f>
        <v>NA</v>
      </c>
      <c r="K207" s="90" t="str">
        <f>Page5!$H200</f>
        <v>NA</v>
      </c>
      <c r="L207" s="90" t="str">
        <f>Page6!$H200</f>
        <v>NA</v>
      </c>
      <c r="M207" s="90" t="str">
        <f>Page7!$H200</f>
        <v>NA</v>
      </c>
      <c r="N207" s="90" t="str">
        <f>Page8!$H200</f>
        <v>NA</v>
      </c>
      <c r="O207" s="90" t="str">
        <f>Page9!$H200</f>
        <v>NA</v>
      </c>
      <c r="P207" s="90" t="str">
        <f>Page10!$H200</f>
        <v>NA</v>
      </c>
      <c r="Q207" s="90" t="str">
        <f>Page11!$H200</f>
        <v>NA</v>
      </c>
      <c r="R207" s="90" t="str">
        <f>Page12!$H200</f>
        <v>NA</v>
      </c>
      <c r="S207" s="90" t="str">
        <f>Page13!$H200</f>
        <v>NA</v>
      </c>
      <c r="T207" s="90" t="str">
        <f>Page14!$H200</f>
        <v>NA</v>
      </c>
      <c r="U207" s="90" t="str">
        <f>Page15!$H200</f>
        <v>NA</v>
      </c>
      <c r="V207" s="90" t="str">
        <f>Page16!$H200</f>
        <v>NA</v>
      </c>
      <c r="W207" s="90" t="str">
        <f>Page17!$H200</f>
        <v>NA</v>
      </c>
      <c r="X207" s="90" t="str">
        <f>Page18!$H200</f>
        <v>NA</v>
      </c>
      <c r="Y207" s="90" t="str">
        <f>Page19!$H200</f>
        <v>NA</v>
      </c>
      <c r="Z207" s="90" t="str">
        <f>Page20!$H200</f>
        <v>Validé</v>
      </c>
      <c r="AA207" s="90" t="str">
        <f>Page21!$H200</f>
        <v>NA</v>
      </c>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119"/>
      <c r="AZ207" s="119"/>
      <c r="BA207" s="119"/>
      <c r="BB207" s="119"/>
      <c r="BC207" s="119"/>
      <c r="BD207" s="119"/>
      <c r="BE207" s="119"/>
      <c r="BF207" s="119"/>
      <c r="BG207" s="119"/>
      <c r="BH207" s="119"/>
      <c r="BI207" s="119"/>
      <c r="BJ207" s="119"/>
      <c r="BK207" s="119"/>
      <c r="BL207" s="119"/>
      <c r="BM207" s="119"/>
      <c r="BN207" s="119"/>
      <c r="BO207" s="119"/>
      <c r="BP207" s="119"/>
      <c r="BQ207" s="119"/>
      <c r="BR207" s="119"/>
      <c r="BS207" s="119"/>
      <c r="BT207" s="119"/>
      <c r="BU207" s="119"/>
      <c r="BV207" s="119"/>
      <c r="BW207" s="119"/>
      <c r="BX207" s="119"/>
      <c r="BY207" s="119"/>
      <c r="BZ207" s="119"/>
      <c r="CA207" s="119"/>
      <c r="CB207" s="119"/>
      <c r="CC207" s="119"/>
      <c r="CD207" s="119"/>
      <c r="CE207" s="119"/>
      <c r="CF207" s="119"/>
      <c r="CG207" s="119"/>
      <c r="CH207" s="119"/>
      <c r="CI207" s="119"/>
      <c r="CJ207" s="119"/>
      <c r="CK207" s="119"/>
      <c r="CL207" s="119"/>
      <c r="CM207" s="119"/>
      <c r="CN207" s="119"/>
      <c r="CO207" s="119"/>
      <c r="CP207" s="119"/>
      <c r="CQ207" s="119"/>
      <c r="CR207" s="119"/>
      <c r="CS207" s="119"/>
      <c r="CT207" s="119"/>
      <c r="CU207" s="119"/>
      <c r="CV207" s="119"/>
      <c r="CW207" s="119"/>
      <c r="CX207" s="119"/>
      <c r="CY207" s="119"/>
      <c r="CZ207" s="119"/>
      <c r="DA207" s="119"/>
      <c r="DB207" s="119"/>
      <c r="DC207" s="119"/>
      <c r="DD207" s="119"/>
      <c r="DE207" s="119"/>
      <c r="DF207" s="119"/>
      <c r="DG207" s="119"/>
      <c r="DH207" s="119"/>
      <c r="DI207" s="119"/>
      <c r="DJ207" s="119"/>
      <c r="DK207" s="119"/>
      <c r="DL207" s="119"/>
      <c r="DM207" s="119"/>
      <c r="DN207" s="119"/>
      <c r="DO207" s="119"/>
      <c r="DP207" s="119"/>
      <c r="DQ207" s="119"/>
      <c r="DR207" s="119"/>
      <c r="DS207" s="119"/>
      <c r="DT207" s="119"/>
      <c r="DU207" s="119"/>
      <c r="DV207" s="119"/>
      <c r="DW207" s="119"/>
      <c r="DX207" s="119"/>
      <c r="DY207" s="119"/>
      <c r="DZ207" s="119"/>
      <c r="EA207" s="119"/>
      <c r="EB207" s="119"/>
      <c r="EC207" s="119"/>
      <c r="ED207" s="119"/>
      <c r="EE207" s="119"/>
      <c r="EF207" s="119"/>
      <c r="EG207" s="119"/>
      <c r="EH207" s="119"/>
      <c r="EI207" s="119"/>
      <c r="EJ207" s="119"/>
      <c r="EK207" s="119"/>
      <c r="EL207" s="119"/>
      <c r="EM207" s="119"/>
      <c r="EN207" s="119"/>
      <c r="EO207" s="119"/>
      <c r="EP207" s="119"/>
      <c r="EQ207" s="119"/>
      <c r="ER207" s="119"/>
      <c r="ES207" s="119"/>
      <c r="ET207" s="119"/>
      <c r="EU207" s="119"/>
      <c r="EV207" s="119"/>
      <c r="EW207" s="119"/>
      <c r="EX207" s="119"/>
      <c r="EY207" s="119"/>
      <c r="EZ207" s="119"/>
      <c r="FA207" s="119"/>
      <c r="FB207" s="119"/>
      <c r="FC207" s="119"/>
      <c r="FD207" s="119"/>
      <c r="FE207" s="119"/>
      <c r="FF207" s="119"/>
      <c r="FG207" s="119"/>
      <c r="FH207" s="119"/>
      <c r="FI207" s="119"/>
      <c r="FJ207" s="119"/>
      <c r="FK207" s="119"/>
      <c r="FL207" s="119"/>
      <c r="FM207" s="119"/>
      <c r="FN207" s="119"/>
      <c r="FO207" s="119"/>
      <c r="FP207" s="119"/>
      <c r="FQ207" s="119"/>
      <c r="FR207" s="119"/>
      <c r="FS207" s="119"/>
      <c r="FT207" s="119"/>
      <c r="FU207" s="119"/>
      <c r="FV207" s="119"/>
      <c r="FW207" s="119"/>
      <c r="FX207" s="119"/>
      <c r="FY207" s="119"/>
      <c r="FZ207" s="119"/>
      <c r="GA207" s="119"/>
      <c r="GB207" s="119"/>
      <c r="GC207" s="119"/>
      <c r="GD207" s="119"/>
      <c r="GE207" s="119"/>
      <c r="GF207" s="119"/>
      <c r="GG207" s="119"/>
      <c r="GH207" s="119"/>
      <c r="GI207" s="119"/>
      <c r="GJ207" s="119"/>
    </row>
    <row r="208" spans="1:192" ht="157.5" x14ac:dyDescent="0.25">
      <c r="A208" s="181" t="s">
        <v>4</v>
      </c>
      <c r="B208" s="160" t="s">
        <v>1037</v>
      </c>
      <c r="C208" s="160" t="s">
        <v>402</v>
      </c>
      <c r="D208" s="159" t="s">
        <v>24</v>
      </c>
      <c r="E208" s="164" t="s">
        <v>1038</v>
      </c>
      <c r="F208" s="62"/>
      <c r="G208" s="90" t="str">
        <f>Page1!$H201</f>
        <v>NA</v>
      </c>
      <c r="H208" s="90" t="str">
        <f>Page2!$H201</f>
        <v>Invalidé</v>
      </c>
      <c r="I208" s="90" t="str">
        <f>Page3!$H201</f>
        <v>Invalidé</v>
      </c>
      <c r="J208" s="90" t="str">
        <f>Page4!$H201</f>
        <v>Invalidé</v>
      </c>
      <c r="K208" s="90" t="str">
        <f>Page5!$H201</f>
        <v>NA</v>
      </c>
      <c r="L208" s="90" t="str">
        <f>Page6!$H201</f>
        <v>NA</v>
      </c>
      <c r="M208" s="90" t="str">
        <f>Page7!$H201</f>
        <v>NA</v>
      </c>
      <c r="N208" s="90" t="str">
        <f>Page8!$H201</f>
        <v>Invalidé</v>
      </c>
      <c r="O208" s="90" t="str">
        <f>Page9!$H201</f>
        <v>NA</v>
      </c>
      <c r="P208" s="90" t="str">
        <f>Page10!$H201</f>
        <v>NA</v>
      </c>
      <c r="Q208" s="90" t="str">
        <f>Page11!$H201</f>
        <v>Invalidé</v>
      </c>
      <c r="R208" s="90" t="str">
        <f>Page12!$H201</f>
        <v>Invalidé</v>
      </c>
      <c r="S208" s="90" t="str">
        <f>Page13!$H201</f>
        <v>NA</v>
      </c>
      <c r="T208" s="90" t="str">
        <f>Page14!$H201</f>
        <v>NA</v>
      </c>
      <c r="U208" s="90" t="str">
        <f>Page15!$H201</f>
        <v>NA</v>
      </c>
      <c r="V208" s="90" t="str">
        <f>Page16!$H201</f>
        <v>NA</v>
      </c>
      <c r="W208" s="90" t="str">
        <f>Page17!$H201</f>
        <v>NA</v>
      </c>
      <c r="X208" s="90" t="str">
        <f>Page18!$H201</f>
        <v>NA</v>
      </c>
      <c r="Y208" s="90" t="str">
        <f>Page19!$H201</f>
        <v>Invalidé</v>
      </c>
      <c r="Z208" s="90" t="str">
        <f>Page20!$H201</f>
        <v>NA</v>
      </c>
      <c r="AA208" s="90" t="str">
        <f>Page21!$H201</f>
        <v>NA</v>
      </c>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119"/>
      <c r="AZ208" s="119"/>
      <c r="BA208" s="119"/>
      <c r="BB208" s="119"/>
      <c r="BC208" s="119"/>
      <c r="BD208" s="119"/>
      <c r="BE208" s="119"/>
      <c r="BF208" s="119"/>
      <c r="BG208" s="119"/>
      <c r="BH208" s="119"/>
      <c r="BI208" s="119"/>
      <c r="BJ208" s="119"/>
      <c r="BK208" s="119"/>
      <c r="BL208" s="119"/>
      <c r="BM208" s="119"/>
      <c r="BN208" s="119"/>
      <c r="BO208" s="119"/>
      <c r="BP208" s="119"/>
      <c r="BQ208" s="119"/>
      <c r="BR208" s="119"/>
      <c r="BS208" s="119"/>
      <c r="BT208" s="119"/>
      <c r="BU208" s="119"/>
      <c r="BV208" s="119"/>
      <c r="BW208" s="119"/>
      <c r="BX208" s="119"/>
      <c r="BY208" s="119"/>
      <c r="BZ208" s="119"/>
      <c r="CA208" s="119"/>
      <c r="CB208" s="119"/>
      <c r="CC208" s="119"/>
      <c r="CD208" s="119"/>
      <c r="CE208" s="119"/>
      <c r="CF208" s="119"/>
      <c r="CG208" s="119"/>
      <c r="CH208" s="119"/>
      <c r="CI208" s="119"/>
      <c r="CJ208" s="119"/>
      <c r="CK208" s="119"/>
      <c r="CL208" s="119"/>
      <c r="CM208" s="119"/>
      <c r="CN208" s="119"/>
      <c r="CO208" s="119"/>
      <c r="CP208" s="119"/>
      <c r="CQ208" s="119"/>
      <c r="CR208" s="119"/>
      <c r="CS208" s="119"/>
      <c r="CT208" s="119"/>
      <c r="CU208" s="119"/>
      <c r="CV208" s="119"/>
      <c r="CW208" s="119"/>
      <c r="CX208" s="119"/>
      <c r="CY208" s="119"/>
      <c r="CZ208" s="119"/>
      <c r="DA208" s="119"/>
      <c r="DB208" s="119"/>
      <c r="DC208" s="119"/>
      <c r="DD208" s="119"/>
      <c r="DE208" s="119"/>
      <c r="DF208" s="119"/>
      <c r="DG208" s="119"/>
      <c r="DH208" s="119"/>
      <c r="DI208" s="119"/>
      <c r="DJ208" s="119"/>
      <c r="DK208" s="119"/>
      <c r="DL208" s="119"/>
      <c r="DM208" s="119"/>
      <c r="DN208" s="119"/>
      <c r="DO208" s="119"/>
      <c r="DP208" s="119"/>
      <c r="DQ208" s="119"/>
      <c r="DR208" s="119"/>
      <c r="DS208" s="119"/>
      <c r="DT208" s="119"/>
      <c r="DU208" s="119"/>
      <c r="DV208" s="119"/>
      <c r="DW208" s="119"/>
      <c r="DX208" s="119"/>
      <c r="DY208" s="119"/>
      <c r="DZ208" s="119"/>
      <c r="EA208" s="119"/>
      <c r="EB208" s="119"/>
      <c r="EC208" s="119"/>
      <c r="ED208" s="119"/>
      <c r="EE208" s="119"/>
      <c r="EF208" s="119"/>
      <c r="EG208" s="119"/>
      <c r="EH208" s="119"/>
      <c r="EI208" s="119"/>
      <c r="EJ208" s="119"/>
      <c r="EK208" s="119"/>
      <c r="EL208" s="119"/>
      <c r="EM208" s="119"/>
      <c r="EN208" s="119"/>
      <c r="EO208" s="119"/>
      <c r="EP208" s="119"/>
      <c r="EQ208" s="119"/>
      <c r="ER208" s="119"/>
      <c r="ES208" s="119"/>
      <c r="ET208" s="119"/>
      <c r="EU208" s="119"/>
      <c r="EV208" s="119"/>
      <c r="EW208" s="119"/>
      <c r="EX208" s="119"/>
      <c r="EY208" s="119"/>
      <c r="EZ208" s="119"/>
      <c r="FA208" s="119"/>
      <c r="FB208" s="119"/>
      <c r="FC208" s="119"/>
      <c r="FD208" s="119"/>
      <c r="FE208" s="119"/>
      <c r="FF208" s="119"/>
      <c r="FG208" s="119"/>
      <c r="FH208" s="119"/>
      <c r="FI208" s="119"/>
      <c r="FJ208" s="119"/>
      <c r="FK208" s="119"/>
      <c r="FL208" s="119"/>
      <c r="FM208" s="119"/>
      <c r="FN208" s="119"/>
      <c r="FO208" s="119"/>
      <c r="FP208" s="119"/>
      <c r="FQ208" s="119"/>
      <c r="FR208" s="119"/>
      <c r="FS208" s="119"/>
      <c r="FT208" s="119"/>
      <c r="FU208" s="119"/>
      <c r="FV208" s="119"/>
      <c r="FW208" s="119"/>
      <c r="FX208" s="119"/>
      <c r="FY208" s="119"/>
      <c r="FZ208" s="119"/>
      <c r="GA208" s="119"/>
      <c r="GB208" s="119"/>
      <c r="GC208" s="119"/>
      <c r="GD208" s="119"/>
      <c r="GE208" s="119"/>
      <c r="GF208" s="119"/>
      <c r="GG208" s="119"/>
      <c r="GH208" s="119"/>
      <c r="GI208" s="119"/>
      <c r="GJ208" s="119"/>
    </row>
    <row r="209" spans="1:192" ht="45" x14ac:dyDescent="0.25">
      <c r="A209" s="181" t="s">
        <v>4</v>
      </c>
      <c r="B209" s="153" t="s">
        <v>1039</v>
      </c>
      <c r="C209" s="153" t="s">
        <v>403</v>
      </c>
      <c r="D209" s="158" t="s">
        <v>24</v>
      </c>
      <c r="E209" s="172" t="s">
        <v>694</v>
      </c>
      <c r="F209" s="63"/>
      <c r="G209" s="90" t="str">
        <f>Page1!$H202</f>
        <v>NA</v>
      </c>
      <c r="H209" s="90" t="str">
        <f>Page2!$H202</f>
        <v>NA</v>
      </c>
      <c r="I209" s="90" t="str">
        <f>Page3!$H202</f>
        <v>Validé</v>
      </c>
      <c r="J209" s="90" t="str">
        <f>Page4!$H202</f>
        <v>Validé</v>
      </c>
      <c r="K209" s="90" t="str">
        <f>Page5!$H202</f>
        <v>NA</v>
      </c>
      <c r="L209" s="90" t="str">
        <f>Page6!$H202</f>
        <v>NA</v>
      </c>
      <c r="M209" s="90" t="str">
        <f>Page7!$H202</f>
        <v>NA</v>
      </c>
      <c r="N209" s="90" t="str">
        <f>Page8!$H202</f>
        <v>NA</v>
      </c>
      <c r="O209" s="90" t="str">
        <f>Page9!$H202</f>
        <v>NA</v>
      </c>
      <c r="P209" s="90" t="str">
        <f>Page10!$H202</f>
        <v>NA</v>
      </c>
      <c r="Q209" s="90" t="str">
        <f>Page11!$H202</f>
        <v>Validé</v>
      </c>
      <c r="R209" s="90" t="str">
        <f>Page12!$H202</f>
        <v>Validé</v>
      </c>
      <c r="S209" s="90" t="str">
        <f>Page13!$H202</f>
        <v>NA</v>
      </c>
      <c r="T209" s="90" t="str">
        <f>Page14!$H202</f>
        <v>NA</v>
      </c>
      <c r="U209" s="90" t="str">
        <f>Page15!$H202</f>
        <v>NA</v>
      </c>
      <c r="V209" s="90" t="str">
        <f>Page16!$H202</f>
        <v>NA</v>
      </c>
      <c r="W209" s="90" t="str">
        <f>Page17!$H202</f>
        <v>NA</v>
      </c>
      <c r="X209" s="90" t="str">
        <f>Page18!$H202</f>
        <v>NA</v>
      </c>
      <c r="Y209" s="90" t="str">
        <f>Page19!$H202</f>
        <v>NA</v>
      </c>
      <c r="Z209" s="90" t="str">
        <f>Page20!$H202</f>
        <v>NA</v>
      </c>
      <c r="AA209" s="90" t="str">
        <f>Page21!$H202</f>
        <v>NA</v>
      </c>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119"/>
      <c r="AZ209" s="119"/>
      <c r="BA209" s="119"/>
      <c r="BB209" s="119"/>
      <c r="BC209" s="119"/>
      <c r="BD209" s="119"/>
      <c r="BE209" s="119"/>
      <c r="BF209" s="119"/>
      <c r="BG209" s="119"/>
      <c r="BH209" s="119"/>
      <c r="BI209" s="119"/>
      <c r="BJ209" s="119"/>
      <c r="BK209" s="119"/>
      <c r="BL209" s="119"/>
      <c r="BM209" s="119"/>
      <c r="BN209" s="119"/>
      <c r="BO209" s="119"/>
      <c r="BP209" s="119"/>
      <c r="BQ209" s="119"/>
      <c r="BR209" s="119"/>
      <c r="BS209" s="119"/>
      <c r="BT209" s="119"/>
      <c r="BU209" s="119"/>
      <c r="BV209" s="119"/>
      <c r="BW209" s="119"/>
      <c r="BX209" s="119"/>
      <c r="BY209" s="119"/>
      <c r="BZ209" s="119"/>
      <c r="CA209" s="119"/>
      <c r="CB209" s="119"/>
      <c r="CC209" s="119"/>
      <c r="CD209" s="119"/>
      <c r="CE209" s="119"/>
      <c r="CF209" s="119"/>
      <c r="CG209" s="119"/>
      <c r="CH209" s="119"/>
      <c r="CI209" s="119"/>
      <c r="CJ209" s="119"/>
      <c r="CK209" s="119"/>
      <c r="CL209" s="119"/>
      <c r="CM209" s="119"/>
      <c r="CN209" s="119"/>
      <c r="CO209" s="119"/>
      <c r="CP209" s="119"/>
      <c r="CQ209" s="119"/>
      <c r="CR209" s="119"/>
      <c r="CS209" s="119"/>
      <c r="CT209" s="119"/>
      <c r="CU209" s="119"/>
      <c r="CV209" s="119"/>
      <c r="CW209" s="119"/>
      <c r="CX209" s="119"/>
      <c r="CY209" s="119"/>
      <c r="CZ209" s="119"/>
      <c r="DA209" s="119"/>
      <c r="DB209" s="119"/>
      <c r="DC209" s="119"/>
      <c r="DD209" s="119"/>
      <c r="DE209" s="119"/>
      <c r="DF209" s="119"/>
      <c r="DG209" s="119"/>
      <c r="DH209" s="119"/>
      <c r="DI209" s="119"/>
      <c r="DJ209" s="119"/>
      <c r="DK209" s="119"/>
      <c r="DL209" s="119"/>
      <c r="DM209" s="119"/>
      <c r="DN209" s="119"/>
      <c r="DO209" s="119"/>
      <c r="DP209" s="119"/>
      <c r="DQ209" s="119"/>
      <c r="DR209" s="119"/>
      <c r="DS209" s="119"/>
      <c r="DT209" s="119"/>
      <c r="DU209" s="119"/>
      <c r="DV209" s="119"/>
      <c r="DW209" s="119"/>
      <c r="DX209" s="119"/>
      <c r="DY209" s="119"/>
      <c r="DZ209" s="119"/>
      <c r="EA209" s="119"/>
      <c r="EB209" s="119"/>
      <c r="EC209" s="119"/>
      <c r="ED209" s="119"/>
      <c r="EE209" s="119"/>
      <c r="EF209" s="119"/>
      <c r="EG209" s="119"/>
      <c r="EH209" s="119"/>
      <c r="EI209" s="119"/>
      <c r="EJ209" s="119"/>
      <c r="EK209" s="119"/>
      <c r="EL209" s="119"/>
      <c r="EM209" s="119"/>
      <c r="EN209" s="119"/>
      <c r="EO209" s="119"/>
      <c r="EP209" s="119"/>
      <c r="EQ209" s="119"/>
      <c r="ER209" s="119"/>
      <c r="ES209" s="119"/>
      <c r="ET209" s="119"/>
      <c r="EU209" s="119"/>
      <c r="EV209" s="119"/>
      <c r="EW209" s="119"/>
      <c r="EX209" s="119"/>
      <c r="EY209" s="119"/>
      <c r="EZ209" s="119"/>
      <c r="FA209" s="119"/>
      <c r="FB209" s="119"/>
      <c r="FC209" s="119"/>
      <c r="FD209" s="119"/>
      <c r="FE209" s="119"/>
      <c r="FF209" s="119"/>
      <c r="FG209" s="119"/>
      <c r="FH209" s="119"/>
      <c r="FI209" s="119"/>
      <c r="FJ209" s="119"/>
      <c r="FK209" s="119"/>
      <c r="FL209" s="119"/>
      <c r="FM209" s="119"/>
      <c r="FN209" s="119"/>
      <c r="FO209" s="119"/>
      <c r="FP209" s="119"/>
      <c r="FQ209" s="119"/>
      <c r="FR209" s="119"/>
      <c r="FS209" s="119"/>
      <c r="FT209" s="119"/>
      <c r="FU209" s="119"/>
      <c r="FV209" s="119"/>
      <c r="FW209" s="119"/>
      <c r="FX209" s="119"/>
      <c r="FY209" s="119"/>
      <c r="FZ209" s="119"/>
      <c r="GA209" s="119"/>
      <c r="GB209" s="119"/>
      <c r="GC209" s="119"/>
      <c r="GD209" s="119"/>
      <c r="GE209" s="119"/>
      <c r="GF209" s="119"/>
      <c r="GG209" s="119"/>
      <c r="GH209" s="119"/>
      <c r="GI209" s="119"/>
      <c r="GJ209" s="119"/>
    </row>
    <row r="210" spans="1:192" ht="56.25" x14ac:dyDescent="0.25">
      <c r="A210" s="181" t="s">
        <v>4</v>
      </c>
      <c r="B210" s="160" t="s">
        <v>695</v>
      </c>
      <c r="C210" s="160" t="s">
        <v>404</v>
      </c>
      <c r="D210" s="159" t="s">
        <v>24</v>
      </c>
      <c r="E210" s="164" t="s">
        <v>1040</v>
      </c>
      <c r="F210" s="62"/>
      <c r="G210" s="90" t="str">
        <f>Page1!$H203</f>
        <v>NA</v>
      </c>
      <c r="H210" s="90" t="str">
        <f>Page2!$H203</f>
        <v>NA</v>
      </c>
      <c r="I210" s="90" t="str">
        <f>Page3!$H203</f>
        <v>Invalidé</v>
      </c>
      <c r="J210" s="90" t="str">
        <f>Page4!$H203</f>
        <v>Invalidé</v>
      </c>
      <c r="K210" s="90" t="str">
        <f>Page5!$H203</f>
        <v>NA</v>
      </c>
      <c r="L210" s="90" t="str">
        <f>Page6!$H203</f>
        <v>NA</v>
      </c>
      <c r="M210" s="90" t="str">
        <f>Page7!$H203</f>
        <v>NA</v>
      </c>
      <c r="N210" s="90" t="str">
        <f>Page8!$H203</f>
        <v>NA</v>
      </c>
      <c r="O210" s="90" t="str">
        <f>Page9!$H203</f>
        <v>NA</v>
      </c>
      <c r="P210" s="90" t="str">
        <f>Page10!$H203</f>
        <v>NA</v>
      </c>
      <c r="Q210" s="90" t="str">
        <f>Page11!$H203</f>
        <v>Invalidé</v>
      </c>
      <c r="R210" s="90" t="str">
        <f>Page12!$H203</f>
        <v>Invalidé</v>
      </c>
      <c r="S210" s="90" t="str">
        <f>Page13!$H203</f>
        <v>NA</v>
      </c>
      <c r="T210" s="90" t="str">
        <f>Page14!$H203</f>
        <v>NA</v>
      </c>
      <c r="U210" s="90" t="str">
        <f>Page15!$H203</f>
        <v>NA</v>
      </c>
      <c r="V210" s="90" t="str">
        <f>Page16!$H203</f>
        <v>NA</v>
      </c>
      <c r="W210" s="90" t="str">
        <f>Page17!$H203</f>
        <v>NA</v>
      </c>
      <c r="X210" s="90" t="str">
        <f>Page18!$H203</f>
        <v>NA</v>
      </c>
      <c r="Y210" s="90" t="str">
        <f>Page19!$H203</f>
        <v>Invalidé</v>
      </c>
      <c r="Z210" s="90" t="str">
        <f>Page20!$H203</f>
        <v>NA</v>
      </c>
      <c r="AA210" s="90" t="str">
        <f>Page21!$H203</f>
        <v>NA</v>
      </c>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119"/>
      <c r="AZ210" s="119"/>
      <c r="BA210" s="119"/>
      <c r="BB210" s="119"/>
      <c r="BC210" s="119"/>
      <c r="BD210" s="119"/>
      <c r="BE210" s="119"/>
      <c r="BF210" s="119"/>
      <c r="BG210" s="119"/>
      <c r="BH210" s="119"/>
      <c r="BI210" s="119"/>
      <c r="BJ210" s="119"/>
      <c r="BK210" s="119"/>
      <c r="BL210" s="119"/>
      <c r="BM210" s="119"/>
      <c r="BN210" s="119"/>
      <c r="BO210" s="119"/>
      <c r="BP210" s="119"/>
      <c r="BQ210" s="119"/>
      <c r="BR210" s="119"/>
      <c r="BS210" s="119"/>
      <c r="BT210" s="119"/>
      <c r="BU210" s="119"/>
      <c r="BV210" s="119"/>
      <c r="BW210" s="119"/>
      <c r="BX210" s="119"/>
      <c r="BY210" s="119"/>
      <c r="BZ210" s="119"/>
      <c r="CA210" s="119"/>
      <c r="CB210" s="119"/>
      <c r="CC210" s="119"/>
      <c r="CD210" s="119"/>
      <c r="CE210" s="119"/>
      <c r="CF210" s="119"/>
      <c r="CG210" s="119"/>
      <c r="CH210" s="119"/>
      <c r="CI210" s="119"/>
      <c r="CJ210" s="119"/>
      <c r="CK210" s="119"/>
      <c r="CL210" s="119"/>
      <c r="CM210" s="119"/>
      <c r="CN210" s="119"/>
      <c r="CO210" s="119"/>
      <c r="CP210" s="119"/>
      <c r="CQ210" s="119"/>
      <c r="CR210" s="119"/>
      <c r="CS210" s="119"/>
      <c r="CT210" s="119"/>
      <c r="CU210" s="119"/>
      <c r="CV210" s="119"/>
      <c r="CW210" s="119"/>
      <c r="CX210" s="119"/>
      <c r="CY210" s="119"/>
      <c r="CZ210" s="119"/>
      <c r="DA210" s="119"/>
      <c r="DB210" s="119"/>
      <c r="DC210" s="119"/>
      <c r="DD210" s="119"/>
      <c r="DE210" s="119"/>
      <c r="DF210" s="119"/>
      <c r="DG210" s="119"/>
      <c r="DH210" s="119"/>
      <c r="DI210" s="119"/>
      <c r="DJ210" s="119"/>
      <c r="DK210" s="119"/>
      <c r="DL210" s="119"/>
      <c r="DM210" s="119"/>
      <c r="DN210" s="119"/>
      <c r="DO210" s="119"/>
      <c r="DP210" s="119"/>
      <c r="DQ210" s="119"/>
      <c r="DR210" s="119"/>
      <c r="DS210" s="119"/>
      <c r="DT210" s="119"/>
      <c r="DU210" s="119"/>
      <c r="DV210" s="119"/>
      <c r="DW210" s="119"/>
      <c r="DX210" s="119"/>
      <c r="DY210" s="119"/>
      <c r="DZ210" s="119"/>
      <c r="EA210" s="119"/>
      <c r="EB210" s="119"/>
      <c r="EC210" s="119"/>
      <c r="ED210" s="119"/>
      <c r="EE210" s="119"/>
      <c r="EF210" s="119"/>
      <c r="EG210" s="119"/>
      <c r="EH210" s="119"/>
      <c r="EI210" s="119"/>
      <c r="EJ210" s="119"/>
      <c r="EK210" s="119"/>
      <c r="EL210" s="119"/>
      <c r="EM210" s="119"/>
      <c r="EN210" s="119"/>
      <c r="EO210" s="119"/>
      <c r="EP210" s="119"/>
      <c r="EQ210" s="119"/>
      <c r="ER210" s="119"/>
      <c r="ES210" s="119"/>
      <c r="ET210" s="119"/>
      <c r="EU210" s="119"/>
      <c r="EV210" s="119"/>
      <c r="EW210" s="119"/>
      <c r="EX210" s="119"/>
      <c r="EY210" s="119"/>
      <c r="EZ210" s="119"/>
      <c r="FA210" s="119"/>
      <c r="FB210" s="119"/>
      <c r="FC210" s="119"/>
      <c r="FD210" s="119"/>
      <c r="FE210" s="119"/>
      <c r="FF210" s="119"/>
      <c r="FG210" s="119"/>
      <c r="FH210" s="119"/>
      <c r="FI210" s="119"/>
      <c r="FJ210" s="119"/>
      <c r="FK210" s="119"/>
      <c r="FL210" s="119"/>
      <c r="FM210" s="119"/>
      <c r="FN210" s="119"/>
      <c r="FO210" s="119"/>
      <c r="FP210" s="119"/>
      <c r="FQ210" s="119"/>
      <c r="FR210" s="119"/>
      <c r="FS210" s="119"/>
      <c r="FT210" s="119"/>
      <c r="FU210" s="119"/>
      <c r="FV210" s="119"/>
      <c r="FW210" s="119"/>
      <c r="FX210" s="119"/>
      <c r="FY210" s="119"/>
      <c r="FZ210" s="119"/>
      <c r="GA210" s="119"/>
      <c r="GB210" s="119"/>
      <c r="GC210" s="119"/>
      <c r="GD210" s="119"/>
      <c r="GE210" s="119"/>
      <c r="GF210" s="119"/>
      <c r="GG210" s="119"/>
      <c r="GH210" s="119"/>
      <c r="GI210" s="119"/>
      <c r="GJ210" s="119"/>
    </row>
    <row r="211" spans="1:192" ht="56.25" x14ac:dyDescent="0.25">
      <c r="A211" s="181" t="s">
        <v>4</v>
      </c>
      <c r="B211" s="153" t="s">
        <v>1041</v>
      </c>
      <c r="C211" s="153" t="s">
        <v>405</v>
      </c>
      <c r="D211" s="158" t="s">
        <v>24</v>
      </c>
      <c r="E211" s="172" t="s">
        <v>1042</v>
      </c>
      <c r="F211" s="63"/>
      <c r="G211" s="90" t="str">
        <f>Page1!$H204</f>
        <v>NA</v>
      </c>
      <c r="H211" s="90" t="str">
        <f>Page2!$H204</f>
        <v>NA</v>
      </c>
      <c r="I211" s="90" t="str">
        <f>Page3!$H204</f>
        <v>NA</v>
      </c>
      <c r="J211" s="90" t="str">
        <f>Page4!$H204</f>
        <v>NA</v>
      </c>
      <c r="K211" s="90" t="str">
        <f>Page5!$H204</f>
        <v>NA</v>
      </c>
      <c r="L211" s="90" t="str">
        <f>Page6!$H204</f>
        <v>NA</v>
      </c>
      <c r="M211" s="90" t="str">
        <f>Page7!$H204</f>
        <v>NA</v>
      </c>
      <c r="N211" s="90" t="str">
        <f>Page8!$H204</f>
        <v>NA</v>
      </c>
      <c r="O211" s="90" t="str">
        <f>Page9!$H204</f>
        <v>NA</v>
      </c>
      <c r="P211" s="90" t="str">
        <f>Page10!$H204</f>
        <v>NA</v>
      </c>
      <c r="Q211" s="90" t="str">
        <f>Page11!$H204</f>
        <v>NA</v>
      </c>
      <c r="R211" s="90" t="str">
        <f>Page12!$H204</f>
        <v>NA</v>
      </c>
      <c r="S211" s="90" t="str">
        <f>Page13!$H204</f>
        <v>NA</v>
      </c>
      <c r="T211" s="90" t="str">
        <f>Page14!$H204</f>
        <v>NA</v>
      </c>
      <c r="U211" s="90" t="str">
        <f>Page15!$H204</f>
        <v>NA</v>
      </c>
      <c r="V211" s="90" t="str">
        <f>Page16!$H204</f>
        <v>NA</v>
      </c>
      <c r="W211" s="90" t="str">
        <f>Page17!$H204</f>
        <v>NA</v>
      </c>
      <c r="X211" s="90" t="str">
        <f>Page18!$H204</f>
        <v>NA</v>
      </c>
      <c r="Y211" s="90" t="str">
        <f>Page19!$H204</f>
        <v>NA</v>
      </c>
      <c r="Z211" s="90" t="str">
        <f>Page20!$H204</f>
        <v>NA</v>
      </c>
      <c r="AA211" s="90" t="str">
        <f>Page21!$H204</f>
        <v>NA</v>
      </c>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119"/>
      <c r="AZ211" s="119"/>
      <c r="BA211" s="119"/>
      <c r="BB211" s="119"/>
      <c r="BC211" s="119"/>
      <c r="BD211" s="119"/>
      <c r="BE211" s="119"/>
      <c r="BF211" s="119"/>
      <c r="BG211" s="119"/>
      <c r="BH211" s="119"/>
      <c r="BI211" s="119"/>
      <c r="BJ211" s="119"/>
      <c r="BK211" s="119"/>
      <c r="BL211" s="119"/>
      <c r="BM211" s="119"/>
      <c r="BN211" s="119"/>
      <c r="BO211" s="119"/>
      <c r="BP211" s="119"/>
      <c r="BQ211" s="119"/>
      <c r="BR211" s="119"/>
      <c r="BS211" s="119"/>
      <c r="BT211" s="119"/>
      <c r="BU211" s="119"/>
      <c r="BV211" s="119"/>
      <c r="BW211" s="119"/>
      <c r="BX211" s="119"/>
      <c r="BY211" s="119"/>
      <c r="BZ211" s="119"/>
      <c r="CA211" s="119"/>
      <c r="CB211" s="119"/>
      <c r="CC211" s="119"/>
      <c r="CD211" s="119"/>
      <c r="CE211" s="119"/>
      <c r="CF211" s="119"/>
      <c r="CG211" s="119"/>
      <c r="CH211" s="119"/>
      <c r="CI211" s="119"/>
      <c r="CJ211" s="119"/>
      <c r="CK211" s="119"/>
      <c r="CL211" s="119"/>
      <c r="CM211" s="119"/>
      <c r="CN211" s="119"/>
      <c r="CO211" s="119"/>
      <c r="CP211" s="119"/>
      <c r="CQ211" s="119"/>
      <c r="CR211" s="119"/>
      <c r="CS211" s="119"/>
      <c r="CT211" s="119"/>
      <c r="CU211" s="119"/>
      <c r="CV211" s="119"/>
      <c r="CW211" s="119"/>
      <c r="CX211" s="119"/>
      <c r="CY211" s="119"/>
      <c r="CZ211" s="119"/>
      <c r="DA211" s="119"/>
      <c r="DB211" s="119"/>
      <c r="DC211" s="119"/>
      <c r="DD211" s="119"/>
      <c r="DE211" s="119"/>
      <c r="DF211" s="119"/>
      <c r="DG211" s="119"/>
      <c r="DH211" s="119"/>
      <c r="DI211" s="119"/>
      <c r="DJ211" s="119"/>
      <c r="DK211" s="119"/>
      <c r="DL211" s="119"/>
      <c r="DM211" s="119"/>
      <c r="DN211" s="119"/>
      <c r="DO211" s="119"/>
      <c r="DP211" s="119"/>
      <c r="DQ211" s="119"/>
      <c r="DR211" s="119"/>
      <c r="DS211" s="119"/>
      <c r="DT211" s="119"/>
      <c r="DU211" s="119"/>
      <c r="DV211" s="119"/>
      <c r="DW211" s="119"/>
      <c r="DX211" s="119"/>
      <c r="DY211" s="119"/>
      <c r="DZ211" s="119"/>
      <c r="EA211" s="119"/>
      <c r="EB211" s="119"/>
      <c r="EC211" s="119"/>
      <c r="ED211" s="119"/>
      <c r="EE211" s="119"/>
      <c r="EF211" s="119"/>
      <c r="EG211" s="119"/>
      <c r="EH211" s="119"/>
      <c r="EI211" s="119"/>
      <c r="EJ211" s="119"/>
      <c r="EK211" s="119"/>
      <c r="EL211" s="119"/>
      <c r="EM211" s="119"/>
      <c r="EN211" s="119"/>
      <c r="EO211" s="119"/>
      <c r="EP211" s="119"/>
      <c r="EQ211" s="119"/>
      <c r="ER211" s="119"/>
      <c r="ES211" s="119"/>
      <c r="ET211" s="119"/>
      <c r="EU211" s="119"/>
      <c r="EV211" s="119"/>
      <c r="EW211" s="119"/>
      <c r="EX211" s="119"/>
      <c r="EY211" s="119"/>
      <c r="EZ211" s="119"/>
      <c r="FA211" s="119"/>
      <c r="FB211" s="119"/>
      <c r="FC211" s="119"/>
      <c r="FD211" s="119"/>
      <c r="FE211" s="119"/>
      <c r="FF211" s="119"/>
      <c r="FG211" s="119"/>
      <c r="FH211" s="119"/>
      <c r="FI211" s="119"/>
      <c r="FJ211" s="119"/>
      <c r="FK211" s="119"/>
      <c r="FL211" s="119"/>
      <c r="FM211" s="119"/>
      <c r="FN211" s="119"/>
      <c r="FO211" s="119"/>
      <c r="FP211" s="119"/>
      <c r="FQ211" s="119"/>
      <c r="FR211" s="119"/>
      <c r="FS211" s="119"/>
      <c r="FT211" s="119"/>
      <c r="FU211" s="119"/>
      <c r="FV211" s="119"/>
      <c r="FW211" s="119"/>
      <c r="FX211" s="119"/>
      <c r="FY211" s="119"/>
      <c r="FZ211" s="119"/>
      <c r="GA211" s="119"/>
      <c r="GB211" s="119"/>
      <c r="GC211" s="119"/>
      <c r="GD211" s="119"/>
      <c r="GE211" s="119"/>
      <c r="GF211" s="119"/>
      <c r="GG211" s="119"/>
      <c r="GH211" s="119"/>
      <c r="GI211" s="119"/>
      <c r="GJ211" s="119"/>
    </row>
    <row r="212" spans="1:192" ht="33.75" x14ac:dyDescent="0.25">
      <c r="A212" s="181" t="s">
        <v>4</v>
      </c>
      <c r="B212" s="153"/>
      <c r="C212" s="153" t="s">
        <v>406</v>
      </c>
      <c r="D212" s="158" t="s">
        <v>24</v>
      </c>
      <c r="E212" s="172" t="s">
        <v>696</v>
      </c>
      <c r="F212" s="63"/>
      <c r="G212" s="90" t="str">
        <f>Page1!$H205</f>
        <v>NA</v>
      </c>
      <c r="H212" s="90" t="str">
        <f>Page2!$H205</f>
        <v>NA</v>
      </c>
      <c r="I212" s="90" t="str">
        <f>Page3!$H205</f>
        <v>NA</v>
      </c>
      <c r="J212" s="90" t="str">
        <f>Page4!$H205</f>
        <v>NA</v>
      </c>
      <c r="K212" s="90" t="str">
        <f>Page5!$H205</f>
        <v>NA</v>
      </c>
      <c r="L212" s="90" t="str">
        <f>Page6!$H205</f>
        <v>NA</v>
      </c>
      <c r="M212" s="90" t="str">
        <f>Page7!$H205</f>
        <v>NA</v>
      </c>
      <c r="N212" s="90" t="str">
        <f>Page8!$H205</f>
        <v>NA</v>
      </c>
      <c r="O212" s="90" t="str">
        <f>Page9!$H205</f>
        <v>NA</v>
      </c>
      <c r="P212" s="90" t="str">
        <f>Page10!$H205</f>
        <v>NA</v>
      </c>
      <c r="Q212" s="90" t="str">
        <f>Page11!$H205</f>
        <v>NA</v>
      </c>
      <c r="R212" s="90" t="str">
        <f>Page12!$H205</f>
        <v>NA</v>
      </c>
      <c r="S212" s="90" t="str">
        <f>Page13!$H205</f>
        <v>NA</v>
      </c>
      <c r="T212" s="90" t="str">
        <f>Page14!$H205</f>
        <v>NA</v>
      </c>
      <c r="U212" s="90" t="str">
        <f>Page15!$H205</f>
        <v>NA</v>
      </c>
      <c r="V212" s="90" t="str">
        <f>Page16!$H205</f>
        <v>NA</v>
      </c>
      <c r="W212" s="90" t="str">
        <f>Page17!$H205</f>
        <v>NA</v>
      </c>
      <c r="X212" s="90" t="str">
        <f>Page18!$H205</f>
        <v>NA</v>
      </c>
      <c r="Y212" s="90" t="str">
        <f>Page19!$H205</f>
        <v>NA</v>
      </c>
      <c r="Z212" s="90" t="str">
        <f>Page20!$H205</f>
        <v>NA</v>
      </c>
      <c r="AA212" s="90" t="str">
        <f>Page21!$H205</f>
        <v>NA</v>
      </c>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119"/>
      <c r="AZ212" s="119"/>
      <c r="BA212" s="119"/>
      <c r="BB212" s="119"/>
      <c r="BC212" s="119"/>
      <c r="BD212" s="119"/>
      <c r="BE212" s="119"/>
      <c r="BF212" s="119"/>
      <c r="BG212" s="119"/>
      <c r="BH212" s="119"/>
      <c r="BI212" s="119"/>
      <c r="BJ212" s="119"/>
      <c r="BK212" s="119"/>
      <c r="BL212" s="119"/>
      <c r="BM212" s="119"/>
      <c r="BN212" s="119"/>
      <c r="BO212" s="119"/>
      <c r="BP212" s="119"/>
      <c r="BQ212" s="119"/>
      <c r="BR212" s="119"/>
      <c r="BS212" s="119"/>
      <c r="BT212" s="119"/>
      <c r="BU212" s="119"/>
      <c r="BV212" s="119"/>
      <c r="BW212" s="119"/>
      <c r="BX212" s="119"/>
      <c r="BY212" s="119"/>
      <c r="BZ212" s="119"/>
      <c r="CA212" s="119"/>
      <c r="CB212" s="119"/>
      <c r="CC212" s="119"/>
      <c r="CD212" s="119"/>
      <c r="CE212" s="119"/>
      <c r="CF212" s="119"/>
      <c r="CG212" s="119"/>
      <c r="CH212" s="119"/>
      <c r="CI212" s="119"/>
      <c r="CJ212" s="119"/>
      <c r="CK212" s="119"/>
      <c r="CL212" s="119"/>
      <c r="CM212" s="119"/>
      <c r="CN212" s="119"/>
      <c r="CO212" s="119"/>
      <c r="CP212" s="119"/>
      <c r="CQ212" s="119"/>
      <c r="CR212" s="119"/>
      <c r="CS212" s="119"/>
      <c r="CT212" s="119"/>
      <c r="CU212" s="119"/>
      <c r="CV212" s="119"/>
      <c r="CW212" s="119"/>
      <c r="CX212" s="119"/>
      <c r="CY212" s="119"/>
      <c r="CZ212" s="119"/>
      <c r="DA212" s="119"/>
      <c r="DB212" s="119"/>
      <c r="DC212" s="119"/>
      <c r="DD212" s="119"/>
      <c r="DE212" s="119"/>
      <c r="DF212" s="119"/>
      <c r="DG212" s="119"/>
      <c r="DH212" s="119"/>
      <c r="DI212" s="119"/>
      <c r="DJ212" s="119"/>
      <c r="DK212" s="119"/>
      <c r="DL212" s="119"/>
      <c r="DM212" s="119"/>
      <c r="DN212" s="119"/>
      <c r="DO212" s="119"/>
      <c r="DP212" s="119"/>
      <c r="DQ212" s="119"/>
      <c r="DR212" s="119"/>
      <c r="DS212" s="119"/>
      <c r="DT212" s="119"/>
      <c r="DU212" s="119"/>
      <c r="DV212" s="119"/>
      <c r="DW212" s="119"/>
      <c r="DX212" s="119"/>
      <c r="DY212" s="119"/>
      <c r="DZ212" s="119"/>
      <c r="EA212" s="119"/>
      <c r="EB212" s="119"/>
      <c r="EC212" s="119"/>
      <c r="ED212" s="119"/>
      <c r="EE212" s="119"/>
      <c r="EF212" s="119"/>
      <c r="EG212" s="119"/>
      <c r="EH212" s="119"/>
      <c r="EI212" s="119"/>
      <c r="EJ212" s="119"/>
      <c r="EK212" s="119"/>
      <c r="EL212" s="119"/>
      <c r="EM212" s="119"/>
      <c r="EN212" s="119"/>
      <c r="EO212" s="119"/>
      <c r="EP212" s="119"/>
      <c r="EQ212" s="119"/>
      <c r="ER212" s="119"/>
      <c r="ES212" s="119"/>
      <c r="ET212" s="119"/>
      <c r="EU212" s="119"/>
      <c r="EV212" s="119"/>
      <c r="EW212" s="119"/>
      <c r="EX212" s="119"/>
      <c r="EY212" s="119"/>
      <c r="EZ212" s="119"/>
      <c r="FA212" s="119"/>
      <c r="FB212" s="119"/>
      <c r="FC212" s="119"/>
      <c r="FD212" s="119"/>
      <c r="FE212" s="119"/>
      <c r="FF212" s="119"/>
      <c r="FG212" s="119"/>
      <c r="FH212" s="119"/>
      <c r="FI212" s="119"/>
      <c r="FJ212" s="119"/>
      <c r="FK212" s="119"/>
      <c r="FL212" s="119"/>
      <c r="FM212" s="119"/>
      <c r="FN212" s="119"/>
      <c r="FO212" s="119"/>
      <c r="FP212" s="119"/>
      <c r="FQ212" s="119"/>
      <c r="FR212" s="119"/>
      <c r="FS212" s="119"/>
      <c r="FT212" s="119"/>
      <c r="FU212" s="119"/>
      <c r="FV212" s="119"/>
      <c r="FW212" s="119"/>
      <c r="FX212" s="119"/>
      <c r="FY212" s="119"/>
      <c r="FZ212" s="119"/>
      <c r="GA212" s="119"/>
      <c r="GB212" s="119"/>
      <c r="GC212" s="119"/>
      <c r="GD212" s="119"/>
      <c r="GE212" s="119"/>
      <c r="GF212" s="119"/>
      <c r="GG212" s="119"/>
      <c r="GH212" s="119"/>
      <c r="GI212" s="119"/>
      <c r="GJ212" s="119"/>
    </row>
    <row r="213" spans="1:192" ht="33.75" x14ac:dyDescent="0.25">
      <c r="A213" s="181" t="s">
        <v>4</v>
      </c>
      <c r="B213" s="153"/>
      <c r="C213" s="153" t="s">
        <v>407</v>
      </c>
      <c r="D213" s="158" t="s">
        <v>24</v>
      </c>
      <c r="E213" s="172" t="s">
        <v>1043</v>
      </c>
      <c r="F213" s="63"/>
      <c r="G213" s="90" t="str">
        <f>Page1!$H206</f>
        <v>NA</v>
      </c>
      <c r="H213" s="90" t="str">
        <f>Page2!$H206</f>
        <v>NA</v>
      </c>
      <c r="I213" s="90" t="str">
        <f>Page3!$H206</f>
        <v>NA</v>
      </c>
      <c r="J213" s="90" t="str">
        <f>Page4!$H206</f>
        <v>NA</v>
      </c>
      <c r="K213" s="90" t="str">
        <f>Page5!$H206</f>
        <v>NA</v>
      </c>
      <c r="L213" s="90" t="str">
        <f>Page6!$H206</f>
        <v>NA</v>
      </c>
      <c r="M213" s="90" t="str">
        <f>Page7!$H206</f>
        <v>NA</v>
      </c>
      <c r="N213" s="90" t="str">
        <f>Page8!$H206</f>
        <v>NA</v>
      </c>
      <c r="O213" s="90" t="str">
        <f>Page9!$H206</f>
        <v>NA</v>
      </c>
      <c r="P213" s="90" t="str">
        <f>Page10!$H206</f>
        <v>NA</v>
      </c>
      <c r="Q213" s="90" t="str">
        <f>Page11!$H206</f>
        <v>NA</v>
      </c>
      <c r="R213" s="90" t="str">
        <f>Page12!$H206</f>
        <v>NA</v>
      </c>
      <c r="S213" s="90" t="str">
        <f>Page13!$H206</f>
        <v>NA</v>
      </c>
      <c r="T213" s="90" t="str">
        <f>Page14!$H206</f>
        <v>NA</v>
      </c>
      <c r="U213" s="90" t="str">
        <f>Page15!$H206</f>
        <v>NA</v>
      </c>
      <c r="V213" s="90" t="str">
        <f>Page16!$H206</f>
        <v>NA</v>
      </c>
      <c r="W213" s="90" t="str">
        <f>Page17!$H206</f>
        <v>NA</v>
      </c>
      <c r="X213" s="90" t="str">
        <f>Page18!$H206</f>
        <v>NA</v>
      </c>
      <c r="Y213" s="90" t="str">
        <f>Page19!$H206</f>
        <v>NA</v>
      </c>
      <c r="Z213" s="90" t="str">
        <f>Page20!$H206</f>
        <v>NA</v>
      </c>
      <c r="AA213" s="90" t="str">
        <f>Page21!$H206</f>
        <v>NA</v>
      </c>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119"/>
      <c r="AZ213" s="119"/>
      <c r="BA213" s="119"/>
      <c r="BB213" s="119"/>
      <c r="BC213" s="119"/>
      <c r="BD213" s="119"/>
      <c r="BE213" s="119"/>
      <c r="BF213" s="119"/>
      <c r="BG213" s="119"/>
      <c r="BH213" s="119"/>
      <c r="BI213" s="119"/>
      <c r="BJ213" s="119"/>
      <c r="BK213" s="119"/>
      <c r="BL213" s="119"/>
      <c r="BM213" s="119"/>
      <c r="BN213" s="119"/>
      <c r="BO213" s="119"/>
      <c r="BP213" s="119"/>
      <c r="BQ213" s="119"/>
      <c r="BR213" s="119"/>
      <c r="BS213" s="119"/>
      <c r="BT213" s="119"/>
      <c r="BU213" s="119"/>
      <c r="BV213" s="119"/>
      <c r="BW213" s="119"/>
      <c r="BX213" s="119"/>
      <c r="BY213" s="119"/>
      <c r="BZ213" s="119"/>
      <c r="CA213" s="119"/>
      <c r="CB213" s="119"/>
      <c r="CC213" s="119"/>
      <c r="CD213" s="119"/>
      <c r="CE213" s="119"/>
      <c r="CF213" s="119"/>
      <c r="CG213" s="119"/>
      <c r="CH213" s="119"/>
      <c r="CI213" s="119"/>
      <c r="CJ213" s="119"/>
      <c r="CK213" s="119"/>
      <c r="CL213" s="119"/>
      <c r="CM213" s="119"/>
      <c r="CN213" s="119"/>
      <c r="CO213" s="119"/>
      <c r="CP213" s="119"/>
      <c r="CQ213" s="119"/>
      <c r="CR213" s="119"/>
      <c r="CS213" s="119"/>
      <c r="CT213" s="119"/>
      <c r="CU213" s="119"/>
      <c r="CV213" s="119"/>
      <c r="CW213" s="119"/>
      <c r="CX213" s="119"/>
      <c r="CY213" s="119"/>
      <c r="CZ213" s="119"/>
      <c r="DA213" s="119"/>
      <c r="DB213" s="119"/>
      <c r="DC213" s="119"/>
      <c r="DD213" s="119"/>
      <c r="DE213" s="119"/>
      <c r="DF213" s="119"/>
      <c r="DG213" s="119"/>
      <c r="DH213" s="119"/>
      <c r="DI213" s="119"/>
      <c r="DJ213" s="119"/>
      <c r="DK213" s="119"/>
      <c r="DL213" s="119"/>
      <c r="DM213" s="119"/>
      <c r="DN213" s="119"/>
      <c r="DO213" s="119"/>
      <c r="DP213" s="119"/>
      <c r="DQ213" s="119"/>
      <c r="DR213" s="119"/>
      <c r="DS213" s="119"/>
      <c r="DT213" s="119"/>
      <c r="DU213" s="119"/>
      <c r="DV213" s="119"/>
      <c r="DW213" s="119"/>
      <c r="DX213" s="119"/>
      <c r="DY213" s="119"/>
      <c r="DZ213" s="119"/>
      <c r="EA213" s="119"/>
      <c r="EB213" s="119"/>
      <c r="EC213" s="119"/>
      <c r="ED213" s="119"/>
      <c r="EE213" s="119"/>
      <c r="EF213" s="119"/>
      <c r="EG213" s="119"/>
      <c r="EH213" s="119"/>
      <c r="EI213" s="119"/>
      <c r="EJ213" s="119"/>
      <c r="EK213" s="119"/>
      <c r="EL213" s="119"/>
      <c r="EM213" s="119"/>
      <c r="EN213" s="119"/>
      <c r="EO213" s="119"/>
      <c r="EP213" s="119"/>
      <c r="EQ213" s="119"/>
      <c r="ER213" s="119"/>
      <c r="ES213" s="119"/>
      <c r="ET213" s="119"/>
      <c r="EU213" s="119"/>
      <c r="EV213" s="119"/>
      <c r="EW213" s="119"/>
      <c r="EX213" s="119"/>
      <c r="EY213" s="119"/>
      <c r="EZ213" s="119"/>
      <c r="FA213" s="119"/>
      <c r="FB213" s="119"/>
      <c r="FC213" s="119"/>
      <c r="FD213" s="119"/>
      <c r="FE213" s="119"/>
      <c r="FF213" s="119"/>
      <c r="FG213" s="119"/>
      <c r="FH213" s="119"/>
      <c r="FI213" s="119"/>
      <c r="FJ213" s="119"/>
      <c r="FK213" s="119"/>
      <c r="FL213" s="119"/>
      <c r="FM213" s="119"/>
      <c r="FN213" s="119"/>
      <c r="FO213" s="119"/>
      <c r="FP213" s="119"/>
      <c r="FQ213" s="119"/>
      <c r="FR213" s="119"/>
      <c r="FS213" s="119"/>
      <c r="FT213" s="119"/>
      <c r="FU213" s="119"/>
      <c r="FV213" s="119"/>
      <c r="FW213" s="119"/>
      <c r="FX213" s="119"/>
      <c r="FY213" s="119"/>
      <c r="FZ213" s="119"/>
      <c r="GA213" s="119"/>
      <c r="GB213" s="119"/>
      <c r="GC213" s="119"/>
      <c r="GD213" s="119"/>
      <c r="GE213" s="119"/>
      <c r="GF213" s="119"/>
      <c r="GG213" s="119"/>
      <c r="GH213" s="119"/>
      <c r="GI213" s="119"/>
      <c r="GJ213" s="119"/>
    </row>
    <row r="214" spans="1:192" ht="191.25" x14ac:dyDescent="0.25">
      <c r="A214" s="181" t="s">
        <v>4</v>
      </c>
      <c r="B214" s="160" t="s">
        <v>1044</v>
      </c>
      <c r="C214" s="160" t="s">
        <v>408</v>
      </c>
      <c r="D214" s="159" t="s">
        <v>24</v>
      </c>
      <c r="E214" s="160" t="s">
        <v>1045</v>
      </c>
      <c r="F214" s="62"/>
      <c r="G214" s="90" t="str">
        <f>Page1!$H207</f>
        <v>NA</v>
      </c>
      <c r="H214" s="90" t="str">
        <f>Page2!$H207</f>
        <v>Invalidé</v>
      </c>
      <c r="I214" s="90" t="str">
        <f>Page3!$H207</f>
        <v>Validé</v>
      </c>
      <c r="J214" s="90" t="str">
        <f>Page4!$H207</f>
        <v>Invalidé</v>
      </c>
      <c r="K214" s="90" t="str">
        <f>Page5!$H207</f>
        <v>NA</v>
      </c>
      <c r="L214" s="90" t="str">
        <f>Page6!$H207</f>
        <v>NA</v>
      </c>
      <c r="M214" s="90" t="str">
        <f>Page7!$H207</f>
        <v>NA</v>
      </c>
      <c r="N214" s="90" t="str">
        <f>Page8!$H207</f>
        <v>Validé</v>
      </c>
      <c r="O214" s="90" t="str">
        <f>Page9!$H207</f>
        <v>NA</v>
      </c>
      <c r="P214" s="90" t="str">
        <f>Page10!$H207</f>
        <v>NA</v>
      </c>
      <c r="Q214" s="90" t="str">
        <f>Page11!$H207</f>
        <v>Validé</v>
      </c>
      <c r="R214" s="90" t="str">
        <f>Page12!$H207</f>
        <v>Validé</v>
      </c>
      <c r="S214" s="90" t="str">
        <f>Page13!$H207</f>
        <v>NA</v>
      </c>
      <c r="T214" s="90" t="str">
        <f>Page14!$H207</f>
        <v>Validé</v>
      </c>
      <c r="U214" s="90" t="str">
        <f>Page15!$H207</f>
        <v>NA</v>
      </c>
      <c r="V214" s="90" t="str">
        <f>Page16!$H207</f>
        <v>NA</v>
      </c>
      <c r="W214" s="90" t="str">
        <f>Page17!$H207</f>
        <v>Invalidé</v>
      </c>
      <c r="X214" s="90" t="str">
        <f>Page18!$H207</f>
        <v>NA</v>
      </c>
      <c r="Y214" s="90" t="str">
        <f>Page19!$H207</f>
        <v>Validé</v>
      </c>
      <c r="Z214" s="90" t="str">
        <f>Page20!$H207</f>
        <v>Validé</v>
      </c>
      <c r="AA214" s="90" t="str">
        <f>Page21!$H207</f>
        <v>Invalidé</v>
      </c>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119"/>
      <c r="AZ214" s="119"/>
      <c r="BA214" s="119"/>
      <c r="BB214" s="119"/>
      <c r="BC214" s="119"/>
      <c r="BD214" s="119"/>
      <c r="BE214" s="119"/>
      <c r="BF214" s="119"/>
      <c r="BG214" s="119"/>
      <c r="BH214" s="119"/>
      <c r="BI214" s="119"/>
      <c r="BJ214" s="119"/>
      <c r="BK214" s="119"/>
      <c r="BL214" s="119"/>
      <c r="BM214" s="119"/>
      <c r="BN214" s="119"/>
      <c r="BO214" s="119"/>
      <c r="BP214" s="119"/>
      <c r="BQ214" s="119"/>
      <c r="BR214" s="119"/>
      <c r="BS214" s="119"/>
      <c r="BT214" s="119"/>
      <c r="BU214" s="119"/>
      <c r="BV214" s="119"/>
      <c r="BW214" s="119"/>
      <c r="BX214" s="119"/>
      <c r="BY214" s="119"/>
      <c r="BZ214" s="119"/>
      <c r="CA214" s="119"/>
      <c r="CB214" s="119"/>
      <c r="CC214" s="119"/>
      <c r="CD214" s="119"/>
      <c r="CE214" s="119"/>
      <c r="CF214" s="119"/>
      <c r="CG214" s="119"/>
      <c r="CH214" s="119"/>
      <c r="CI214" s="119"/>
      <c r="CJ214" s="119"/>
      <c r="CK214" s="119"/>
      <c r="CL214" s="119"/>
      <c r="CM214" s="119"/>
      <c r="CN214" s="119"/>
      <c r="CO214" s="119"/>
      <c r="CP214" s="119"/>
      <c r="CQ214" s="119"/>
      <c r="CR214" s="119"/>
      <c r="CS214" s="119"/>
      <c r="CT214" s="119"/>
      <c r="CU214" s="119"/>
      <c r="CV214" s="119"/>
      <c r="CW214" s="119"/>
      <c r="CX214" s="119"/>
      <c r="CY214" s="119"/>
      <c r="CZ214" s="119"/>
      <c r="DA214" s="119"/>
      <c r="DB214" s="119"/>
      <c r="DC214" s="119"/>
      <c r="DD214" s="119"/>
      <c r="DE214" s="119"/>
      <c r="DF214" s="119"/>
      <c r="DG214" s="119"/>
      <c r="DH214" s="119"/>
      <c r="DI214" s="119"/>
      <c r="DJ214" s="119"/>
      <c r="DK214" s="119"/>
      <c r="DL214" s="119"/>
      <c r="DM214" s="119"/>
      <c r="DN214" s="119"/>
      <c r="DO214" s="119"/>
      <c r="DP214" s="119"/>
      <c r="DQ214" s="119"/>
      <c r="DR214" s="119"/>
      <c r="DS214" s="119"/>
      <c r="DT214" s="119"/>
      <c r="DU214" s="119"/>
      <c r="DV214" s="119"/>
      <c r="DW214" s="119"/>
      <c r="DX214" s="119"/>
      <c r="DY214" s="119"/>
      <c r="DZ214" s="119"/>
      <c r="EA214" s="119"/>
      <c r="EB214" s="119"/>
      <c r="EC214" s="119"/>
      <c r="ED214" s="119"/>
      <c r="EE214" s="119"/>
      <c r="EF214" s="119"/>
      <c r="EG214" s="119"/>
      <c r="EH214" s="119"/>
      <c r="EI214" s="119"/>
      <c r="EJ214" s="119"/>
      <c r="EK214" s="119"/>
      <c r="EL214" s="119"/>
      <c r="EM214" s="119"/>
      <c r="EN214" s="119"/>
      <c r="EO214" s="119"/>
      <c r="EP214" s="119"/>
      <c r="EQ214" s="119"/>
      <c r="ER214" s="119"/>
      <c r="ES214" s="119"/>
      <c r="ET214" s="119"/>
      <c r="EU214" s="119"/>
      <c r="EV214" s="119"/>
      <c r="EW214" s="119"/>
      <c r="EX214" s="119"/>
      <c r="EY214" s="119"/>
      <c r="EZ214" s="119"/>
      <c r="FA214" s="119"/>
      <c r="FB214" s="119"/>
      <c r="FC214" s="119"/>
      <c r="FD214" s="119"/>
      <c r="FE214" s="119"/>
      <c r="FF214" s="119"/>
      <c r="FG214" s="119"/>
      <c r="FH214" s="119"/>
      <c r="FI214" s="119"/>
      <c r="FJ214" s="119"/>
      <c r="FK214" s="119"/>
      <c r="FL214" s="119"/>
      <c r="FM214" s="119"/>
      <c r="FN214" s="119"/>
      <c r="FO214" s="119"/>
      <c r="FP214" s="119"/>
      <c r="FQ214" s="119"/>
      <c r="FR214" s="119"/>
      <c r="FS214" s="119"/>
      <c r="FT214" s="119"/>
      <c r="FU214" s="119"/>
      <c r="FV214" s="119"/>
      <c r="FW214" s="119"/>
      <c r="FX214" s="119"/>
      <c r="FY214" s="119"/>
      <c r="FZ214" s="119"/>
      <c r="GA214" s="119"/>
      <c r="GB214" s="119"/>
      <c r="GC214" s="119"/>
      <c r="GD214" s="119"/>
      <c r="GE214" s="119"/>
      <c r="GF214" s="119"/>
      <c r="GG214" s="119"/>
      <c r="GH214" s="119"/>
      <c r="GI214" s="119"/>
      <c r="GJ214" s="119"/>
    </row>
    <row r="215" spans="1:192" ht="236.25" x14ac:dyDescent="0.25">
      <c r="A215" s="181" t="s">
        <v>4</v>
      </c>
      <c r="B215" s="160"/>
      <c r="C215" s="160" t="s">
        <v>409</v>
      </c>
      <c r="D215" s="159" t="s">
        <v>24</v>
      </c>
      <c r="E215" s="160" t="s">
        <v>1046</v>
      </c>
      <c r="F215" s="62"/>
      <c r="G215" s="90" t="str">
        <f>Page1!$H208</f>
        <v>NA</v>
      </c>
      <c r="H215" s="90" t="str">
        <f>Page2!$H208</f>
        <v>NA</v>
      </c>
      <c r="I215" s="90" t="str">
        <f>Page3!$H208</f>
        <v>NA</v>
      </c>
      <c r="J215" s="90" t="str">
        <f>Page4!$H208</f>
        <v>Validé</v>
      </c>
      <c r="K215" s="90" t="str">
        <f>Page5!$H208</f>
        <v>NA</v>
      </c>
      <c r="L215" s="90" t="str">
        <f>Page6!$H208</f>
        <v>NA</v>
      </c>
      <c r="M215" s="90" t="str">
        <f>Page7!$H208</f>
        <v>NA</v>
      </c>
      <c r="N215" s="90" t="str">
        <f>Page8!$H208</f>
        <v>NA</v>
      </c>
      <c r="O215" s="90" t="str">
        <f>Page9!$H208</f>
        <v>NA</v>
      </c>
      <c r="P215" s="90" t="str">
        <f>Page10!$H208</f>
        <v>NA</v>
      </c>
      <c r="Q215" s="90" t="str">
        <f>Page11!$H208</f>
        <v>NA</v>
      </c>
      <c r="R215" s="90" t="str">
        <f>Page12!$H208</f>
        <v>Validé</v>
      </c>
      <c r="S215" s="90" t="str">
        <f>Page13!$H208</f>
        <v>NA</v>
      </c>
      <c r="T215" s="90" t="str">
        <f>Page14!$H208</f>
        <v>Validé</v>
      </c>
      <c r="U215" s="90" t="str">
        <f>Page15!$H208</f>
        <v>NA</v>
      </c>
      <c r="V215" s="90" t="str">
        <f>Page16!$H208</f>
        <v>NA</v>
      </c>
      <c r="W215" s="90" t="str">
        <f>Page17!$H208</f>
        <v>Invalidé</v>
      </c>
      <c r="X215" s="90" t="str">
        <f>Page18!$H208</f>
        <v>NA</v>
      </c>
      <c r="Y215" s="90" t="str">
        <f>Page19!$H208</f>
        <v>NA</v>
      </c>
      <c r="Z215" s="90" t="str">
        <f>Page20!$H208</f>
        <v>NA</v>
      </c>
      <c r="AA215" s="90" t="str">
        <f>Page21!$H208</f>
        <v>Invalidé</v>
      </c>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119"/>
      <c r="AZ215" s="119"/>
      <c r="BA215" s="119"/>
      <c r="BB215" s="119"/>
      <c r="BC215" s="119"/>
      <c r="BD215" s="119"/>
      <c r="BE215" s="119"/>
      <c r="BF215" s="119"/>
      <c r="BG215" s="119"/>
      <c r="BH215" s="119"/>
      <c r="BI215" s="119"/>
      <c r="BJ215" s="119"/>
      <c r="BK215" s="119"/>
      <c r="BL215" s="119"/>
      <c r="BM215" s="119"/>
      <c r="BN215" s="119"/>
      <c r="BO215" s="119"/>
      <c r="BP215" s="119"/>
      <c r="BQ215" s="119"/>
      <c r="BR215" s="119"/>
      <c r="BS215" s="119"/>
      <c r="BT215" s="119"/>
      <c r="BU215" s="119"/>
      <c r="BV215" s="119"/>
      <c r="BW215" s="119"/>
      <c r="BX215" s="119"/>
      <c r="BY215" s="119"/>
      <c r="BZ215" s="119"/>
      <c r="CA215" s="119"/>
      <c r="CB215" s="119"/>
      <c r="CC215" s="119"/>
      <c r="CD215" s="119"/>
      <c r="CE215" s="119"/>
      <c r="CF215" s="119"/>
      <c r="CG215" s="119"/>
      <c r="CH215" s="119"/>
      <c r="CI215" s="119"/>
      <c r="CJ215" s="119"/>
      <c r="CK215" s="119"/>
      <c r="CL215" s="119"/>
      <c r="CM215" s="119"/>
      <c r="CN215" s="119"/>
      <c r="CO215" s="119"/>
      <c r="CP215" s="119"/>
      <c r="CQ215" s="119"/>
      <c r="CR215" s="119"/>
      <c r="CS215" s="119"/>
      <c r="CT215" s="119"/>
      <c r="CU215" s="119"/>
      <c r="CV215" s="119"/>
      <c r="CW215" s="119"/>
      <c r="CX215" s="119"/>
      <c r="CY215" s="119"/>
      <c r="CZ215" s="119"/>
      <c r="DA215" s="119"/>
      <c r="DB215" s="119"/>
      <c r="DC215" s="119"/>
      <c r="DD215" s="119"/>
      <c r="DE215" s="119"/>
      <c r="DF215" s="119"/>
      <c r="DG215" s="119"/>
      <c r="DH215" s="119"/>
      <c r="DI215" s="119"/>
      <c r="DJ215" s="119"/>
      <c r="DK215" s="119"/>
      <c r="DL215" s="119"/>
      <c r="DM215" s="119"/>
      <c r="DN215" s="119"/>
      <c r="DO215" s="119"/>
      <c r="DP215" s="119"/>
      <c r="DQ215" s="119"/>
      <c r="DR215" s="119"/>
      <c r="DS215" s="119"/>
      <c r="DT215" s="119"/>
      <c r="DU215" s="119"/>
      <c r="DV215" s="119"/>
      <c r="DW215" s="119"/>
      <c r="DX215" s="119"/>
      <c r="DY215" s="119"/>
      <c r="DZ215" s="119"/>
      <c r="EA215" s="119"/>
      <c r="EB215" s="119"/>
      <c r="EC215" s="119"/>
      <c r="ED215" s="119"/>
      <c r="EE215" s="119"/>
      <c r="EF215" s="119"/>
      <c r="EG215" s="119"/>
      <c r="EH215" s="119"/>
      <c r="EI215" s="119"/>
      <c r="EJ215" s="119"/>
      <c r="EK215" s="119"/>
      <c r="EL215" s="119"/>
      <c r="EM215" s="119"/>
      <c r="EN215" s="119"/>
      <c r="EO215" s="119"/>
      <c r="EP215" s="119"/>
      <c r="EQ215" s="119"/>
      <c r="ER215" s="119"/>
      <c r="ES215" s="119"/>
      <c r="ET215" s="119"/>
      <c r="EU215" s="119"/>
      <c r="EV215" s="119"/>
      <c r="EW215" s="119"/>
      <c r="EX215" s="119"/>
      <c r="EY215" s="119"/>
      <c r="EZ215" s="119"/>
      <c r="FA215" s="119"/>
      <c r="FB215" s="119"/>
      <c r="FC215" s="119"/>
      <c r="FD215" s="119"/>
      <c r="FE215" s="119"/>
      <c r="FF215" s="119"/>
      <c r="FG215" s="119"/>
      <c r="FH215" s="119"/>
      <c r="FI215" s="119"/>
      <c r="FJ215" s="119"/>
      <c r="FK215" s="119"/>
      <c r="FL215" s="119"/>
      <c r="FM215" s="119"/>
      <c r="FN215" s="119"/>
      <c r="FO215" s="119"/>
      <c r="FP215" s="119"/>
      <c r="FQ215" s="119"/>
      <c r="FR215" s="119"/>
      <c r="FS215" s="119"/>
      <c r="FT215" s="119"/>
      <c r="FU215" s="119"/>
      <c r="FV215" s="119"/>
      <c r="FW215" s="119"/>
      <c r="FX215" s="119"/>
      <c r="FY215" s="119"/>
      <c r="FZ215" s="119"/>
      <c r="GA215" s="119"/>
      <c r="GB215" s="119"/>
      <c r="GC215" s="119"/>
      <c r="GD215" s="119"/>
      <c r="GE215" s="119"/>
      <c r="GF215" s="119"/>
      <c r="GG215" s="119"/>
      <c r="GH215" s="119"/>
      <c r="GI215" s="119"/>
      <c r="GJ215" s="119"/>
    </row>
    <row r="216" spans="1:192" ht="123.75" x14ac:dyDescent="0.25">
      <c r="A216" s="181" t="s">
        <v>4</v>
      </c>
      <c r="B216" s="153" t="s">
        <v>1047</v>
      </c>
      <c r="C216" s="153" t="s">
        <v>410</v>
      </c>
      <c r="D216" s="158" t="s">
        <v>24</v>
      </c>
      <c r="E216" s="153" t="s">
        <v>1048</v>
      </c>
      <c r="F216" s="63"/>
      <c r="G216" s="90" t="str">
        <f>Page1!$H209</f>
        <v>NA</v>
      </c>
      <c r="H216" s="90" t="str">
        <f>Page2!$H209</f>
        <v>NA</v>
      </c>
      <c r="I216" s="90" t="str">
        <f>Page3!$H209</f>
        <v>Invalidé</v>
      </c>
      <c r="J216" s="90" t="str">
        <f>Page4!$H209</f>
        <v>Invalidé</v>
      </c>
      <c r="K216" s="90" t="str">
        <f>Page5!$H209</f>
        <v>NA</v>
      </c>
      <c r="L216" s="90" t="str">
        <f>Page6!$H209</f>
        <v>NA</v>
      </c>
      <c r="M216" s="90" t="str">
        <f>Page7!$H209</f>
        <v>NA</v>
      </c>
      <c r="N216" s="90" t="str">
        <f>Page8!$H209</f>
        <v>Invalidé</v>
      </c>
      <c r="O216" s="90" t="str">
        <f>Page9!$H209</f>
        <v>NA</v>
      </c>
      <c r="P216" s="90" t="str">
        <f>Page10!$H209</f>
        <v>NA</v>
      </c>
      <c r="Q216" s="90" t="str">
        <f>Page11!$H209</f>
        <v>Invalidé</v>
      </c>
      <c r="R216" s="90" t="str">
        <f>Page12!$H209</f>
        <v>Invalidé</v>
      </c>
      <c r="S216" s="90" t="str">
        <f>Page13!$H209</f>
        <v>NA</v>
      </c>
      <c r="T216" s="90" t="str">
        <f>Page14!$H209</f>
        <v>NA</v>
      </c>
      <c r="U216" s="90" t="str">
        <f>Page15!$H209</f>
        <v>NA</v>
      </c>
      <c r="V216" s="90" t="str">
        <f>Page16!$H209</f>
        <v>NA</v>
      </c>
      <c r="W216" s="90" t="str">
        <f>Page17!$H209</f>
        <v>NA</v>
      </c>
      <c r="X216" s="90" t="str">
        <f>Page18!$H209</f>
        <v>NA</v>
      </c>
      <c r="Y216" s="90" t="str">
        <f>Page19!$H209</f>
        <v>NA</v>
      </c>
      <c r="Z216" s="90" t="str">
        <f>Page20!$H209</f>
        <v>NA</v>
      </c>
      <c r="AA216" s="90" t="str">
        <f>Page21!$H209</f>
        <v>NA</v>
      </c>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119"/>
      <c r="AZ216" s="119"/>
      <c r="BA216" s="119"/>
      <c r="BB216" s="119"/>
      <c r="BC216" s="119"/>
      <c r="BD216" s="119"/>
      <c r="BE216" s="119"/>
      <c r="BF216" s="119"/>
      <c r="BG216" s="119"/>
      <c r="BH216" s="119"/>
      <c r="BI216" s="119"/>
      <c r="BJ216" s="119"/>
      <c r="BK216" s="119"/>
      <c r="BL216" s="119"/>
      <c r="BM216" s="119"/>
      <c r="BN216" s="119"/>
      <c r="BO216" s="119"/>
      <c r="BP216" s="119"/>
      <c r="BQ216" s="119"/>
      <c r="BR216" s="119"/>
      <c r="BS216" s="119"/>
      <c r="BT216" s="119"/>
      <c r="BU216" s="119"/>
      <c r="BV216" s="119"/>
      <c r="BW216" s="119"/>
      <c r="BX216" s="119"/>
      <c r="BY216" s="119"/>
      <c r="BZ216" s="119"/>
      <c r="CA216" s="119"/>
      <c r="CB216" s="119"/>
      <c r="CC216" s="119"/>
      <c r="CD216" s="119"/>
      <c r="CE216" s="119"/>
      <c r="CF216" s="119"/>
      <c r="CG216" s="119"/>
      <c r="CH216" s="119"/>
      <c r="CI216" s="119"/>
      <c r="CJ216" s="119"/>
      <c r="CK216" s="119"/>
      <c r="CL216" s="119"/>
      <c r="CM216" s="119"/>
      <c r="CN216" s="119"/>
      <c r="CO216" s="119"/>
      <c r="CP216" s="119"/>
      <c r="CQ216" s="119"/>
      <c r="CR216" s="119"/>
      <c r="CS216" s="119"/>
      <c r="CT216" s="119"/>
      <c r="CU216" s="119"/>
      <c r="CV216" s="119"/>
      <c r="CW216" s="119"/>
      <c r="CX216" s="119"/>
      <c r="CY216" s="119"/>
      <c r="CZ216" s="119"/>
      <c r="DA216" s="119"/>
      <c r="DB216" s="119"/>
      <c r="DC216" s="119"/>
      <c r="DD216" s="119"/>
      <c r="DE216" s="119"/>
      <c r="DF216" s="119"/>
      <c r="DG216" s="119"/>
      <c r="DH216" s="119"/>
      <c r="DI216" s="119"/>
      <c r="DJ216" s="119"/>
      <c r="DK216" s="119"/>
      <c r="DL216" s="119"/>
      <c r="DM216" s="119"/>
      <c r="DN216" s="119"/>
      <c r="DO216" s="119"/>
      <c r="DP216" s="119"/>
      <c r="DQ216" s="119"/>
      <c r="DR216" s="119"/>
      <c r="DS216" s="119"/>
      <c r="DT216" s="119"/>
      <c r="DU216" s="119"/>
      <c r="DV216" s="119"/>
      <c r="DW216" s="119"/>
      <c r="DX216" s="119"/>
      <c r="DY216" s="119"/>
      <c r="DZ216" s="119"/>
      <c r="EA216" s="119"/>
      <c r="EB216" s="119"/>
      <c r="EC216" s="119"/>
      <c r="ED216" s="119"/>
      <c r="EE216" s="119"/>
      <c r="EF216" s="119"/>
      <c r="EG216" s="119"/>
      <c r="EH216" s="119"/>
      <c r="EI216" s="119"/>
      <c r="EJ216" s="119"/>
      <c r="EK216" s="119"/>
      <c r="EL216" s="119"/>
      <c r="EM216" s="119"/>
      <c r="EN216" s="119"/>
      <c r="EO216" s="119"/>
      <c r="EP216" s="119"/>
      <c r="EQ216" s="119"/>
      <c r="ER216" s="119"/>
      <c r="ES216" s="119"/>
      <c r="ET216" s="119"/>
      <c r="EU216" s="119"/>
      <c r="EV216" s="119"/>
      <c r="EW216" s="119"/>
      <c r="EX216" s="119"/>
      <c r="EY216" s="119"/>
      <c r="EZ216" s="119"/>
      <c r="FA216" s="119"/>
      <c r="FB216" s="119"/>
      <c r="FC216" s="119"/>
      <c r="FD216" s="119"/>
      <c r="FE216" s="119"/>
      <c r="FF216" s="119"/>
      <c r="FG216" s="119"/>
      <c r="FH216" s="119"/>
      <c r="FI216" s="119"/>
      <c r="FJ216" s="119"/>
      <c r="FK216" s="119"/>
      <c r="FL216" s="119"/>
      <c r="FM216" s="119"/>
      <c r="FN216" s="119"/>
      <c r="FO216" s="119"/>
      <c r="FP216" s="119"/>
      <c r="FQ216" s="119"/>
      <c r="FR216" s="119"/>
      <c r="FS216" s="119"/>
      <c r="FT216" s="119"/>
      <c r="FU216" s="119"/>
      <c r="FV216" s="119"/>
      <c r="FW216" s="119"/>
      <c r="FX216" s="119"/>
      <c r="FY216" s="119"/>
      <c r="FZ216" s="119"/>
      <c r="GA216" s="119"/>
      <c r="GB216" s="119"/>
      <c r="GC216" s="119"/>
      <c r="GD216" s="119"/>
      <c r="GE216" s="119"/>
      <c r="GF216" s="119"/>
      <c r="GG216" s="119"/>
      <c r="GH216" s="119"/>
      <c r="GI216" s="119"/>
      <c r="GJ216" s="119"/>
    </row>
    <row r="217" spans="1:192" ht="135" x14ac:dyDescent="0.25">
      <c r="A217" s="181" t="s">
        <v>4</v>
      </c>
      <c r="B217" s="153"/>
      <c r="C217" s="153" t="s">
        <v>411</v>
      </c>
      <c r="D217" s="158" t="s">
        <v>24</v>
      </c>
      <c r="E217" s="165" t="s">
        <v>1049</v>
      </c>
      <c r="F217" s="63"/>
      <c r="G217" s="90" t="str">
        <f>Page1!$H210</f>
        <v>NA</v>
      </c>
      <c r="H217" s="90" t="str">
        <f>Page2!$H210</f>
        <v>NA</v>
      </c>
      <c r="I217" s="90" t="str">
        <f>Page3!$H210</f>
        <v>NA</v>
      </c>
      <c r="J217" s="90" t="str">
        <f>Page4!$H210</f>
        <v>NA</v>
      </c>
      <c r="K217" s="90" t="str">
        <f>Page5!$H210</f>
        <v>NA</v>
      </c>
      <c r="L217" s="90" t="str">
        <f>Page6!$H210</f>
        <v>NA</v>
      </c>
      <c r="M217" s="90" t="str">
        <f>Page7!$H210</f>
        <v>NA</v>
      </c>
      <c r="N217" s="90" t="str">
        <f>Page8!$H210</f>
        <v>NA</v>
      </c>
      <c r="O217" s="90" t="str">
        <f>Page9!$H210</f>
        <v>NA</v>
      </c>
      <c r="P217" s="90" t="str">
        <f>Page10!$H210</f>
        <v>NA</v>
      </c>
      <c r="Q217" s="90" t="str">
        <f>Page11!$H210</f>
        <v>NA</v>
      </c>
      <c r="R217" s="90" t="str">
        <f>Page12!$H210</f>
        <v>NA</v>
      </c>
      <c r="S217" s="90" t="str">
        <f>Page13!$H210</f>
        <v>NA</v>
      </c>
      <c r="T217" s="90" t="str">
        <f>Page14!$H210</f>
        <v>NA</v>
      </c>
      <c r="U217" s="90" t="str">
        <f>Page15!$H210</f>
        <v>NA</v>
      </c>
      <c r="V217" s="90" t="str">
        <f>Page16!$H210</f>
        <v>NA</v>
      </c>
      <c r="W217" s="90" t="str">
        <f>Page17!$H210</f>
        <v>NA</v>
      </c>
      <c r="X217" s="90" t="str">
        <f>Page18!$H210</f>
        <v>NA</v>
      </c>
      <c r="Y217" s="90" t="str">
        <f>Page19!$H210</f>
        <v>NA</v>
      </c>
      <c r="Z217" s="90" t="str">
        <f>Page20!$H210</f>
        <v>NA</v>
      </c>
      <c r="AA217" s="90" t="str">
        <f>Page21!$H210</f>
        <v>NA</v>
      </c>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119"/>
      <c r="AZ217" s="119"/>
      <c r="BA217" s="119"/>
      <c r="BB217" s="119"/>
      <c r="BC217" s="119"/>
      <c r="BD217" s="119"/>
      <c r="BE217" s="119"/>
      <c r="BF217" s="119"/>
      <c r="BG217" s="119"/>
      <c r="BH217" s="119"/>
      <c r="BI217" s="119"/>
      <c r="BJ217" s="119"/>
      <c r="BK217" s="119"/>
      <c r="BL217" s="119"/>
      <c r="BM217" s="119"/>
      <c r="BN217" s="119"/>
      <c r="BO217" s="119"/>
      <c r="BP217" s="119"/>
      <c r="BQ217" s="119"/>
      <c r="BR217" s="119"/>
      <c r="BS217" s="119"/>
      <c r="BT217" s="119"/>
      <c r="BU217" s="119"/>
      <c r="BV217" s="119"/>
      <c r="BW217" s="119"/>
      <c r="BX217" s="119"/>
      <c r="BY217" s="119"/>
      <c r="BZ217" s="119"/>
      <c r="CA217" s="119"/>
      <c r="CB217" s="119"/>
      <c r="CC217" s="119"/>
      <c r="CD217" s="119"/>
      <c r="CE217" s="119"/>
      <c r="CF217" s="119"/>
      <c r="CG217" s="119"/>
      <c r="CH217" s="119"/>
      <c r="CI217" s="119"/>
      <c r="CJ217" s="119"/>
      <c r="CK217" s="119"/>
      <c r="CL217" s="119"/>
      <c r="CM217" s="119"/>
      <c r="CN217" s="119"/>
      <c r="CO217" s="119"/>
      <c r="CP217" s="119"/>
      <c r="CQ217" s="119"/>
      <c r="CR217" s="119"/>
      <c r="CS217" s="119"/>
      <c r="CT217" s="119"/>
      <c r="CU217" s="119"/>
      <c r="CV217" s="119"/>
      <c r="CW217" s="119"/>
      <c r="CX217" s="119"/>
      <c r="CY217" s="119"/>
      <c r="CZ217" s="119"/>
      <c r="DA217" s="119"/>
      <c r="DB217" s="119"/>
      <c r="DC217" s="119"/>
      <c r="DD217" s="119"/>
      <c r="DE217" s="119"/>
      <c r="DF217" s="119"/>
      <c r="DG217" s="119"/>
      <c r="DH217" s="119"/>
      <c r="DI217" s="119"/>
      <c r="DJ217" s="119"/>
      <c r="DK217" s="119"/>
      <c r="DL217" s="119"/>
      <c r="DM217" s="119"/>
      <c r="DN217" s="119"/>
      <c r="DO217" s="119"/>
      <c r="DP217" s="119"/>
      <c r="DQ217" s="119"/>
      <c r="DR217" s="119"/>
      <c r="DS217" s="119"/>
      <c r="DT217" s="119"/>
      <c r="DU217" s="119"/>
      <c r="DV217" s="119"/>
      <c r="DW217" s="119"/>
      <c r="DX217" s="119"/>
      <c r="DY217" s="119"/>
      <c r="DZ217" s="119"/>
      <c r="EA217" s="119"/>
      <c r="EB217" s="119"/>
      <c r="EC217" s="119"/>
      <c r="ED217" s="119"/>
      <c r="EE217" s="119"/>
      <c r="EF217" s="119"/>
      <c r="EG217" s="119"/>
      <c r="EH217" s="119"/>
      <c r="EI217" s="119"/>
      <c r="EJ217" s="119"/>
      <c r="EK217" s="119"/>
      <c r="EL217" s="119"/>
      <c r="EM217" s="119"/>
      <c r="EN217" s="119"/>
      <c r="EO217" s="119"/>
      <c r="EP217" s="119"/>
      <c r="EQ217" s="119"/>
      <c r="ER217" s="119"/>
      <c r="ES217" s="119"/>
      <c r="ET217" s="119"/>
      <c r="EU217" s="119"/>
      <c r="EV217" s="119"/>
      <c r="EW217" s="119"/>
      <c r="EX217" s="119"/>
      <c r="EY217" s="119"/>
      <c r="EZ217" s="119"/>
      <c r="FA217" s="119"/>
      <c r="FB217" s="119"/>
      <c r="FC217" s="119"/>
      <c r="FD217" s="119"/>
      <c r="FE217" s="119"/>
      <c r="FF217" s="119"/>
      <c r="FG217" s="119"/>
      <c r="FH217" s="119"/>
      <c r="FI217" s="119"/>
      <c r="FJ217" s="119"/>
      <c r="FK217" s="119"/>
      <c r="FL217" s="119"/>
      <c r="FM217" s="119"/>
      <c r="FN217" s="119"/>
      <c r="FO217" s="119"/>
      <c r="FP217" s="119"/>
      <c r="FQ217" s="119"/>
      <c r="FR217" s="119"/>
      <c r="FS217" s="119"/>
      <c r="FT217" s="119"/>
      <c r="FU217" s="119"/>
      <c r="FV217" s="119"/>
      <c r="FW217" s="119"/>
      <c r="FX217" s="119"/>
      <c r="FY217" s="119"/>
      <c r="FZ217" s="119"/>
      <c r="GA217" s="119"/>
      <c r="GB217" s="119"/>
      <c r="GC217" s="119"/>
      <c r="GD217" s="119"/>
      <c r="GE217" s="119"/>
      <c r="GF217" s="119"/>
      <c r="GG217" s="119"/>
      <c r="GH217" s="119"/>
      <c r="GI217" s="119"/>
      <c r="GJ217" s="119"/>
    </row>
    <row r="218" spans="1:192" ht="112.5" x14ac:dyDescent="0.25">
      <c r="A218" s="181" t="s">
        <v>4</v>
      </c>
      <c r="B218" s="153"/>
      <c r="C218" s="153" t="s">
        <v>412</v>
      </c>
      <c r="D218" s="158" t="s">
        <v>24</v>
      </c>
      <c r="E218" s="153" t="s">
        <v>1050</v>
      </c>
      <c r="F218" s="63"/>
      <c r="G218" s="90" t="str">
        <f>Page1!$H211</f>
        <v>NA</v>
      </c>
      <c r="H218" s="90" t="str">
        <f>Page2!$H211</f>
        <v>NA</v>
      </c>
      <c r="I218" s="90" t="str">
        <f>Page3!$H211</f>
        <v>Invalidé</v>
      </c>
      <c r="J218" s="90" t="str">
        <f>Page4!$H211</f>
        <v>NA</v>
      </c>
      <c r="K218" s="90" t="str">
        <f>Page5!$H211</f>
        <v>NA</v>
      </c>
      <c r="L218" s="90" t="str">
        <f>Page6!$H211</f>
        <v>NA</v>
      </c>
      <c r="M218" s="90" t="str">
        <f>Page7!$H211</f>
        <v>NA</v>
      </c>
      <c r="N218" s="90" t="str">
        <f>Page8!$H211</f>
        <v>Invalidé</v>
      </c>
      <c r="O218" s="90" t="str">
        <f>Page9!$H211</f>
        <v>NA</v>
      </c>
      <c r="P218" s="90" t="str">
        <f>Page10!$H211</f>
        <v>NA</v>
      </c>
      <c r="Q218" s="90" t="str">
        <f>Page11!$H211</f>
        <v>Invalidé</v>
      </c>
      <c r="R218" s="90" t="str">
        <f>Page12!$H211</f>
        <v>NA</v>
      </c>
      <c r="S218" s="90" t="str">
        <f>Page13!$H211</f>
        <v>NA</v>
      </c>
      <c r="T218" s="90" t="str">
        <f>Page14!$H211</f>
        <v>NA</v>
      </c>
      <c r="U218" s="90" t="str">
        <f>Page15!$H211</f>
        <v>NA</v>
      </c>
      <c r="V218" s="90" t="str">
        <f>Page16!$H211</f>
        <v>NA</v>
      </c>
      <c r="W218" s="90" t="str">
        <f>Page17!$H211</f>
        <v>NA</v>
      </c>
      <c r="X218" s="90" t="str">
        <f>Page18!$H211</f>
        <v>NA</v>
      </c>
      <c r="Y218" s="90" t="str">
        <f>Page19!$H211</f>
        <v>NA</v>
      </c>
      <c r="Z218" s="90" t="str">
        <f>Page20!$H211</f>
        <v>NA</v>
      </c>
      <c r="AA218" s="90" t="str">
        <f>Page21!$H211</f>
        <v>NA</v>
      </c>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119"/>
      <c r="AZ218" s="119"/>
      <c r="BA218" s="119"/>
      <c r="BB218" s="119"/>
      <c r="BC218" s="119"/>
      <c r="BD218" s="119"/>
      <c r="BE218" s="119"/>
      <c r="BF218" s="119"/>
      <c r="BG218" s="119"/>
      <c r="BH218" s="119"/>
      <c r="BI218" s="119"/>
      <c r="BJ218" s="119"/>
      <c r="BK218" s="119"/>
      <c r="BL218" s="119"/>
      <c r="BM218" s="119"/>
      <c r="BN218" s="119"/>
      <c r="BO218" s="119"/>
      <c r="BP218" s="119"/>
      <c r="BQ218" s="119"/>
      <c r="BR218" s="119"/>
      <c r="BS218" s="119"/>
      <c r="BT218" s="119"/>
      <c r="BU218" s="119"/>
      <c r="BV218" s="119"/>
      <c r="BW218" s="119"/>
      <c r="BX218" s="119"/>
      <c r="BY218" s="119"/>
      <c r="BZ218" s="119"/>
      <c r="CA218" s="119"/>
      <c r="CB218" s="119"/>
      <c r="CC218" s="119"/>
      <c r="CD218" s="119"/>
      <c r="CE218" s="119"/>
      <c r="CF218" s="119"/>
      <c r="CG218" s="119"/>
      <c r="CH218" s="119"/>
      <c r="CI218" s="119"/>
      <c r="CJ218" s="119"/>
      <c r="CK218" s="119"/>
      <c r="CL218" s="119"/>
      <c r="CM218" s="119"/>
      <c r="CN218" s="119"/>
      <c r="CO218" s="119"/>
      <c r="CP218" s="119"/>
      <c r="CQ218" s="119"/>
      <c r="CR218" s="119"/>
      <c r="CS218" s="119"/>
      <c r="CT218" s="119"/>
      <c r="CU218" s="119"/>
      <c r="CV218" s="119"/>
      <c r="CW218" s="119"/>
      <c r="CX218" s="119"/>
      <c r="CY218" s="119"/>
      <c r="CZ218" s="119"/>
      <c r="DA218" s="119"/>
      <c r="DB218" s="119"/>
      <c r="DC218" s="119"/>
      <c r="DD218" s="119"/>
      <c r="DE218" s="119"/>
      <c r="DF218" s="119"/>
      <c r="DG218" s="119"/>
      <c r="DH218" s="119"/>
      <c r="DI218" s="119"/>
      <c r="DJ218" s="119"/>
      <c r="DK218" s="119"/>
      <c r="DL218" s="119"/>
      <c r="DM218" s="119"/>
      <c r="DN218" s="119"/>
      <c r="DO218" s="119"/>
      <c r="DP218" s="119"/>
      <c r="DQ218" s="119"/>
      <c r="DR218" s="119"/>
      <c r="DS218" s="119"/>
      <c r="DT218" s="119"/>
      <c r="DU218" s="119"/>
      <c r="DV218" s="119"/>
      <c r="DW218" s="119"/>
      <c r="DX218" s="119"/>
      <c r="DY218" s="119"/>
      <c r="DZ218" s="119"/>
      <c r="EA218" s="119"/>
      <c r="EB218" s="119"/>
      <c r="EC218" s="119"/>
      <c r="ED218" s="119"/>
      <c r="EE218" s="119"/>
      <c r="EF218" s="119"/>
      <c r="EG218" s="119"/>
      <c r="EH218" s="119"/>
      <c r="EI218" s="119"/>
      <c r="EJ218" s="119"/>
      <c r="EK218" s="119"/>
      <c r="EL218" s="119"/>
      <c r="EM218" s="119"/>
      <c r="EN218" s="119"/>
      <c r="EO218" s="119"/>
      <c r="EP218" s="119"/>
      <c r="EQ218" s="119"/>
      <c r="ER218" s="119"/>
      <c r="ES218" s="119"/>
      <c r="ET218" s="119"/>
      <c r="EU218" s="119"/>
      <c r="EV218" s="119"/>
      <c r="EW218" s="119"/>
      <c r="EX218" s="119"/>
      <c r="EY218" s="119"/>
      <c r="EZ218" s="119"/>
      <c r="FA218" s="119"/>
      <c r="FB218" s="119"/>
      <c r="FC218" s="119"/>
      <c r="FD218" s="119"/>
      <c r="FE218" s="119"/>
      <c r="FF218" s="119"/>
      <c r="FG218" s="119"/>
      <c r="FH218" s="119"/>
      <c r="FI218" s="119"/>
      <c r="FJ218" s="119"/>
      <c r="FK218" s="119"/>
      <c r="FL218" s="119"/>
      <c r="FM218" s="119"/>
      <c r="FN218" s="119"/>
      <c r="FO218" s="119"/>
      <c r="FP218" s="119"/>
      <c r="FQ218" s="119"/>
      <c r="FR218" s="119"/>
      <c r="FS218" s="119"/>
      <c r="FT218" s="119"/>
      <c r="FU218" s="119"/>
      <c r="FV218" s="119"/>
      <c r="FW218" s="119"/>
      <c r="FX218" s="119"/>
      <c r="FY218" s="119"/>
      <c r="FZ218" s="119"/>
      <c r="GA218" s="119"/>
      <c r="GB218" s="119"/>
      <c r="GC218" s="119"/>
      <c r="GD218" s="119"/>
      <c r="GE218" s="119"/>
      <c r="GF218" s="119"/>
      <c r="GG218" s="119"/>
      <c r="GH218" s="119"/>
      <c r="GI218" s="119"/>
      <c r="GJ218" s="119"/>
    </row>
    <row r="219" spans="1:192" ht="101.25" x14ac:dyDescent="0.25">
      <c r="A219" s="181" t="s">
        <v>4</v>
      </c>
      <c r="B219" s="153"/>
      <c r="C219" s="153" t="s">
        <v>413</v>
      </c>
      <c r="D219" s="158" t="s">
        <v>24</v>
      </c>
      <c r="E219" s="153" t="s">
        <v>1051</v>
      </c>
      <c r="F219" s="63"/>
      <c r="G219" s="90" t="str">
        <f>Page1!$H212</f>
        <v>NA</v>
      </c>
      <c r="H219" s="90" t="str">
        <f>Page2!$H212</f>
        <v>NA</v>
      </c>
      <c r="I219" s="90" t="str">
        <f>Page3!$H212</f>
        <v>NA</v>
      </c>
      <c r="J219" s="90" t="str">
        <f>Page4!$H212</f>
        <v>NA</v>
      </c>
      <c r="K219" s="90" t="str">
        <f>Page5!$H212</f>
        <v>NA</v>
      </c>
      <c r="L219" s="90" t="str">
        <f>Page6!$H212</f>
        <v>NA</v>
      </c>
      <c r="M219" s="90" t="str">
        <f>Page7!$H212</f>
        <v>NA</v>
      </c>
      <c r="N219" s="90" t="str">
        <f>Page8!$H212</f>
        <v>NA</v>
      </c>
      <c r="O219" s="90" t="str">
        <f>Page9!$H212</f>
        <v>NA</v>
      </c>
      <c r="P219" s="90" t="str">
        <f>Page10!$H212</f>
        <v>NA</v>
      </c>
      <c r="Q219" s="90" t="str">
        <f>Page11!$H212</f>
        <v>Invalidé</v>
      </c>
      <c r="R219" s="90" t="str">
        <f>Page12!$H212</f>
        <v>NA</v>
      </c>
      <c r="S219" s="90" t="str">
        <f>Page13!$H212</f>
        <v>NA</v>
      </c>
      <c r="T219" s="90" t="str">
        <f>Page14!$H212</f>
        <v>NA</v>
      </c>
      <c r="U219" s="90" t="str">
        <f>Page15!$H212</f>
        <v>NA</v>
      </c>
      <c r="V219" s="90" t="str">
        <f>Page16!$H212</f>
        <v>NA</v>
      </c>
      <c r="W219" s="90" t="str">
        <f>Page17!$H212</f>
        <v>NA</v>
      </c>
      <c r="X219" s="90" t="str">
        <f>Page18!$H212</f>
        <v>NA</v>
      </c>
      <c r="Y219" s="90" t="str">
        <f>Page19!$H212</f>
        <v>NA</v>
      </c>
      <c r="Z219" s="90" t="str">
        <f>Page20!$H212</f>
        <v>NA</v>
      </c>
      <c r="AA219" s="90" t="str">
        <f>Page21!$H212</f>
        <v>NA</v>
      </c>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119"/>
      <c r="AZ219" s="119"/>
      <c r="BA219" s="119"/>
      <c r="BB219" s="119"/>
      <c r="BC219" s="119"/>
      <c r="BD219" s="119"/>
      <c r="BE219" s="119"/>
      <c r="BF219" s="119"/>
      <c r="BG219" s="119"/>
      <c r="BH219" s="119"/>
      <c r="BI219" s="119"/>
      <c r="BJ219" s="119"/>
      <c r="BK219" s="119"/>
      <c r="BL219" s="119"/>
      <c r="BM219" s="119"/>
      <c r="BN219" s="119"/>
      <c r="BO219" s="119"/>
      <c r="BP219" s="119"/>
      <c r="BQ219" s="119"/>
      <c r="BR219" s="119"/>
      <c r="BS219" s="119"/>
      <c r="BT219" s="119"/>
      <c r="BU219" s="119"/>
      <c r="BV219" s="119"/>
      <c r="BW219" s="119"/>
      <c r="BX219" s="119"/>
      <c r="BY219" s="119"/>
      <c r="BZ219" s="119"/>
      <c r="CA219" s="119"/>
      <c r="CB219" s="119"/>
      <c r="CC219" s="119"/>
      <c r="CD219" s="119"/>
      <c r="CE219" s="119"/>
      <c r="CF219" s="119"/>
      <c r="CG219" s="119"/>
      <c r="CH219" s="119"/>
      <c r="CI219" s="119"/>
      <c r="CJ219" s="119"/>
      <c r="CK219" s="119"/>
      <c r="CL219" s="119"/>
      <c r="CM219" s="119"/>
      <c r="CN219" s="119"/>
      <c r="CO219" s="119"/>
      <c r="CP219" s="119"/>
      <c r="CQ219" s="119"/>
      <c r="CR219" s="119"/>
      <c r="CS219" s="119"/>
      <c r="CT219" s="119"/>
      <c r="CU219" s="119"/>
      <c r="CV219" s="119"/>
      <c r="CW219" s="119"/>
      <c r="CX219" s="119"/>
      <c r="CY219" s="119"/>
      <c r="CZ219" s="119"/>
      <c r="DA219" s="119"/>
      <c r="DB219" s="119"/>
      <c r="DC219" s="119"/>
      <c r="DD219" s="119"/>
      <c r="DE219" s="119"/>
      <c r="DF219" s="119"/>
      <c r="DG219" s="119"/>
      <c r="DH219" s="119"/>
      <c r="DI219" s="119"/>
      <c r="DJ219" s="119"/>
      <c r="DK219" s="119"/>
      <c r="DL219" s="119"/>
      <c r="DM219" s="119"/>
      <c r="DN219" s="119"/>
      <c r="DO219" s="119"/>
      <c r="DP219" s="119"/>
      <c r="DQ219" s="119"/>
      <c r="DR219" s="119"/>
      <c r="DS219" s="119"/>
      <c r="DT219" s="119"/>
      <c r="DU219" s="119"/>
      <c r="DV219" s="119"/>
      <c r="DW219" s="119"/>
      <c r="DX219" s="119"/>
      <c r="DY219" s="119"/>
      <c r="DZ219" s="119"/>
      <c r="EA219" s="119"/>
      <c r="EB219" s="119"/>
      <c r="EC219" s="119"/>
      <c r="ED219" s="119"/>
      <c r="EE219" s="119"/>
      <c r="EF219" s="119"/>
      <c r="EG219" s="119"/>
      <c r="EH219" s="119"/>
      <c r="EI219" s="119"/>
      <c r="EJ219" s="119"/>
      <c r="EK219" s="119"/>
      <c r="EL219" s="119"/>
      <c r="EM219" s="119"/>
      <c r="EN219" s="119"/>
      <c r="EO219" s="119"/>
      <c r="EP219" s="119"/>
      <c r="EQ219" s="119"/>
      <c r="ER219" s="119"/>
      <c r="ES219" s="119"/>
      <c r="ET219" s="119"/>
      <c r="EU219" s="119"/>
      <c r="EV219" s="119"/>
      <c r="EW219" s="119"/>
      <c r="EX219" s="119"/>
      <c r="EY219" s="119"/>
      <c r="EZ219" s="119"/>
      <c r="FA219" s="119"/>
      <c r="FB219" s="119"/>
      <c r="FC219" s="119"/>
      <c r="FD219" s="119"/>
      <c r="FE219" s="119"/>
      <c r="FF219" s="119"/>
      <c r="FG219" s="119"/>
      <c r="FH219" s="119"/>
      <c r="FI219" s="119"/>
      <c r="FJ219" s="119"/>
      <c r="FK219" s="119"/>
      <c r="FL219" s="119"/>
      <c r="FM219" s="119"/>
      <c r="FN219" s="119"/>
      <c r="FO219" s="119"/>
      <c r="FP219" s="119"/>
      <c r="FQ219" s="119"/>
      <c r="FR219" s="119"/>
      <c r="FS219" s="119"/>
      <c r="FT219" s="119"/>
      <c r="FU219" s="119"/>
      <c r="FV219" s="119"/>
      <c r="FW219" s="119"/>
      <c r="FX219" s="119"/>
      <c r="FY219" s="119"/>
      <c r="FZ219" s="119"/>
      <c r="GA219" s="119"/>
      <c r="GB219" s="119"/>
      <c r="GC219" s="119"/>
      <c r="GD219" s="119"/>
      <c r="GE219" s="119"/>
      <c r="GF219" s="119"/>
      <c r="GG219" s="119"/>
      <c r="GH219" s="119"/>
      <c r="GI219" s="119"/>
      <c r="GJ219" s="119"/>
    </row>
    <row r="220" spans="1:192" ht="157.5" x14ac:dyDescent="0.25">
      <c r="A220" s="181" t="s">
        <v>4</v>
      </c>
      <c r="B220" s="153"/>
      <c r="C220" s="153" t="s">
        <v>414</v>
      </c>
      <c r="D220" s="158" t="s">
        <v>24</v>
      </c>
      <c r="E220" s="165" t="s">
        <v>1052</v>
      </c>
      <c r="F220" s="63"/>
      <c r="G220" s="90" t="str">
        <f>Page1!$H213</f>
        <v>NA</v>
      </c>
      <c r="H220" s="90" t="str">
        <f>Page2!$H213</f>
        <v>NA</v>
      </c>
      <c r="I220" s="90" t="str">
        <f>Page3!$H213</f>
        <v>Invalidé</v>
      </c>
      <c r="J220" s="90" t="str">
        <f>Page4!$H213</f>
        <v>Validé</v>
      </c>
      <c r="K220" s="90" t="str">
        <f>Page5!$H213</f>
        <v>NA</v>
      </c>
      <c r="L220" s="90" t="str">
        <f>Page6!$H213</f>
        <v>NA</v>
      </c>
      <c r="M220" s="90" t="str">
        <f>Page7!$H213</f>
        <v>NA</v>
      </c>
      <c r="N220" s="90" t="str">
        <f>Page8!$H213</f>
        <v>NA</v>
      </c>
      <c r="O220" s="90" t="str">
        <f>Page9!$H213</f>
        <v>NA</v>
      </c>
      <c r="P220" s="90" t="str">
        <f>Page10!$H213</f>
        <v>NA</v>
      </c>
      <c r="Q220" s="90" t="str">
        <f>Page11!$H213</f>
        <v>Invalidé</v>
      </c>
      <c r="R220" s="90" t="str">
        <f>Page12!$H213</f>
        <v>Validé</v>
      </c>
      <c r="S220" s="90" t="str">
        <f>Page13!$H213</f>
        <v>NA</v>
      </c>
      <c r="T220" s="90" t="str">
        <f>Page14!$H213</f>
        <v>NA</v>
      </c>
      <c r="U220" s="90" t="str">
        <f>Page15!$H213</f>
        <v>NA</v>
      </c>
      <c r="V220" s="90" t="str">
        <f>Page16!$H213</f>
        <v>NA</v>
      </c>
      <c r="W220" s="90" t="str">
        <f>Page17!$H213</f>
        <v>NA</v>
      </c>
      <c r="X220" s="90" t="str">
        <f>Page18!$H213</f>
        <v>NA</v>
      </c>
      <c r="Y220" s="90" t="str">
        <f>Page19!$H213</f>
        <v>NA</v>
      </c>
      <c r="Z220" s="90" t="str">
        <f>Page20!$H213</f>
        <v>NA</v>
      </c>
      <c r="AA220" s="90" t="str">
        <f>Page21!$H213</f>
        <v>NA</v>
      </c>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119"/>
      <c r="AZ220" s="119"/>
      <c r="BA220" s="119"/>
      <c r="BB220" s="119"/>
      <c r="BC220" s="119"/>
      <c r="BD220" s="119"/>
      <c r="BE220" s="119"/>
      <c r="BF220" s="119"/>
      <c r="BG220" s="119"/>
      <c r="BH220" s="119"/>
      <c r="BI220" s="119"/>
      <c r="BJ220" s="119"/>
      <c r="BK220" s="119"/>
      <c r="BL220" s="119"/>
      <c r="BM220" s="119"/>
      <c r="BN220" s="119"/>
      <c r="BO220" s="119"/>
      <c r="BP220" s="119"/>
      <c r="BQ220" s="119"/>
      <c r="BR220" s="119"/>
      <c r="BS220" s="119"/>
      <c r="BT220" s="119"/>
      <c r="BU220" s="119"/>
      <c r="BV220" s="119"/>
      <c r="BW220" s="119"/>
      <c r="BX220" s="119"/>
      <c r="BY220" s="119"/>
      <c r="BZ220" s="119"/>
      <c r="CA220" s="119"/>
      <c r="CB220" s="119"/>
      <c r="CC220" s="119"/>
      <c r="CD220" s="119"/>
      <c r="CE220" s="119"/>
      <c r="CF220" s="119"/>
      <c r="CG220" s="119"/>
      <c r="CH220" s="119"/>
      <c r="CI220" s="119"/>
      <c r="CJ220" s="119"/>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19"/>
      <c r="DG220" s="119"/>
      <c r="DH220" s="119"/>
      <c r="DI220" s="119"/>
      <c r="DJ220" s="119"/>
      <c r="DK220" s="119"/>
      <c r="DL220" s="119"/>
      <c r="DM220" s="119"/>
      <c r="DN220" s="119"/>
      <c r="DO220" s="119"/>
      <c r="DP220" s="119"/>
      <c r="DQ220" s="119"/>
      <c r="DR220" s="119"/>
      <c r="DS220" s="119"/>
      <c r="DT220" s="119"/>
      <c r="DU220" s="119"/>
      <c r="DV220" s="119"/>
      <c r="DW220" s="119"/>
      <c r="DX220" s="119"/>
      <c r="DY220" s="119"/>
      <c r="DZ220" s="119"/>
      <c r="EA220" s="119"/>
      <c r="EB220" s="119"/>
      <c r="EC220" s="119"/>
      <c r="ED220" s="119"/>
      <c r="EE220" s="119"/>
      <c r="EF220" s="119"/>
      <c r="EG220" s="119"/>
      <c r="EH220" s="119"/>
      <c r="EI220" s="119"/>
      <c r="EJ220" s="119"/>
      <c r="EK220" s="119"/>
      <c r="EL220" s="119"/>
      <c r="EM220" s="119"/>
      <c r="EN220" s="119"/>
      <c r="EO220" s="119"/>
      <c r="EP220" s="119"/>
      <c r="EQ220" s="119"/>
      <c r="ER220" s="119"/>
      <c r="ES220" s="119"/>
      <c r="ET220" s="119"/>
      <c r="EU220" s="119"/>
      <c r="EV220" s="119"/>
      <c r="EW220" s="119"/>
      <c r="EX220" s="119"/>
      <c r="EY220" s="119"/>
      <c r="EZ220" s="119"/>
      <c r="FA220" s="119"/>
      <c r="FB220" s="119"/>
      <c r="FC220" s="119"/>
      <c r="FD220" s="119"/>
      <c r="FE220" s="119"/>
      <c r="FF220" s="119"/>
      <c r="FG220" s="119"/>
      <c r="FH220" s="119"/>
      <c r="FI220" s="119"/>
      <c r="FJ220" s="119"/>
      <c r="FK220" s="119"/>
      <c r="FL220" s="119"/>
      <c r="FM220" s="119"/>
      <c r="FN220" s="119"/>
      <c r="FO220" s="119"/>
      <c r="FP220" s="119"/>
      <c r="FQ220" s="119"/>
      <c r="FR220" s="119"/>
      <c r="FS220" s="119"/>
      <c r="FT220" s="119"/>
      <c r="FU220" s="119"/>
      <c r="FV220" s="119"/>
      <c r="FW220" s="119"/>
      <c r="FX220" s="119"/>
      <c r="FY220" s="119"/>
      <c r="FZ220" s="119"/>
      <c r="GA220" s="119"/>
      <c r="GB220" s="119"/>
      <c r="GC220" s="119"/>
      <c r="GD220" s="119"/>
      <c r="GE220" s="119"/>
      <c r="GF220" s="119"/>
      <c r="GG220" s="119"/>
      <c r="GH220" s="119"/>
      <c r="GI220" s="119"/>
      <c r="GJ220" s="119"/>
    </row>
    <row r="221" spans="1:192" ht="123.75" x14ac:dyDescent="0.25">
      <c r="A221" s="181" t="s">
        <v>4</v>
      </c>
      <c r="B221" s="153"/>
      <c r="C221" s="153" t="s">
        <v>415</v>
      </c>
      <c r="D221" s="158" t="s">
        <v>24</v>
      </c>
      <c r="E221" s="153" t="s">
        <v>1053</v>
      </c>
      <c r="F221" s="63"/>
      <c r="G221" s="90" t="str">
        <f>Page1!$H214</f>
        <v>NA</v>
      </c>
      <c r="H221" s="90" t="str">
        <f>Page2!$H214</f>
        <v>NA</v>
      </c>
      <c r="I221" s="90" t="str">
        <f>Page3!$H214</f>
        <v>Invalidé</v>
      </c>
      <c r="J221" s="90" t="str">
        <f>Page4!$H214</f>
        <v>NA</v>
      </c>
      <c r="K221" s="90" t="str">
        <f>Page5!$H214</f>
        <v>NA</v>
      </c>
      <c r="L221" s="90" t="str">
        <f>Page6!$H214</f>
        <v>NA</v>
      </c>
      <c r="M221" s="90" t="str">
        <f>Page7!$H214</f>
        <v>NA</v>
      </c>
      <c r="N221" s="90" t="str">
        <f>Page8!$H214</f>
        <v>NA</v>
      </c>
      <c r="O221" s="90" t="str">
        <f>Page9!$H214</f>
        <v>NA</v>
      </c>
      <c r="P221" s="90" t="str">
        <f>Page10!$H214</f>
        <v>NA</v>
      </c>
      <c r="Q221" s="90" t="str">
        <f>Page11!$H214</f>
        <v>Invalidé</v>
      </c>
      <c r="R221" s="90" t="str">
        <f>Page12!$H214</f>
        <v>NA</v>
      </c>
      <c r="S221" s="90" t="str">
        <f>Page13!$H214</f>
        <v>NA</v>
      </c>
      <c r="T221" s="90" t="str">
        <f>Page14!$H214</f>
        <v>Validé</v>
      </c>
      <c r="U221" s="90" t="str">
        <f>Page15!$H214</f>
        <v>NA</v>
      </c>
      <c r="V221" s="90" t="str">
        <f>Page16!$H214</f>
        <v>NA</v>
      </c>
      <c r="W221" s="90" t="str">
        <f>Page17!$H214</f>
        <v>NA</v>
      </c>
      <c r="X221" s="90" t="str">
        <f>Page18!$H214</f>
        <v>NA</v>
      </c>
      <c r="Y221" s="90" t="str">
        <f>Page19!$H214</f>
        <v>NA</v>
      </c>
      <c r="Z221" s="90" t="str">
        <f>Page20!$H214</f>
        <v>NA</v>
      </c>
      <c r="AA221" s="90" t="str">
        <f>Page21!$H214</f>
        <v>NA</v>
      </c>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119"/>
      <c r="AZ221" s="119"/>
      <c r="BA221" s="119"/>
      <c r="BB221" s="119"/>
      <c r="BC221" s="119"/>
      <c r="BD221" s="119"/>
      <c r="BE221" s="119"/>
      <c r="BF221" s="119"/>
      <c r="BG221" s="119"/>
      <c r="BH221" s="119"/>
      <c r="BI221" s="119"/>
      <c r="BJ221" s="119"/>
      <c r="BK221" s="119"/>
      <c r="BL221" s="119"/>
      <c r="BM221" s="119"/>
      <c r="BN221" s="119"/>
      <c r="BO221" s="119"/>
      <c r="BP221" s="119"/>
      <c r="BQ221" s="119"/>
      <c r="BR221" s="119"/>
      <c r="BS221" s="119"/>
      <c r="BT221" s="119"/>
      <c r="BU221" s="119"/>
      <c r="BV221" s="119"/>
      <c r="BW221" s="119"/>
      <c r="BX221" s="119"/>
      <c r="BY221" s="119"/>
      <c r="BZ221" s="119"/>
      <c r="CA221" s="119"/>
      <c r="CB221" s="119"/>
      <c r="CC221" s="119"/>
      <c r="CD221" s="119"/>
      <c r="CE221" s="119"/>
      <c r="CF221" s="119"/>
      <c r="CG221" s="119"/>
      <c r="CH221" s="119"/>
      <c r="CI221" s="119"/>
      <c r="CJ221" s="119"/>
      <c r="CK221" s="119"/>
      <c r="CL221" s="119"/>
      <c r="CM221" s="119"/>
      <c r="CN221" s="119"/>
      <c r="CO221" s="119"/>
      <c r="CP221" s="119"/>
      <c r="CQ221" s="119"/>
      <c r="CR221" s="119"/>
      <c r="CS221" s="119"/>
      <c r="CT221" s="119"/>
      <c r="CU221" s="119"/>
      <c r="CV221" s="119"/>
      <c r="CW221" s="119"/>
      <c r="CX221" s="119"/>
      <c r="CY221" s="119"/>
      <c r="CZ221" s="119"/>
      <c r="DA221" s="119"/>
      <c r="DB221" s="119"/>
      <c r="DC221" s="119"/>
      <c r="DD221" s="119"/>
      <c r="DE221" s="119"/>
      <c r="DF221" s="119"/>
      <c r="DG221" s="119"/>
      <c r="DH221" s="119"/>
      <c r="DI221" s="119"/>
      <c r="DJ221" s="119"/>
      <c r="DK221" s="119"/>
      <c r="DL221" s="119"/>
      <c r="DM221" s="119"/>
      <c r="DN221" s="119"/>
      <c r="DO221" s="119"/>
      <c r="DP221" s="119"/>
      <c r="DQ221" s="119"/>
      <c r="DR221" s="119"/>
      <c r="DS221" s="119"/>
      <c r="DT221" s="119"/>
      <c r="DU221" s="119"/>
      <c r="DV221" s="119"/>
      <c r="DW221" s="119"/>
      <c r="DX221" s="119"/>
      <c r="DY221" s="119"/>
      <c r="DZ221" s="119"/>
      <c r="EA221" s="119"/>
      <c r="EB221" s="119"/>
      <c r="EC221" s="119"/>
      <c r="ED221" s="119"/>
      <c r="EE221" s="119"/>
      <c r="EF221" s="119"/>
      <c r="EG221" s="119"/>
      <c r="EH221" s="119"/>
      <c r="EI221" s="119"/>
      <c r="EJ221" s="119"/>
      <c r="EK221" s="119"/>
      <c r="EL221" s="119"/>
      <c r="EM221" s="119"/>
      <c r="EN221" s="119"/>
      <c r="EO221" s="119"/>
      <c r="EP221" s="119"/>
      <c r="EQ221" s="119"/>
      <c r="ER221" s="119"/>
      <c r="ES221" s="119"/>
      <c r="ET221" s="119"/>
      <c r="EU221" s="119"/>
      <c r="EV221" s="119"/>
      <c r="EW221" s="119"/>
      <c r="EX221" s="119"/>
      <c r="EY221" s="119"/>
      <c r="EZ221" s="119"/>
      <c r="FA221" s="119"/>
      <c r="FB221" s="119"/>
      <c r="FC221" s="119"/>
      <c r="FD221" s="119"/>
      <c r="FE221" s="119"/>
      <c r="FF221" s="119"/>
      <c r="FG221" s="119"/>
      <c r="FH221" s="119"/>
      <c r="FI221" s="119"/>
      <c r="FJ221" s="119"/>
      <c r="FK221" s="119"/>
      <c r="FL221" s="119"/>
      <c r="FM221" s="119"/>
      <c r="FN221" s="119"/>
      <c r="FO221" s="119"/>
      <c r="FP221" s="119"/>
      <c r="FQ221" s="119"/>
      <c r="FR221" s="119"/>
      <c r="FS221" s="119"/>
      <c r="FT221" s="119"/>
      <c r="FU221" s="119"/>
      <c r="FV221" s="119"/>
      <c r="FW221" s="119"/>
      <c r="FX221" s="119"/>
      <c r="FY221" s="119"/>
      <c r="FZ221" s="119"/>
      <c r="GA221" s="119"/>
      <c r="GB221" s="119"/>
      <c r="GC221" s="119"/>
      <c r="GD221" s="119"/>
      <c r="GE221" s="119"/>
      <c r="GF221" s="119"/>
      <c r="GG221" s="119"/>
      <c r="GH221" s="119"/>
      <c r="GI221" s="119"/>
      <c r="GJ221" s="119"/>
    </row>
    <row r="222" spans="1:192" ht="146.25" x14ac:dyDescent="0.25">
      <c r="A222" s="181" t="s">
        <v>4</v>
      </c>
      <c r="B222" s="153"/>
      <c r="C222" s="153" t="s">
        <v>416</v>
      </c>
      <c r="D222" s="158" t="s">
        <v>24</v>
      </c>
      <c r="E222" s="153" t="s">
        <v>1054</v>
      </c>
      <c r="F222" s="63"/>
      <c r="G222" s="90" t="str">
        <f>Page1!$H215</f>
        <v>NA</v>
      </c>
      <c r="H222" s="90" t="str">
        <f>Page2!$H215</f>
        <v>NA</v>
      </c>
      <c r="I222" s="90" t="str">
        <f>Page3!$H215</f>
        <v>NA</v>
      </c>
      <c r="J222" s="90" t="str">
        <f>Page4!$H215</f>
        <v>NA</v>
      </c>
      <c r="K222" s="90" t="str">
        <f>Page5!$H215</f>
        <v>NA</v>
      </c>
      <c r="L222" s="90" t="str">
        <f>Page6!$H215</f>
        <v>NA</v>
      </c>
      <c r="M222" s="90" t="str">
        <f>Page7!$H215</f>
        <v>NA</v>
      </c>
      <c r="N222" s="90" t="str">
        <f>Page8!$H215</f>
        <v>NA</v>
      </c>
      <c r="O222" s="90" t="str">
        <f>Page9!$H215</f>
        <v>NA</v>
      </c>
      <c r="P222" s="90" t="str">
        <f>Page10!$H215</f>
        <v>NA</v>
      </c>
      <c r="Q222" s="90" t="str">
        <f>Page11!$H215</f>
        <v>Invalidé</v>
      </c>
      <c r="R222" s="90" t="str">
        <f>Page12!$H215</f>
        <v>NA</v>
      </c>
      <c r="S222" s="90" t="str">
        <f>Page13!$H215</f>
        <v>NA</v>
      </c>
      <c r="T222" s="90" t="str">
        <f>Page14!$H215</f>
        <v>NA</v>
      </c>
      <c r="U222" s="90" t="str">
        <f>Page15!$H215</f>
        <v>NA</v>
      </c>
      <c r="V222" s="90" t="str">
        <f>Page16!$H215</f>
        <v>NA</v>
      </c>
      <c r="W222" s="90" t="str">
        <f>Page17!$H215</f>
        <v>NA</v>
      </c>
      <c r="X222" s="90" t="str">
        <f>Page18!$H215</f>
        <v>NA</v>
      </c>
      <c r="Y222" s="90" t="str">
        <f>Page19!$H215</f>
        <v>NA</v>
      </c>
      <c r="Z222" s="90" t="str">
        <f>Page20!$H215</f>
        <v>NA</v>
      </c>
      <c r="AA222" s="90" t="str">
        <f>Page21!$H215</f>
        <v>NA</v>
      </c>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119"/>
      <c r="AZ222" s="119"/>
      <c r="BA222" s="119"/>
      <c r="BB222" s="119"/>
      <c r="BC222" s="119"/>
      <c r="BD222" s="119"/>
      <c r="BE222" s="119"/>
      <c r="BF222" s="119"/>
      <c r="BG222" s="119"/>
      <c r="BH222" s="119"/>
      <c r="BI222" s="119"/>
      <c r="BJ222" s="119"/>
      <c r="BK222" s="119"/>
      <c r="BL222" s="119"/>
      <c r="BM222" s="119"/>
      <c r="BN222" s="119"/>
      <c r="BO222" s="119"/>
      <c r="BP222" s="119"/>
      <c r="BQ222" s="119"/>
      <c r="BR222" s="119"/>
      <c r="BS222" s="119"/>
      <c r="BT222" s="119"/>
      <c r="BU222" s="119"/>
      <c r="BV222" s="119"/>
      <c r="BW222" s="119"/>
      <c r="BX222" s="119"/>
      <c r="BY222" s="119"/>
      <c r="BZ222" s="119"/>
      <c r="CA222" s="119"/>
      <c r="CB222" s="119"/>
      <c r="CC222" s="119"/>
      <c r="CD222" s="119"/>
      <c r="CE222" s="119"/>
      <c r="CF222" s="119"/>
      <c r="CG222" s="119"/>
      <c r="CH222" s="119"/>
      <c r="CI222" s="119"/>
      <c r="CJ222" s="119"/>
      <c r="CK222" s="119"/>
      <c r="CL222" s="119"/>
      <c r="CM222" s="119"/>
      <c r="CN222" s="119"/>
      <c r="CO222" s="119"/>
      <c r="CP222" s="119"/>
      <c r="CQ222" s="119"/>
      <c r="CR222" s="119"/>
      <c r="CS222" s="119"/>
      <c r="CT222" s="119"/>
      <c r="CU222" s="119"/>
      <c r="CV222" s="119"/>
      <c r="CW222" s="119"/>
      <c r="CX222" s="119"/>
      <c r="CY222" s="119"/>
      <c r="CZ222" s="119"/>
      <c r="DA222" s="119"/>
      <c r="DB222" s="119"/>
      <c r="DC222" s="119"/>
      <c r="DD222" s="119"/>
      <c r="DE222" s="119"/>
      <c r="DF222" s="119"/>
      <c r="DG222" s="119"/>
      <c r="DH222" s="119"/>
      <c r="DI222" s="119"/>
      <c r="DJ222" s="119"/>
      <c r="DK222" s="119"/>
      <c r="DL222" s="119"/>
      <c r="DM222" s="119"/>
      <c r="DN222" s="119"/>
      <c r="DO222" s="119"/>
      <c r="DP222" s="119"/>
      <c r="DQ222" s="119"/>
      <c r="DR222" s="119"/>
      <c r="DS222" s="119"/>
      <c r="DT222" s="119"/>
      <c r="DU222" s="119"/>
      <c r="DV222" s="119"/>
      <c r="DW222" s="119"/>
      <c r="DX222" s="119"/>
      <c r="DY222" s="119"/>
      <c r="DZ222" s="119"/>
      <c r="EA222" s="119"/>
      <c r="EB222" s="119"/>
      <c r="EC222" s="119"/>
      <c r="ED222" s="119"/>
      <c r="EE222" s="119"/>
      <c r="EF222" s="119"/>
      <c r="EG222" s="119"/>
      <c r="EH222" s="119"/>
      <c r="EI222" s="119"/>
      <c r="EJ222" s="119"/>
      <c r="EK222" s="119"/>
      <c r="EL222" s="119"/>
      <c r="EM222" s="119"/>
      <c r="EN222" s="119"/>
      <c r="EO222" s="119"/>
      <c r="EP222" s="119"/>
      <c r="EQ222" s="119"/>
      <c r="ER222" s="119"/>
      <c r="ES222" s="119"/>
      <c r="ET222" s="119"/>
      <c r="EU222" s="119"/>
      <c r="EV222" s="119"/>
      <c r="EW222" s="119"/>
      <c r="EX222" s="119"/>
      <c r="EY222" s="119"/>
      <c r="EZ222" s="119"/>
      <c r="FA222" s="119"/>
      <c r="FB222" s="119"/>
      <c r="FC222" s="119"/>
      <c r="FD222" s="119"/>
      <c r="FE222" s="119"/>
      <c r="FF222" s="119"/>
      <c r="FG222" s="119"/>
      <c r="FH222" s="119"/>
      <c r="FI222" s="119"/>
      <c r="FJ222" s="119"/>
      <c r="FK222" s="119"/>
      <c r="FL222" s="119"/>
      <c r="FM222" s="119"/>
      <c r="FN222" s="119"/>
      <c r="FO222" s="119"/>
      <c r="FP222" s="119"/>
      <c r="FQ222" s="119"/>
      <c r="FR222" s="119"/>
      <c r="FS222" s="119"/>
      <c r="FT222" s="119"/>
      <c r="FU222" s="119"/>
      <c r="FV222" s="119"/>
      <c r="FW222" s="119"/>
      <c r="FX222" s="119"/>
      <c r="FY222" s="119"/>
      <c r="FZ222" s="119"/>
      <c r="GA222" s="119"/>
      <c r="GB222" s="119"/>
      <c r="GC222" s="119"/>
      <c r="GD222" s="119"/>
      <c r="GE222" s="119"/>
      <c r="GF222" s="119"/>
      <c r="GG222" s="119"/>
      <c r="GH222" s="119"/>
      <c r="GI222" s="119"/>
      <c r="GJ222" s="119"/>
    </row>
    <row r="223" spans="1:192" ht="67.5" x14ac:dyDescent="0.25">
      <c r="A223" s="181" t="s">
        <v>4</v>
      </c>
      <c r="B223" s="160" t="s">
        <v>1055</v>
      </c>
      <c r="C223" s="160" t="s">
        <v>417</v>
      </c>
      <c r="D223" s="159" t="s">
        <v>25</v>
      </c>
      <c r="E223" s="164" t="s">
        <v>1056</v>
      </c>
      <c r="F223" s="62"/>
      <c r="G223" s="90" t="str">
        <f>Page1!$H216</f>
        <v>NA</v>
      </c>
      <c r="H223" s="90" t="str">
        <f>Page2!$H216</f>
        <v>NA</v>
      </c>
      <c r="I223" s="90" t="str">
        <f>Page3!$H216</f>
        <v>Validé</v>
      </c>
      <c r="J223" s="90" t="str">
        <f>Page4!$H216</f>
        <v>Validé</v>
      </c>
      <c r="K223" s="90" t="str">
        <f>Page5!$H216</f>
        <v>NA</v>
      </c>
      <c r="L223" s="90" t="str">
        <f>Page6!$H216</f>
        <v>NA</v>
      </c>
      <c r="M223" s="90" t="str">
        <f>Page7!$H216</f>
        <v>NA</v>
      </c>
      <c r="N223" s="90" t="str">
        <f>Page8!$H216</f>
        <v>NA</v>
      </c>
      <c r="O223" s="90" t="str">
        <f>Page9!$H216</f>
        <v>NA</v>
      </c>
      <c r="P223" s="90" t="str">
        <f>Page10!$H216</f>
        <v>NA</v>
      </c>
      <c r="Q223" s="90" t="str">
        <f>Page11!$H216</f>
        <v>Invalidé</v>
      </c>
      <c r="R223" s="90" t="str">
        <f>Page12!$H216</f>
        <v>Validé</v>
      </c>
      <c r="S223" s="90" t="str">
        <f>Page13!$H216</f>
        <v>NA</v>
      </c>
      <c r="T223" s="90" t="str">
        <f>Page14!$H216</f>
        <v>NA</v>
      </c>
      <c r="U223" s="90" t="str">
        <f>Page15!$H216</f>
        <v>NA</v>
      </c>
      <c r="V223" s="90" t="str">
        <f>Page16!$H216</f>
        <v>NA</v>
      </c>
      <c r="W223" s="90" t="str">
        <f>Page17!$H216</f>
        <v>NA</v>
      </c>
      <c r="X223" s="90" t="str">
        <f>Page18!$H216</f>
        <v>NA</v>
      </c>
      <c r="Y223" s="90" t="str">
        <f>Page19!$H216</f>
        <v>NA</v>
      </c>
      <c r="Z223" s="90" t="str">
        <f>Page20!$H216</f>
        <v>NA</v>
      </c>
      <c r="AA223" s="90" t="str">
        <f>Page21!$H216</f>
        <v>NA</v>
      </c>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c r="FL223" s="119"/>
      <c r="FM223" s="119"/>
      <c r="FN223" s="119"/>
      <c r="FO223" s="119"/>
      <c r="FP223" s="119"/>
      <c r="FQ223" s="119"/>
      <c r="FR223" s="119"/>
      <c r="FS223" s="119"/>
      <c r="FT223" s="119"/>
      <c r="FU223" s="119"/>
      <c r="FV223" s="119"/>
      <c r="FW223" s="119"/>
      <c r="FX223" s="119"/>
      <c r="FY223" s="119"/>
      <c r="FZ223" s="119"/>
      <c r="GA223" s="119"/>
      <c r="GB223" s="119"/>
      <c r="GC223" s="119"/>
      <c r="GD223" s="119"/>
      <c r="GE223" s="119"/>
      <c r="GF223" s="119"/>
      <c r="GG223" s="119"/>
      <c r="GH223" s="119"/>
      <c r="GI223" s="119"/>
      <c r="GJ223" s="119"/>
    </row>
    <row r="224" spans="1:192" ht="33.75" x14ac:dyDescent="0.25">
      <c r="A224" s="181" t="s">
        <v>4</v>
      </c>
      <c r="B224" s="160"/>
      <c r="C224" s="160" t="s">
        <v>419</v>
      </c>
      <c r="D224" s="159" t="s">
        <v>25</v>
      </c>
      <c r="E224" s="164" t="s">
        <v>1057</v>
      </c>
      <c r="F224" s="62"/>
      <c r="G224" s="90" t="str">
        <f>Page1!$H217</f>
        <v>NA</v>
      </c>
      <c r="H224" s="90" t="str">
        <f>Page2!$H217</f>
        <v>NA</v>
      </c>
      <c r="I224" s="90" t="str">
        <f>Page3!$H217</f>
        <v>Invalidé</v>
      </c>
      <c r="J224" s="90" t="str">
        <f>Page4!$H217</f>
        <v>NA</v>
      </c>
      <c r="K224" s="90" t="str">
        <f>Page5!$H217</f>
        <v>NA</v>
      </c>
      <c r="L224" s="90" t="str">
        <f>Page6!$H217</f>
        <v>NA</v>
      </c>
      <c r="M224" s="90" t="str">
        <f>Page7!$H217</f>
        <v>NA</v>
      </c>
      <c r="N224" s="90" t="str">
        <f>Page8!$H217</f>
        <v>NA</v>
      </c>
      <c r="O224" s="90" t="str">
        <f>Page9!$H217</f>
        <v>NA</v>
      </c>
      <c r="P224" s="90" t="str">
        <f>Page10!$H217</f>
        <v>NA</v>
      </c>
      <c r="Q224" s="90" t="str">
        <f>Page11!$H217</f>
        <v>Invalidé</v>
      </c>
      <c r="R224" s="90" t="str">
        <f>Page12!$H217</f>
        <v>NA</v>
      </c>
      <c r="S224" s="90" t="str">
        <f>Page13!$H217</f>
        <v>NA</v>
      </c>
      <c r="T224" s="90" t="str">
        <f>Page14!$H217</f>
        <v>NA</v>
      </c>
      <c r="U224" s="90" t="str">
        <f>Page15!$H217</f>
        <v>NA</v>
      </c>
      <c r="V224" s="90" t="str">
        <f>Page16!$H217</f>
        <v>NA</v>
      </c>
      <c r="W224" s="90" t="str">
        <f>Page17!$H217</f>
        <v>NA</v>
      </c>
      <c r="X224" s="90" t="str">
        <f>Page18!$H217</f>
        <v>NA</v>
      </c>
      <c r="Y224" s="90" t="str">
        <f>Page19!$H217</f>
        <v>NA</v>
      </c>
      <c r="Z224" s="90" t="str">
        <f>Page20!$H217</f>
        <v>NA</v>
      </c>
      <c r="AA224" s="90" t="str">
        <f>Page21!$H217</f>
        <v>NA</v>
      </c>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119"/>
      <c r="AZ224" s="119"/>
      <c r="BA224" s="119"/>
      <c r="BB224" s="119"/>
      <c r="BC224" s="119"/>
      <c r="BD224" s="119"/>
      <c r="BE224" s="119"/>
      <c r="BF224" s="119"/>
      <c r="BG224" s="119"/>
      <c r="BH224" s="119"/>
      <c r="BI224" s="119"/>
      <c r="BJ224" s="119"/>
      <c r="BK224" s="119"/>
      <c r="BL224" s="119"/>
      <c r="BM224" s="119"/>
      <c r="BN224" s="119"/>
      <c r="BO224" s="119"/>
      <c r="BP224" s="119"/>
      <c r="BQ224" s="119"/>
      <c r="BR224" s="119"/>
      <c r="BS224" s="119"/>
      <c r="BT224" s="119"/>
      <c r="BU224" s="119"/>
      <c r="BV224" s="119"/>
      <c r="BW224" s="119"/>
      <c r="BX224" s="119"/>
      <c r="BY224" s="119"/>
      <c r="BZ224" s="119"/>
      <c r="CA224" s="119"/>
      <c r="CB224" s="119"/>
      <c r="CC224" s="119"/>
      <c r="CD224" s="119"/>
      <c r="CE224" s="119"/>
      <c r="CF224" s="119"/>
      <c r="CG224" s="119"/>
      <c r="CH224" s="119"/>
      <c r="CI224" s="119"/>
      <c r="CJ224" s="119"/>
      <c r="CK224" s="119"/>
      <c r="CL224" s="119"/>
      <c r="CM224" s="119"/>
      <c r="CN224" s="119"/>
      <c r="CO224" s="119"/>
      <c r="CP224" s="119"/>
      <c r="CQ224" s="119"/>
      <c r="CR224" s="119"/>
      <c r="CS224" s="119"/>
      <c r="CT224" s="119"/>
      <c r="CU224" s="119"/>
      <c r="CV224" s="119"/>
      <c r="CW224" s="119"/>
      <c r="CX224" s="119"/>
      <c r="CY224" s="119"/>
      <c r="CZ224" s="119"/>
      <c r="DA224" s="119"/>
      <c r="DB224" s="119"/>
      <c r="DC224" s="119"/>
      <c r="DD224" s="119"/>
      <c r="DE224" s="119"/>
      <c r="DF224" s="119"/>
      <c r="DG224" s="119"/>
      <c r="DH224" s="119"/>
      <c r="DI224" s="119"/>
      <c r="DJ224" s="119"/>
      <c r="DK224" s="119"/>
      <c r="DL224" s="119"/>
      <c r="DM224" s="119"/>
      <c r="DN224" s="119"/>
      <c r="DO224" s="119"/>
      <c r="DP224" s="119"/>
      <c r="DQ224" s="119"/>
      <c r="DR224" s="119"/>
      <c r="DS224" s="119"/>
      <c r="DT224" s="119"/>
      <c r="DU224" s="119"/>
      <c r="DV224" s="119"/>
      <c r="DW224" s="119"/>
      <c r="DX224" s="119"/>
      <c r="DY224" s="119"/>
      <c r="DZ224" s="119"/>
      <c r="EA224" s="119"/>
      <c r="EB224" s="119"/>
      <c r="EC224" s="119"/>
      <c r="ED224" s="119"/>
      <c r="EE224" s="119"/>
      <c r="EF224" s="119"/>
      <c r="EG224" s="119"/>
      <c r="EH224" s="119"/>
      <c r="EI224" s="119"/>
      <c r="EJ224" s="119"/>
      <c r="EK224" s="119"/>
      <c r="EL224" s="119"/>
      <c r="EM224" s="119"/>
      <c r="EN224" s="119"/>
      <c r="EO224" s="119"/>
      <c r="EP224" s="119"/>
      <c r="EQ224" s="119"/>
      <c r="ER224" s="119"/>
      <c r="ES224" s="119"/>
      <c r="ET224" s="119"/>
      <c r="EU224" s="119"/>
      <c r="EV224" s="119"/>
      <c r="EW224" s="119"/>
      <c r="EX224" s="119"/>
      <c r="EY224" s="119"/>
      <c r="EZ224" s="119"/>
      <c r="FA224" s="119"/>
      <c r="FB224" s="119"/>
      <c r="FC224" s="119"/>
      <c r="FD224" s="119"/>
      <c r="FE224" s="119"/>
      <c r="FF224" s="119"/>
      <c r="FG224" s="119"/>
      <c r="FH224" s="119"/>
      <c r="FI224" s="119"/>
      <c r="FJ224" s="119"/>
      <c r="FK224" s="119"/>
      <c r="FL224" s="119"/>
      <c r="FM224" s="119"/>
      <c r="FN224" s="119"/>
      <c r="FO224" s="119"/>
      <c r="FP224" s="119"/>
      <c r="FQ224" s="119"/>
      <c r="FR224" s="119"/>
      <c r="FS224" s="119"/>
      <c r="FT224" s="119"/>
      <c r="FU224" s="119"/>
      <c r="FV224" s="119"/>
      <c r="FW224" s="119"/>
      <c r="FX224" s="119"/>
      <c r="FY224" s="119"/>
      <c r="FZ224" s="119"/>
      <c r="GA224" s="119"/>
      <c r="GB224" s="119"/>
      <c r="GC224" s="119"/>
      <c r="GD224" s="119"/>
      <c r="GE224" s="119"/>
      <c r="GF224" s="119"/>
      <c r="GG224" s="119"/>
      <c r="GH224" s="119"/>
      <c r="GI224" s="119"/>
      <c r="GJ224" s="119"/>
    </row>
    <row r="225" spans="1:192" ht="202.5" x14ac:dyDescent="0.25">
      <c r="A225" s="181" t="s">
        <v>4</v>
      </c>
      <c r="B225" s="153" t="s">
        <v>1058</v>
      </c>
      <c r="C225" s="153" t="s">
        <v>418</v>
      </c>
      <c r="D225" s="158" t="s">
        <v>25</v>
      </c>
      <c r="E225" s="179" t="s">
        <v>1059</v>
      </c>
      <c r="F225" s="63"/>
      <c r="G225" s="90" t="str">
        <f>Page1!$H218</f>
        <v>NA</v>
      </c>
      <c r="H225" s="90" t="str">
        <f>Page2!$H218</f>
        <v>NA</v>
      </c>
      <c r="I225" s="90" t="str">
        <f>Page3!$H218</f>
        <v>NA</v>
      </c>
      <c r="J225" s="90" t="str">
        <f>Page4!$H218</f>
        <v>NA</v>
      </c>
      <c r="K225" s="90" t="str">
        <f>Page5!$H218</f>
        <v>NA</v>
      </c>
      <c r="L225" s="90" t="str">
        <f>Page6!$H218</f>
        <v>NA</v>
      </c>
      <c r="M225" s="90" t="str">
        <f>Page7!$H218</f>
        <v>NA</v>
      </c>
      <c r="N225" s="90" t="str">
        <f>Page8!$H218</f>
        <v>NA</v>
      </c>
      <c r="O225" s="90" t="str">
        <f>Page9!$H218</f>
        <v>NA</v>
      </c>
      <c r="P225" s="90" t="str">
        <f>Page10!$H218</f>
        <v>NA</v>
      </c>
      <c r="Q225" s="90" t="str">
        <f>Page11!$H218</f>
        <v>NA</v>
      </c>
      <c r="R225" s="90" t="str">
        <f>Page12!$H218</f>
        <v>NA</v>
      </c>
      <c r="S225" s="90" t="str">
        <f>Page13!$H218</f>
        <v>NA</v>
      </c>
      <c r="T225" s="90" t="str">
        <f>Page14!$H218</f>
        <v>Invalidé</v>
      </c>
      <c r="U225" s="90" t="str">
        <f>Page15!$H218</f>
        <v>NA</v>
      </c>
      <c r="V225" s="90" t="str">
        <f>Page16!$H218</f>
        <v>NA</v>
      </c>
      <c r="W225" s="90" t="str">
        <f>Page17!$H218</f>
        <v>NA</v>
      </c>
      <c r="X225" s="90" t="str">
        <f>Page18!$H218</f>
        <v>NA</v>
      </c>
      <c r="Y225" s="90" t="str">
        <f>Page19!$H218</f>
        <v>NA</v>
      </c>
      <c r="Z225" s="90" t="str">
        <f>Page20!$H218</f>
        <v>NA</v>
      </c>
      <c r="AA225" s="90" t="str">
        <f>Page21!$H218</f>
        <v>NA</v>
      </c>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119"/>
      <c r="AZ225" s="119"/>
      <c r="BA225" s="119"/>
      <c r="BB225" s="119"/>
      <c r="BC225" s="119"/>
      <c r="BD225" s="119"/>
      <c r="BE225" s="119"/>
      <c r="BF225" s="119"/>
      <c r="BG225" s="119"/>
      <c r="BH225" s="119"/>
      <c r="BI225" s="119"/>
      <c r="BJ225" s="119"/>
      <c r="BK225" s="119"/>
      <c r="BL225" s="119"/>
      <c r="BM225" s="119"/>
      <c r="BN225" s="119"/>
      <c r="BO225" s="119"/>
      <c r="BP225" s="119"/>
      <c r="BQ225" s="119"/>
      <c r="BR225" s="119"/>
      <c r="BS225" s="119"/>
      <c r="BT225" s="119"/>
      <c r="BU225" s="119"/>
      <c r="BV225" s="119"/>
      <c r="BW225" s="119"/>
      <c r="BX225" s="119"/>
      <c r="BY225" s="119"/>
      <c r="BZ225" s="119"/>
      <c r="CA225" s="119"/>
      <c r="CB225" s="119"/>
      <c r="CC225" s="119"/>
      <c r="CD225" s="119"/>
      <c r="CE225" s="119"/>
      <c r="CF225" s="119"/>
      <c r="CG225" s="119"/>
      <c r="CH225" s="119"/>
      <c r="CI225" s="119"/>
      <c r="CJ225" s="119"/>
      <c r="CK225" s="119"/>
      <c r="CL225" s="119"/>
      <c r="CM225" s="119"/>
      <c r="CN225" s="119"/>
      <c r="CO225" s="119"/>
      <c r="CP225" s="119"/>
      <c r="CQ225" s="119"/>
      <c r="CR225" s="119"/>
      <c r="CS225" s="119"/>
      <c r="CT225" s="119"/>
      <c r="CU225" s="119"/>
      <c r="CV225" s="119"/>
      <c r="CW225" s="119"/>
      <c r="CX225" s="119"/>
      <c r="CY225" s="119"/>
      <c r="CZ225" s="119"/>
      <c r="DA225" s="119"/>
      <c r="DB225" s="119"/>
      <c r="DC225" s="119"/>
      <c r="DD225" s="119"/>
      <c r="DE225" s="119"/>
      <c r="DF225" s="119"/>
      <c r="DG225" s="119"/>
      <c r="DH225" s="119"/>
      <c r="DI225" s="119"/>
      <c r="DJ225" s="119"/>
      <c r="DK225" s="119"/>
      <c r="DL225" s="119"/>
      <c r="DM225" s="119"/>
      <c r="DN225" s="119"/>
      <c r="DO225" s="119"/>
      <c r="DP225" s="119"/>
      <c r="DQ225" s="119"/>
      <c r="DR225" s="119"/>
      <c r="DS225" s="119"/>
      <c r="DT225" s="119"/>
      <c r="DU225" s="119"/>
      <c r="DV225" s="119"/>
      <c r="DW225" s="119"/>
      <c r="DX225" s="119"/>
      <c r="DY225" s="119"/>
      <c r="DZ225" s="119"/>
      <c r="EA225" s="119"/>
      <c r="EB225" s="119"/>
      <c r="EC225" s="119"/>
      <c r="ED225" s="119"/>
      <c r="EE225" s="119"/>
      <c r="EF225" s="119"/>
      <c r="EG225" s="119"/>
      <c r="EH225" s="119"/>
      <c r="EI225" s="119"/>
      <c r="EJ225" s="119"/>
      <c r="EK225" s="119"/>
      <c r="EL225" s="119"/>
      <c r="EM225" s="119"/>
      <c r="EN225" s="119"/>
      <c r="EO225" s="119"/>
      <c r="EP225" s="119"/>
      <c r="EQ225" s="119"/>
      <c r="ER225" s="119"/>
      <c r="ES225" s="119"/>
      <c r="ET225" s="119"/>
      <c r="EU225" s="119"/>
      <c r="EV225" s="119"/>
      <c r="EW225" s="119"/>
      <c r="EX225" s="119"/>
      <c r="EY225" s="119"/>
      <c r="EZ225" s="119"/>
      <c r="FA225" s="119"/>
      <c r="FB225" s="119"/>
      <c r="FC225" s="119"/>
      <c r="FD225" s="119"/>
      <c r="FE225" s="119"/>
      <c r="FF225" s="119"/>
      <c r="FG225" s="119"/>
      <c r="FH225" s="119"/>
      <c r="FI225" s="119"/>
      <c r="FJ225" s="119"/>
      <c r="FK225" s="119"/>
      <c r="FL225" s="119"/>
      <c r="FM225" s="119"/>
      <c r="FN225" s="119"/>
      <c r="FO225" s="119"/>
      <c r="FP225" s="119"/>
      <c r="FQ225" s="119"/>
      <c r="FR225" s="119"/>
      <c r="FS225" s="119"/>
      <c r="FT225" s="119"/>
      <c r="FU225" s="119"/>
      <c r="FV225" s="119"/>
      <c r="FW225" s="119"/>
      <c r="FX225" s="119"/>
      <c r="FY225" s="119"/>
      <c r="FZ225" s="119"/>
      <c r="GA225" s="119"/>
      <c r="GB225" s="119"/>
      <c r="GC225" s="119"/>
      <c r="GD225" s="119"/>
      <c r="GE225" s="119"/>
      <c r="GF225" s="119"/>
      <c r="GG225" s="119"/>
      <c r="GH225" s="119"/>
      <c r="GI225" s="119"/>
      <c r="GJ225" s="119"/>
    </row>
    <row r="226" spans="1:192" ht="146.25" x14ac:dyDescent="0.25">
      <c r="A226" s="181" t="s">
        <v>4</v>
      </c>
      <c r="B226" s="153"/>
      <c r="C226" s="153" t="s">
        <v>420</v>
      </c>
      <c r="D226" s="158" t="s">
        <v>25</v>
      </c>
      <c r="E226" s="179" t="s">
        <v>1060</v>
      </c>
      <c r="F226" s="63"/>
      <c r="G226" s="90" t="str">
        <f>Page1!$H219</f>
        <v>NA</v>
      </c>
      <c r="H226" s="90" t="str">
        <f>Page2!$H219</f>
        <v>NA</v>
      </c>
      <c r="I226" s="90" t="str">
        <f>Page3!$H219</f>
        <v>NA</v>
      </c>
      <c r="J226" s="90" t="str">
        <f>Page4!$H219</f>
        <v>NA</v>
      </c>
      <c r="K226" s="90" t="str">
        <f>Page5!$H219</f>
        <v>NA</v>
      </c>
      <c r="L226" s="90" t="str">
        <f>Page6!$H219</f>
        <v>NA</v>
      </c>
      <c r="M226" s="90" t="str">
        <f>Page7!$H219</f>
        <v>NA</v>
      </c>
      <c r="N226" s="90" t="str">
        <f>Page8!$H219</f>
        <v>NA</v>
      </c>
      <c r="O226" s="90" t="str">
        <f>Page9!$H219</f>
        <v>NA</v>
      </c>
      <c r="P226" s="90" t="str">
        <f>Page10!$H219</f>
        <v>NA</v>
      </c>
      <c r="Q226" s="90" t="str">
        <f>Page11!$H219</f>
        <v>NA</v>
      </c>
      <c r="R226" s="90" t="str">
        <f>Page12!$H219</f>
        <v>NA</v>
      </c>
      <c r="S226" s="90" t="str">
        <f>Page13!$H219</f>
        <v>NA</v>
      </c>
      <c r="T226" s="90" t="str">
        <f>Page14!$H219</f>
        <v>NA</v>
      </c>
      <c r="U226" s="90" t="str">
        <f>Page15!$H219</f>
        <v>NA</v>
      </c>
      <c r="V226" s="90" t="str">
        <f>Page16!$H219</f>
        <v>NA</v>
      </c>
      <c r="W226" s="90" t="str">
        <f>Page17!$H219</f>
        <v>NA</v>
      </c>
      <c r="X226" s="90" t="str">
        <f>Page18!$H219</f>
        <v>NA</v>
      </c>
      <c r="Y226" s="90" t="str">
        <f>Page19!$H219</f>
        <v>NA</v>
      </c>
      <c r="Z226" s="90" t="str">
        <f>Page20!$H219</f>
        <v>NA</v>
      </c>
      <c r="AA226" s="90" t="str">
        <f>Page21!$H219</f>
        <v>NA</v>
      </c>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119"/>
      <c r="AZ226" s="119"/>
      <c r="BA226" s="119"/>
      <c r="BB226" s="119"/>
      <c r="BC226" s="119"/>
      <c r="BD226" s="119"/>
      <c r="BE226" s="119"/>
      <c r="BF226" s="119"/>
      <c r="BG226" s="119"/>
      <c r="BH226" s="119"/>
      <c r="BI226" s="119"/>
      <c r="BJ226" s="119"/>
      <c r="BK226" s="119"/>
      <c r="BL226" s="119"/>
      <c r="BM226" s="119"/>
      <c r="BN226" s="119"/>
      <c r="BO226" s="119"/>
      <c r="BP226" s="119"/>
      <c r="BQ226" s="119"/>
      <c r="BR226" s="119"/>
      <c r="BS226" s="119"/>
      <c r="BT226" s="119"/>
      <c r="BU226" s="119"/>
      <c r="BV226" s="119"/>
      <c r="BW226" s="119"/>
      <c r="BX226" s="119"/>
      <c r="BY226" s="119"/>
      <c r="BZ226" s="119"/>
      <c r="CA226" s="119"/>
      <c r="CB226" s="119"/>
      <c r="CC226" s="119"/>
      <c r="CD226" s="119"/>
      <c r="CE226" s="119"/>
      <c r="CF226" s="119"/>
      <c r="CG226" s="119"/>
      <c r="CH226" s="119"/>
      <c r="CI226" s="119"/>
      <c r="CJ226" s="119"/>
      <c r="CK226" s="119"/>
      <c r="CL226" s="119"/>
      <c r="CM226" s="119"/>
      <c r="CN226" s="119"/>
      <c r="CO226" s="119"/>
      <c r="CP226" s="119"/>
      <c r="CQ226" s="119"/>
      <c r="CR226" s="119"/>
      <c r="CS226" s="119"/>
      <c r="CT226" s="119"/>
      <c r="CU226" s="119"/>
      <c r="CV226" s="119"/>
      <c r="CW226" s="119"/>
      <c r="CX226" s="119"/>
      <c r="CY226" s="119"/>
      <c r="CZ226" s="119"/>
      <c r="DA226" s="119"/>
      <c r="DB226" s="119"/>
      <c r="DC226" s="119"/>
      <c r="DD226" s="119"/>
      <c r="DE226" s="119"/>
      <c r="DF226" s="119"/>
      <c r="DG226" s="119"/>
      <c r="DH226" s="119"/>
      <c r="DI226" s="119"/>
      <c r="DJ226" s="119"/>
      <c r="DK226" s="119"/>
      <c r="DL226" s="119"/>
      <c r="DM226" s="119"/>
      <c r="DN226" s="119"/>
      <c r="DO226" s="119"/>
      <c r="DP226" s="119"/>
      <c r="DQ226" s="119"/>
      <c r="DR226" s="119"/>
      <c r="DS226" s="119"/>
      <c r="DT226" s="119"/>
      <c r="DU226" s="119"/>
      <c r="DV226" s="119"/>
      <c r="DW226" s="119"/>
      <c r="DX226" s="119"/>
      <c r="DY226" s="119"/>
      <c r="DZ226" s="119"/>
      <c r="EA226" s="119"/>
      <c r="EB226" s="119"/>
      <c r="EC226" s="119"/>
      <c r="ED226" s="119"/>
      <c r="EE226" s="119"/>
      <c r="EF226" s="119"/>
      <c r="EG226" s="119"/>
      <c r="EH226" s="119"/>
      <c r="EI226" s="119"/>
      <c r="EJ226" s="119"/>
      <c r="EK226" s="119"/>
      <c r="EL226" s="119"/>
      <c r="EM226" s="119"/>
      <c r="EN226" s="119"/>
      <c r="EO226" s="119"/>
      <c r="EP226" s="119"/>
      <c r="EQ226" s="119"/>
      <c r="ER226" s="119"/>
      <c r="ES226" s="119"/>
      <c r="ET226" s="119"/>
      <c r="EU226" s="119"/>
      <c r="EV226" s="119"/>
      <c r="EW226" s="119"/>
      <c r="EX226" s="119"/>
      <c r="EY226" s="119"/>
      <c r="EZ226" s="119"/>
      <c r="FA226" s="119"/>
      <c r="FB226" s="119"/>
      <c r="FC226" s="119"/>
      <c r="FD226" s="119"/>
      <c r="FE226" s="119"/>
      <c r="FF226" s="119"/>
      <c r="FG226" s="119"/>
      <c r="FH226" s="119"/>
      <c r="FI226" s="119"/>
      <c r="FJ226" s="119"/>
      <c r="FK226" s="119"/>
      <c r="FL226" s="119"/>
      <c r="FM226" s="119"/>
      <c r="FN226" s="119"/>
      <c r="FO226" s="119"/>
      <c r="FP226" s="119"/>
      <c r="FQ226" s="119"/>
      <c r="FR226" s="119"/>
      <c r="FS226" s="119"/>
      <c r="FT226" s="119"/>
      <c r="FU226" s="119"/>
      <c r="FV226" s="119"/>
      <c r="FW226" s="119"/>
      <c r="FX226" s="119"/>
      <c r="FY226" s="119"/>
      <c r="FZ226" s="119"/>
      <c r="GA226" s="119"/>
      <c r="GB226" s="119"/>
      <c r="GC226" s="119"/>
      <c r="GD226" s="119"/>
      <c r="GE226" s="119"/>
      <c r="GF226" s="119"/>
      <c r="GG226" s="119"/>
      <c r="GH226" s="119"/>
      <c r="GI226" s="119"/>
      <c r="GJ226" s="119"/>
    </row>
    <row r="227" spans="1:192" ht="146.25" x14ac:dyDescent="0.25">
      <c r="A227" s="181" t="s">
        <v>4</v>
      </c>
      <c r="B227" s="160" t="s">
        <v>1061</v>
      </c>
      <c r="C227" s="160" t="s">
        <v>421</v>
      </c>
      <c r="D227" s="159" t="s">
        <v>25</v>
      </c>
      <c r="E227" s="166" t="s">
        <v>1062</v>
      </c>
      <c r="F227" s="62"/>
      <c r="G227" s="90" t="str">
        <f>Page1!$H220</f>
        <v>NA</v>
      </c>
      <c r="H227" s="90" t="str">
        <f>Page2!$H220</f>
        <v>Validé</v>
      </c>
      <c r="I227" s="90" t="str">
        <f>Page3!$H220</f>
        <v>Invalidé</v>
      </c>
      <c r="J227" s="90" t="str">
        <f>Page4!$H220</f>
        <v>Validé</v>
      </c>
      <c r="K227" s="90" t="str">
        <f>Page5!$H220</f>
        <v>NA</v>
      </c>
      <c r="L227" s="90" t="str">
        <f>Page6!$H220</f>
        <v>NA</v>
      </c>
      <c r="M227" s="90" t="str">
        <f>Page7!$H220</f>
        <v>NA</v>
      </c>
      <c r="N227" s="90" t="str">
        <f>Page8!$H220</f>
        <v>NA</v>
      </c>
      <c r="O227" s="90" t="str">
        <f>Page9!$H220</f>
        <v>NA</v>
      </c>
      <c r="P227" s="90" t="str">
        <f>Page10!$H220</f>
        <v>NA</v>
      </c>
      <c r="Q227" s="90" t="str">
        <f>Page11!$H220</f>
        <v>Invalidé</v>
      </c>
      <c r="R227" s="90" t="str">
        <f>Page12!$H220</f>
        <v>Validé</v>
      </c>
      <c r="S227" s="90" t="str">
        <f>Page13!$H220</f>
        <v>NA</v>
      </c>
      <c r="T227" s="90" t="str">
        <f>Page14!$H220</f>
        <v>NA</v>
      </c>
      <c r="U227" s="90" t="str">
        <f>Page15!$H220</f>
        <v>NA</v>
      </c>
      <c r="V227" s="90" t="str">
        <f>Page16!$H220</f>
        <v>NA</v>
      </c>
      <c r="W227" s="90" t="str">
        <f>Page17!$H220</f>
        <v>NA</v>
      </c>
      <c r="X227" s="90" t="str">
        <f>Page18!$H220</f>
        <v>NA</v>
      </c>
      <c r="Y227" s="90" t="str">
        <f>Page19!$H220</f>
        <v>Invalidé</v>
      </c>
      <c r="Z227" s="90" t="str">
        <f>Page20!$H220</f>
        <v>NA</v>
      </c>
      <c r="AA227" s="90" t="str">
        <f>Page21!$H220</f>
        <v>NA</v>
      </c>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119"/>
      <c r="AZ227" s="119"/>
      <c r="BA227" s="119"/>
      <c r="BB227" s="119"/>
      <c r="BC227" s="119"/>
      <c r="BD227" s="119"/>
      <c r="BE227" s="119"/>
      <c r="BF227" s="119"/>
      <c r="BG227" s="119"/>
      <c r="BH227" s="119"/>
      <c r="BI227" s="119"/>
      <c r="BJ227" s="119"/>
      <c r="BK227" s="119"/>
      <c r="BL227" s="119"/>
      <c r="BM227" s="119"/>
      <c r="BN227" s="119"/>
      <c r="BO227" s="119"/>
      <c r="BP227" s="119"/>
      <c r="BQ227" s="119"/>
      <c r="BR227" s="119"/>
      <c r="BS227" s="119"/>
      <c r="BT227" s="119"/>
      <c r="BU227" s="119"/>
      <c r="BV227" s="119"/>
      <c r="BW227" s="119"/>
      <c r="BX227" s="119"/>
      <c r="BY227" s="119"/>
      <c r="BZ227" s="119"/>
      <c r="CA227" s="119"/>
      <c r="CB227" s="119"/>
      <c r="CC227" s="119"/>
      <c r="CD227" s="119"/>
      <c r="CE227" s="119"/>
      <c r="CF227" s="119"/>
      <c r="CG227" s="119"/>
      <c r="CH227" s="119"/>
      <c r="CI227" s="119"/>
      <c r="CJ227" s="119"/>
      <c r="CK227" s="119"/>
      <c r="CL227" s="119"/>
      <c r="CM227" s="119"/>
      <c r="CN227" s="119"/>
      <c r="CO227" s="119"/>
      <c r="CP227" s="119"/>
      <c r="CQ227" s="119"/>
      <c r="CR227" s="119"/>
      <c r="CS227" s="119"/>
      <c r="CT227" s="119"/>
      <c r="CU227" s="119"/>
      <c r="CV227" s="119"/>
      <c r="CW227" s="119"/>
      <c r="CX227" s="119"/>
      <c r="CY227" s="119"/>
      <c r="CZ227" s="119"/>
      <c r="DA227" s="119"/>
      <c r="DB227" s="119"/>
      <c r="DC227" s="119"/>
      <c r="DD227" s="119"/>
      <c r="DE227" s="119"/>
      <c r="DF227" s="119"/>
      <c r="DG227" s="119"/>
      <c r="DH227" s="119"/>
      <c r="DI227" s="119"/>
      <c r="DJ227" s="119"/>
      <c r="DK227" s="119"/>
      <c r="DL227" s="119"/>
      <c r="DM227" s="119"/>
      <c r="DN227" s="119"/>
      <c r="DO227" s="119"/>
      <c r="DP227" s="119"/>
      <c r="DQ227" s="119"/>
      <c r="DR227" s="119"/>
      <c r="DS227" s="119"/>
      <c r="DT227" s="119"/>
      <c r="DU227" s="119"/>
      <c r="DV227" s="119"/>
      <c r="DW227" s="119"/>
      <c r="DX227" s="119"/>
      <c r="DY227" s="119"/>
      <c r="DZ227" s="119"/>
      <c r="EA227" s="119"/>
      <c r="EB227" s="119"/>
      <c r="EC227" s="119"/>
      <c r="ED227" s="119"/>
      <c r="EE227" s="119"/>
      <c r="EF227" s="119"/>
      <c r="EG227" s="119"/>
      <c r="EH227" s="119"/>
      <c r="EI227" s="119"/>
      <c r="EJ227" s="119"/>
      <c r="EK227" s="119"/>
      <c r="EL227" s="119"/>
      <c r="EM227" s="119"/>
      <c r="EN227" s="119"/>
      <c r="EO227" s="119"/>
      <c r="EP227" s="119"/>
      <c r="EQ227" s="119"/>
      <c r="ER227" s="119"/>
      <c r="ES227" s="119"/>
      <c r="ET227" s="119"/>
      <c r="EU227" s="119"/>
      <c r="EV227" s="119"/>
      <c r="EW227" s="119"/>
      <c r="EX227" s="119"/>
      <c r="EY227" s="119"/>
      <c r="EZ227" s="119"/>
      <c r="FA227" s="119"/>
      <c r="FB227" s="119"/>
      <c r="FC227" s="119"/>
      <c r="FD227" s="119"/>
      <c r="FE227" s="119"/>
      <c r="FF227" s="119"/>
      <c r="FG227" s="119"/>
      <c r="FH227" s="119"/>
      <c r="FI227" s="119"/>
      <c r="FJ227" s="119"/>
      <c r="FK227" s="119"/>
      <c r="FL227" s="119"/>
      <c r="FM227" s="119"/>
      <c r="FN227" s="119"/>
      <c r="FO227" s="119"/>
      <c r="FP227" s="119"/>
      <c r="FQ227" s="119"/>
      <c r="FR227" s="119"/>
      <c r="FS227" s="119"/>
      <c r="FT227" s="119"/>
      <c r="FU227" s="119"/>
      <c r="FV227" s="119"/>
      <c r="FW227" s="119"/>
      <c r="FX227" s="119"/>
      <c r="FY227" s="119"/>
      <c r="FZ227" s="119"/>
      <c r="GA227" s="119"/>
      <c r="GB227" s="119"/>
      <c r="GC227" s="119"/>
      <c r="GD227" s="119"/>
      <c r="GE227" s="119"/>
      <c r="GF227" s="119"/>
      <c r="GG227" s="119"/>
      <c r="GH227" s="119"/>
      <c r="GI227" s="119"/>
      <c r="GJ227" s="119"/>
    </row>
    <row r="228" spans="1:192" ht="101.25" x14ac:dyDescent="0.25">
      <c r="A228" s="182" t="s">
        <v>7</v>
      </c>
      <c r="B228" s="153" t="s">
        <v>422</v>
      </c>
      <c r="C228" s="153" t="s">
        <v>423</v>
      </c>
      <c r="D228" s="158" t="s">
        <v>25</v>
      </c>
      <c r="E228" s="180" t="s">
        <v>1063</v>
      </c>
      <c r="F228" s="63"/>
      <c r="G228" s="90" t="str">
        <f>Page1!$H221</f>
        <v>Invalidé</v>
      </c>
      <c r="H228" s="90" t="str">
        <f>Page2!$H221</f>
        <v>Invalidé</v>
      </c>
      <c r="I228" s="90" t="str">
        <f>Page3!$H221</f>
        <v>Invalidé</v>
      </c>
      <c r="J228" s="90" t="str">
        <f>Page4!$H221</f>
        <v>Invalidé</v>
      </c>
      <c r="K228" s="90" t="str">
        <f>Page5!$H221</f>
        <v>Invalidé</v>
      </c>
      <c r="L228" s="90" t="str">
        <f>Page6!$H221</f>
        <v>Invalidé</v>
      </c>
      <c r="M228" s="90" t="str">
        <f>Page7!$H221</f>
        <v>Invalidé</v>
      </c>
      <c r="N228" s="90" t="str">
        <f>Page8!$H221</f>
        <v>Invalidé</v>
      </c>
      <c r="O228" s="90" t="str">
        <f>Page9!$H221</f>
        <v>Invalidé</v>
      </c>
      <c r="P228" s="90" t="str">
        <f>Page10!$H221</f>
        <v>Invalidé</v>
      </c>
      <c r="Q228" s="90" t="str">
        <f>Page11!$H221</f>
        <v>Invalidé</v>
      </c>
      <c r="R228" s="90" t="str">
        <f>Page12!$H221</f>
        <v>Invalidé</v>
      </c>
      <c r="S228" s="90" t="str">
        <f>Page13!$H221</f>
        <v>Invalidé</v>
      </c>
      <c r="T228" s="90" t="str">
        <f>Page14!$H221</f>
        <v>Invalidé</v>
      </c>
      <c r="U228" s="90" t="str">
        <f>Page15!$H221</f>
        <v>Invalidé</v>
      </c>
      <c r="V228" s="90" t="str">
        <f>Page16!$H221</f>
        <v>Invalidé</v>
      </c>
      <c r="W228" s="90" t="str">
        <f>Page17!$H221</f>
        <v>Invalidé</v>
      </c>
      <c r="X228" s="90" t="str">
        <f>Page18!$H221</f>
        <v>Invalidé</v>
      </c>
      <c r="Y228" s="90" t="str">
        <f>Page19!$H221</f>
        <v>Invalidé</v>
      </c>
      <c r="Z228" s="90" t="str">
        <f>Page20!$H221</f>
        <v>Invalidé</v>
      </c>
      <c r="AA228" s="90" t="str">
        <f>Page21!$H221</f>
        <v>Invalidé</v>
      </c>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119"/>
      <c r="AZ228" s="119"/>
      <c r="BA228" s="119"/>
      <c r="BB228" s="119"/>
      <c r="BC228" s="119"/>
      <c r="BD228" s="119"/>
      <c r="BE228" s="119"/>
      <c r="BF228" s="119"/>
      <c r="BG228" s="119"/>
      <c r="BH228" s="119"/>
      <c r="BI228" s="119"/>
      <c r="BJ228" s="119"/>
      <c r="BK228" s="119"/>
      <c r="BL228" s="119"/>
      <c r="BM228" s="119"/>
      <c r="BN228" s="119"/>
      <c r="BO228" s="119"/>
      <c r="BP228" s="119"/>
      <c r="BQ228" s="119"/>
      <c r="BR228" s="119"/>
      <c r="BS228" s="119"/>
      <c r="BT228" s="119"/>
      <c r="BU228" s="119"/>
      <c r="BV228" s="119"/>
      <c r="BW228" s="119"/>
      <c r="BX228" s="119"/>
      <c r="BY228" s="119"/>
      <c r="BZ228" s="119"/>
      <c r="CA228" s="119"/>
      <c r="CB228" s="119"/>
      <c r="CC228" s="119"/>
      <c r="CD228" s="119"/>
      <c r="CE228" s="119"/>
      <c r="CF228" s="119"/>
      <c r="CG228" s="119"/>
      <c r="CH228" s="119"/>
      <c r="CI228" s="119"/>
      <c r="CJ228" s="119"/>
      <c r="CK228" s="119"/>
      <c r="CL228" s="119"/>
      <c r="CM228" s="119"/>
      <c r="CN228" s="119"/>
      <c r="CO228" s="119"/>
      <c r="CP228" s="119"/>
      <c r="CQ228" s="119"/>
      <c r="CR228" s="119"/>
      <c r="CS228" s="119"/>
      <c r="CT228" s="119"/>
      <c r="CU228" s="119"/>
      <c r="CV228" s="119"/>
      <c r="CW228" s="119"/>
      <c r="CX228" s="119"/>
      <c r="CY228" s="119"/>
      <c r="CZ228" s="119"/>
      <c r="DA228" s="119"/>
      <c r="DB228" s="119"/>
      <c r="DC228" s="119"/>
      <c r="DD228" s="119"/>
      <c r="DE228" s="119"/>
      <c r="DF228" s="119"/>
      <c r="DG228" s="119"/>
      <c r="DH228" s="119"/>
      <c r="DI228" s="119"/>
      <c r="DJ228" s="119"/>
      <c r="DK228" s="119"/>
      <c r="DL228" s="119"/>
      <c r="DM228" s="119"/>
      <c r="DN228" s="119"/>
      <c r="DO228" s="119"/>
      <c r="DP228" s="119"/>
      <c r="DQ228" s="119"/>
      <c r="DR228" s="119"/>
      <c r="DS228" s="119"/>
      <c r="DT228" s="119"/>
      <c r="DU228" s="119"/>
      <c r="DV228" s="119"/>
      <c r="DW228" s="119"/>
      <c r="DX228" s="119"/>
      <c r="DY228" s="119"/>
      <c r="DZ228" s="119"/>
      <c r="EA228" s="119"/>
      <c r="EB228" s="119"/>
      <c r="EC228" s="119"/>
      <c r="ED228" s="119"/>
      <c r="EE228" s="119"/>
      <c r="EF228" s="119"/>
      <c r="EG228" s="119"/>
      <c r="EH228" s="119"/>
      <c r="EI228" s="119"/>
      <c r="EJ228" s="119"/>
      <c r="EK228" s="119"/>
      <c r="EL228" s="119"/>
      <c r="EM228" s="119"/>
      <c r="EN228" s="119"/>
      <c r="EO228" s="119"/>
      <c r="EP228" s="119"/>
      <c r="EQ228" s="119"/>
      <c r="ER228" s="119"/>
      <c r="ES228" s="119"/>
      <c r="ET228" s="119"/>
      <c r="EU228" s="119"/>
      <c r="EV228" s="119"/>
      <c r="EW228" s="119"/>
      <c r="EX228" s="119"/>
      <c r="EY228" s="119"/>
      <c r="EZ228" s="119"/>
      <c r="FA228" s="119"/>
      <c r="FB228" s="119"/>
      <c r="FC228" s="119"/>
      <c r="FD228" s="119"/>
      <c r="FE228" s="119"/>
      <c r="FF228" s="119"/>
      <c r="FG228" s="119"/>
      <c r="FH228" s="119"/>
      <c r="FI228" s="119"/>
      <c r="FJ228" s="119"/>
      <c r="FK228" s="119"/>
      <c r="FL228" s="119"/>
      <c r="FM228" s="119"/>
      <c r="FN228" s="119"/>
      <c r="FO228" s="119"/>
      <c r="FP228" s="119"/>
      <c r="FQ228" s="119"/>
      <c r="FR228" s="119"/>
      <c r="FS228" s="119"/>
      <c r="FT228" s="119"/>
      <c r="FU228" s="119"/>
      <c r="FV228" s="119"/>
      <c r="FW228" s="119"/>
      <c r="FX228" s="119"/>
      <c r="FY228" s="119"/>
      <c r="FZ228" s="119"/>
      <c r="GA228" s="119"/>
      <c r="GB228" s="119"/>
      <c r="GC228" s="119"/>
      <c r="GD228" s="119"/>
      <c r="GE228" s="119"/>
      <c r="GF228" s="119"/>
      <c r="GG228" s="119"/>
      <c r="GH228" s="119"/>
      <c r="GI228" s="119"/>
      <c r="GJ228" s="119"/>
    </row>
    <row r="229" spans="1:192" ht="123.75" x14ac:dyDescent="0.25">
      <c r="A229" s="182" t="s">
        <v>7</v>
      </c>
      <c r="B229" s="160" t="s">
        <v>1064</v>
      </c>
      <c r="C229" s="160" t="s">
        <v>424</v>
      </c>
      <c r="D229" s="159" t="s">
        <v>25</v>
      </c>
      <c r="E229" s="164" t="s">
        <v>1065</v>
      </c>
      <c r="F229" s="62"/>
      <c r="G229" s="90" t="str">
        <f>Page1!$H222</f>
        <v>Validé</v>
      </c>
      <c r="H229" s="90" t="str">
        <f>Page2!$H222</f>
        <v>Validé</v>
      </c>
      <c r="I229" s="90" t="str">
        <f>Page3!$H222</f>
        <v>Validé</v>
      </c>
      <c r="J229" s="90" t="str">
        <f>Page4!$H222</f>
        <v>Validé</v>
      </c>
      <c r="K229" s="90" t="str">
        <f>Page5!$H222</f>
        <v>Validé</v>
      </c>
      <c r="L229" s="90" t="str">
        <f>Page6!$H222</f>
        <v>Validé</v>
      </c>
      <c r="M229" s="90" t="str">
        <f>Page7!$H222</f>
        <v>Validé</v>
      </c>
      <c r="N229" s="90" t="str">
        <f>Page8!$H222</f>
        <v>Validé</v>
      </c>
      <c r="O229" s="90" t="str">
        <f>Page9!$H222</f>
        <v>Validé</v>
      </c>
      <c r="P229" s="90" t="str">
        <f>Page10!$H222</f>
        <v>Validé</v>
      </c>
      <c r="Q229" s="90" t="str">
        <f>Page11!$H222</f>
        <v>Validé</v>
      </c>
      <c r="R229" s="90" t="str">
        <f>Page12!$H222</f>
        <v>Validé</v>
      </c>
      <c r="S229" s="90" t="str">
        <f>Page13!$H222</f>
        <v>Validé</v>
      </c>
      <c r="T229" s="90" t="str">
        <f>Page14!$H222</f>
        <v>Validé</v>
      </c>
      <c r="U229" s="90" t="str">
        <f>Page15!$H222</f>
        <v>Validé</v>
      </c>
      <c r="V229" s="90" t="str">
        <f>Page16!$H222</f>
        <v>Validé</v>
      </c>
      <c r="W229" s="90" t="str">
        <f>Page17!$H222</f>
        <v>Validé</v>
      </c>
      <c r="X229" s="90" t="str">
        <f>Page18!$H222</f>
        <v>Validé</v>
      </c>
      <c r="Y229" s="90" t="str">
        <f>Page19!$H222</f>
        <v>Validé</v>
      </c>
      <c r="Z229" s="90" t="str">
        <f>Page20!$H222</f>
        <v>Validé</v>
      </c>
      <c r="AA229" s="90" t="str">
        <f>Page21!$H222</f>
        <v>Validé</v>
      </c>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119"/>
      <c r="AZ229" s="119"/>
      <c r="BA229" s="119"/>
      <c r="BB229" s="119"/>
      <c r="BC229" s="119"/>
      <c r="BD229" s="119"/>
      <c r="BE229" s="119"/>
      <c r="BF229" s="119"/>
      <c r="BG229" s="119"/>
      <c r="BH229" s="119"/>
      <c r="BI229" s="119"/>
      <c r="BJ229" s="119"/>
      <c r="BK229" s="119"/>
      <c r="BL229" s="119"/>
      <c r="BM229" s="119"/>
      <c r="BN229" s="119"/>
      <c r="BO229" s="119"/>
      <c r="BP229" s="119"/>
      <c r="BQ229" s="119"/>
      <c r="BR229" s="119"/>
      <c r="BS229" s="119"/>
      <c r="BT229" s="119"/>
      <c r="BU229" s="119"/>
      <c r="BV229" s="119"/>
      <c r="BW229" s="119"/>
      <c r="BX229" s="119"/>
      <c r="BY229" s="119"/>
      <c r="BZ229" s="119"/>
      <c r="CA229" s="119"/>
      <c r="CB229" s="119"/>
      <c r="CC229" s="119"/>
      <c r="CD229" s="119"/>
      <c r="CE229" s="119"/>
      <c r="CF229" s="119"/>
      <c r="CG229" s="119"/>
      <c r="CH229" s="119"/>
      <c r="CI229" s="119"/>
      <c r="CJ229" s="119"/>
      <c r="CK229" s="119"/>
      <c r="CL229" s="119"/>
      <c r="CM229" s="119"/>
      <c r="CN229" s="119"/>
      <c r="CO229" s="119"/>
      <c r="CP229" s="119"/>
      <c r="CQ229" s="119"/>
      <c r="CR229" s="119"/>
      <c r="CS229" s="119"/>
      <c r="CT229" s="119"/>
      <c r="CU229" s="119"/>
      <c r="CV229" s="119"/>
      <c r="CW229" s="119"/>
      <c r="CX229" s="119"/>
      <c r="CY229" s="119"/>
      <c r="CZ229" s="119"/>
      <c r="DA229" s="119"/>
      <c r="DB229" s="119"/>
      <c r="DC229" s="119"/>
      <c r="DD229" s="119"/>
      <c r="DE229" s="119"/>
      <c r="DF229" s="119"/>
      <c r="DG229" s="119"/>
      <c r="DH229" s="119"/>
      <c r="DI229" s="119"/>
      <c r="DJ229" s="119"/>
      <c r="DK229" s="119"/>
      <c r="DL229" s="119"/>
      <c r="DM229" s="119"/>
      <c r="DN229" s="119"/>
      <c r="DO229" s="119"/>
      <c r="DP229" s="119"/>
      <c r="DQ229" s="119"/>
      <c r="DR229" s="119"/>
      <c r="DS229" s="119"/>
      <c r="DT229" s="119"/>
      <c r="DU229" s="119"/>
      <c r="DV229" s="119"/>
      <c r="DW229" s="119"/>
      <c r="DX229" s="119"/>
      <c r="DY229" s="119"/>
      <c r="DZ229" s="119"/>
      <c r="EA229" s="119"/>
      <c r="EB229" s="119"/>
      <c r="EC229" s="119"/>
      <c r="ED229" s="119"/>
      <c r="EE229" s="119"/>
      <c r="EF229" s="119"/>
      <c r="EG229" s="119"/>
      <c r="EH229" s="119"/>
      <c r="EI229" s="119"/>
      <c r="EJ229" s="119"/>
      <c r="EK229" s="119"/>
      <c r="EL229" s="119"/>
      <c r="EM229" s="119"/>
      <c r="EN229" s="119"/>
      <c r="EO229" s="119"/>
      <c r="EP229" s="119"/>
      <c r="EQ229" s="119"/>
      <c r="ER229" s="119"/>
      <c r="ES229" s="119"/>
      <c r="ET229" s="119"/>
      <c r="EU229" s="119"/>
      <c r="EV229" s="119"/>
      <c r="EW229" s="119"/>
      <c r="EX229" s="119"/>
      <c r="EY229" s="119"/>
      <c r="EZ229" s="119"/>
      <c r="FA229" s="119"/>
      <c r="FB229" s="119"/>
      <c r="FC229" s="119"/>
      <c r="FD229" s="119"/>
      <c r="FE229" s="119"/>
      <c r="FF229" s="119"/>
      <c r="FG229" s="119"/>
      <c r="FH229" s="119"/>
      <c r="FI229" s="119"/>
      <c r="FJ229" s="119"/>
      <c r="FK229" s="119"/>
      <c r="FL229" s="119"/>
      <c r="FM229" s="119"/>
      <c r="FN229" s="119"/>
      <c r="FO229" s="119"/>
      <c r="FP229" s="119"/>
      <c r="FQ229" s="119"/>
      <c r="FR229" s="119"/>
      <c r="FS229" s="119"/>
      <c r="FT229" s="119"/>
      <c r="FU229" s="119"/>
      <c r="FV229" s="119"/>
      <c r="FW229" s="119"/>
      <c r="FX229" s="119"/>
      <c r="FY229" s="119"/>
      <c r="FZ229" s="119"/>
      <c r="GA229" s="119"/>
      <c r="GB229" s="119"/>
      <c r="GC229" s="119"/>
      <c r="GD229" s="119"/>
      <c r="GE229" s="119"/>
      <c r="GF229" s="119"/>
      <c r="GG229" s="119"/>
      <c r="GH229" s="119"/>
      <c r="GI229" s="119"/>
      <c r="GJ229" s="119"/>
    </row>
    <row r="230" spans="1:192" ht="33.75" x14ac:dyDescent="0.25">
      <c r="A230" s="182" t="s">
        <v>7</v>
      </c>
      <c r="B230" s="153" t="s">
        <v>1066</v>
      </c>
      <c r="C230" s="153" t="s">
        <v>425</v>
      </c>
      <c r="D230" s="158" t="s">
        <v>25</v>
      </c>
      <c r="E230" s="172" t="s">
        <v>1067</v>
      </c>
      <c r="F230" s="63"/>
      <c r="G230" s="90" t="str">
        <f>Page1!$H223</f>
        <v>NA</v>
      </c>
      <c r="H230" s="90" t="str">
        <f>Page2!$H223</f>
        <v>NA</v>
      </c>
      <c r="I230" s="90" t="str">
        <f>Page3!$H223</f>
        <v>NA</v>
      </c>
      <c r="J230" s="90" t="str">
        <f>Page4!$H223</f>
        <v>NA</v>
      </c>
      <c r="K230" s="90" t="str">
        <f>Page5!$H223</f>
        <v>NA</v>
      </c>
      <c r="L230" s="90" t="str">
        <f>Page6!$H223</f>
        <v>NA</v>
      </c>
      <c r="M230" s="90" t="str">
        <f>Page7!$H223</f>
        <v>NA</v>
      </c>
      <c r="N230" s="90" t="str">
        <f>Page8!$H223</f>
        <v>NA</v>
      </c>
      <c r="O230" s="90" t="str">
        <f>Page9!$H223</f>
        <v>NA</v>
      </c>
      <c r="P230" s="90" t="str">
        <f>Page10!$H223</f>
        <v>NA</v>
      </c>
      <c r="Q230" s="90" t="str">
        <f>Page11!$H223</f>
        <v>NA</v>
      </c>
      <c r="R230" s="90" t="str">
        <f>Page12!$H223</f>
        <v>NA</v>
      </c>
      <c r="S230" s="90" t="str">
        <f>Page13!$H223</f>
        <v>NA</v>
      </c>
      <c r="T230" s="90" t="str">
        <f>Page14!$H223</f>
        <v>NA</v>
      </c>
      <c r="U230" s="90" t="str">
        <f>Page15!$H223</f>
        <v>NA</v>
      </c>
      <c r="V230" s="90" t="str">
        <f>Page16!$H223</f>
        <v>NA</v>
      </c>
      <c r="W230" s="90" t="str">
        <f>Page17!$H223</f>
        <v>NA</v>
      </c>
      <c r="X230" s="90" t="str">
        <f>Page18!$H223</f>
        <v>NA</v>
      </c>
      <c r="Y230" s="90" t="str">
        <f>Page19!$H223</f>
        <v>NA</v>
      </c>
      <c r="Z230" s="90" t="str">
        <f>Page20!$H223</f>
        <v>NA</v>
      </c>
      <c r="AA230" s="90" t="str">
        <f>Page21!$H223</f>
        <v>NA</v>
      </c>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119"/>
      <c r="AZ230" s="119"/>
      <c r="BA230" s="119"/>
      <c r="BB230" s="119"/>
      <c r="BC230" s="119"/>
      <c r="BD230" s="119"/>
      <c r="BE230" s="119"/>
      <c r="BF230" s="119"/>
      <c r="BG230" s="119"/>
      <c r="BH230" s="119"/>
      <c r="BI230" s="119"/>
      <c r="BJ230" s="119"/>
      <c r="BK230" s="119"/>
      <c r="BL230" s="119"/>
      <c r="BM230" s="119"/>
      <c r="BN230" s="119"/>
      <c r="BO230" s="119"/>
      <c r="BP230" s="119"/>
      <c r="BQ230" s="119"/>
      <c r="BR230" s="119"/>
      <c r="BS230" s="119"/>
      <c r="BT230" s="119"/>
      <c r="BU230" s="119"/>
      <c r="BV230" s="119"/>
      <c r="BW230" s="119"/>
      <c r="BX230" s="119"/>
      <c r="BY230" s="119"/>
      <c r="BZ230" s="119"/>
      <c r="CA230" s="119"/>
      <c r="CB230" s="119"/>
      <c r="CC230" s="119"/>
      <c r="CD230" s="119"/>
      <c r="CE230" s="119"/>
      <c r="CF230" s="119"/>
      <c r="CG230" s="119"/>
      <c r="CH230" s="119"/>
      <c r="CI230" s="119"/>
      <c r="CJ230" s="119"/>
      <c r="CK230" s="119"/>
      <c r="CL230" s="119"/>
      <c r="CM230" s="119"/>
      <c r="CN230" s="119"/>
      <c r="CO230" s="119"/>
      <c r="CP230" s="119"/>
      <c r="CQ230" s="119"/>
      <c r="CR230" s="119"/>
      <c r="CS230" s="119"/>
      <c r="CT230" s="119"/>
      <c r="CU230" s="119"/>
      <c r="CV230" s="119"/>
      <c r="CW230" s="119"/>
      <c r="CX230" s="119"/>
      <c r="CY230" s="119"/>
      <c r="CZ230" s="119"/>
      <c r="DA230" s="119"/>
      <c r="DB230" s="119"/>
      <c r="DC230" s="119"/>
      <c r="DD230" s="119"/>
      <c r="DE230" s="119"/>
      <c r="DF230" s="119"/>
      <c r="DG230" s="119"/>
      <c r="DH230" s="119"/>
      <c r="DI230" s="119"/>
      <c r="DJ230" s="119"/>
      <c r="DK230" s="119"/>
      <c r="DL230" s="119"/>
      <c r="DM230" s="119"/>
      <c r="DN230" s="119"/>
      <c r="DO230" s="119"/>
      <c r="DP230" s="119"/>
      <c r="DQ230" s="119"/>
      <c r="DR230" s="119"/>
      <c r="DS230" s="119"/>
      <c r="DT230" s="119"/>
      <c r="DU230" s="119"/>
      <c r="DV230" s="119"/>
      <c r="DW230" s="119"/>
      <c r="DX230" s="119"/>
      <c r="DY230" s="119"/>
      <c r="DZ230" s="119"/>
      <c r="EA230" s="119"/>
      <c r="EB230" s="119"/>
      <c r="EC230" s="119"/>
      <c r="ED230" s="119"/>
      <c r="EE230" s="119"/>
      <c r="EF230" s="119"/>
      <c r="EG230" s="119"/>
      <c r="EH230" s="119"/>
      <c r="EI230" s="119"/>
      <c r="EJ230" s="119"/>
      <c r="EK230" s="119"/>
      <c r="EL230" s="119"/>
      <c r="EM230" s="119"/>
      <c r="EN230" s="119"/>
      <c r="EO230" s="119"/>
      <c r="EP230" s="119"/>
      <c r="EQ230" s="119"/>
      <c r="ER230" s="119"/>
      <c r="ES230" s="119"/>
      <c r="ET230" s="119"/>
      <c r="EU230" s="119"/>
      <c r="EV230" s="119"/>
      <c r="EW230" s="119"/>
      <c r="EX230" s="119"/>
      <c r="EY230" s="119"/>
      <c r="EZ230" s="119"/>
      <c r="FA230" s="119"/>
      <c r="FB230" s="119"/>
      <c r="FC230" s="119"/>
      <c r="FD230" s="119"/>
      <c r="FE230" s="119"/>
      <c r="FF230" s="119"/>
      <c r="FG230" s="119"/>
      <c r="FH230" s="119"/>
      <c r="FI230" s="119"/>
      <c r="FJ230" s="119"/>
      <c r="FK230" s="119"/>
      <c r="FL230" s="119"/>
      <c r="FM230" s="119"/>
      <c r="FN230" s="119"/>
      <c r="FO230" s="119"/>
      <c r="FP230" s="119"/>
      <c r="FQ230" s="119"/>
      <c r="FR230" s="119"/>
      <c r="FS230" s="119"/>
      <c r="FT230" s="119"/>
      <c r="FU230" s="119"/>
      <c r="FV230" s="119"/>
      <c r="FW230" s="119"/>
      <c r="FX230" s="119"/>
      <c r="FY230" s="119"/>
      <c r="FZ230" s="119"/>
      <c r="GA230" s="119"/>
      <c r="GB230" s="119"/>
      <c r="GC230" s="119"/>
      <c r="GD230" s="119"/>
      <c r="GE230" s="119"/>
      <c r="GF230" s="119"/>
      <c r="GG230" s="119"/>
      <c r="GH230" s="119"/>
      <c r="GI230" s="119"/>
      <c r="GJ230" s="119"/>
    </row>
    <row r="231" spans="1:192" ht="22.5" x14ac:dyDescent="0.25">
      <c r="A231" s="182" t="s">
        <v>7</v>
      </c>
      <c r="B231" s="153"/>
      <c r="C231" s="153" t="s">
        <v>427</v>
      </c>
      <c r="D231" s="158" t="s">
        <v>25</v>
      </c>
      <c r="E231" s="172" t="s">
        <v>430</v>
      </c>
      <c r="F231" s="63"/>
      <c r="G231" s="90" t="str">
        <f>Page1!$H224</f>
        <v>NA</v>
      </c>
      <c r="H231" s="90" t="str">
        <f>Page2!$H224</f>
        <v>NA</v>
      </c>
      <c r="I231" s="90" t="str">
        <f>Page3!$H224</f>
        <v>NA</v>
      </c>
      <c r="J231" s="90" t="str">
        <f>Page4!$H224</f>
        <v>NA</v>
      </c>
      <c r="K231" s="90" t="str">
        <f>Page5!$H224</f>
        <v>NA</v>
      </c>
      <c r="L231" s="90" t="str">
        <f>Page6!$H224</f>
        <v>NA</v>
      </c>
      <c r="M231" s="90" t="str">
        <f>Page7!$H224</f>
        <v>NA</v>
      </c>
      <c r="N231" s="90" t="str">
        <f>Page8!$H224</f>
        <v>NA</v>
      </c>
      <c r="O231" s="90" t="str">
        <f>Page9!$H224</f>
        <v>NA</v>
      </c>
      <c r="P231" s="90" t="str">
        <f>Page10!$H224</f>
        <v>NA</v>
      </c>
      <c r="Q231" s="90" t="str">
        <f>Page11!$H224</f>
        <v>NA</v>
      </c>
      <c r="R231" s="90" t="str">
        <f>Page12!$H224</f>
        <v>NA</v>
      </c>
      <c r="S231" s="90" t="str">
        <f>Page13!$H224</f>
        <v>NA</v>
      </c>
      <c r="T231" s="90" t="str">
        <f>Page14!$H224</f>
        <v>NA</v>
      </c>
      <c r="U231" s="90" t="str">
        <f>Page15!$H224</f>
        <v>NA</v>
      </c>
      <c r="V231" s="90" t="str">
        <f>Page16!$H224</f>
        <v>NA</v>
      </c>
      <c r="W231" s="90" t="str">
        <f>Page17!$H224</f>
        <v>NA</v>
      </c>
      <c r="X231" s="90" t="str">
        <f>Page18!$H224</f>
        <v>NA</v>
      </c>
      <c r="Y231" s="90" t="str">
        <f>Page19!$H224</f>
        <v>NA</v>
      </c>
      <c r="Z231" s="90" t="str">
        <f>Page20!$H224</f>
        <v>NA</v>
      </c>
      <c r="AA231" s="90" t="str">
        <f>Page21!$H224</f>
        <v>NA</v>
      </c>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119"/>
      <c r="AZ231" s="119"/>
      <c r="BA231" s="119"/>
      <c r="BB231" s="119"/>
      <c r="BC231" s="119"/>
      <c r="BD231" s="119"/>
      <c r="BE231" s="119"/>
      <c r="BF231" s="119"/>
      <c r="BG231" s="119"/>
      <c r="BH231" s="119"/>
      <c r="BI231" s="119"/>
      <c r="BJ231" s="119"/>
      <c r="BK231" s="119"/>
      <c r="BL231" s="119"/>
      <c r="BM231" s="119"/>
      <c r="BN231" s="119"/>
      <c r="BO231" s="119"/>
      <c r="BP231" s="119"/>
      <c r="BQ231" s="119"/>
      <c r="BR231" s="119"/>
      <c r="BS231" s="119"/>
      <c r="BT231" s="119"/>
      <c r="BU231" s="119"/>
      <c r="BV231" s="119"/>
      <c r="BW231" s="119"/>
      <c r="BX231" s="119"/>
      <c r="BY231" s="119"/>
      <c r="BZ231" s="119"/>
      <c r="CA231" s="119"/>
      <c r="CB231" s="119"/>
      <c r="CC231" s="119"/>
      <c r="CD231" s="119"/>
      <c r="CE231" s="119"/>
      <c r="CF231" s="119"/>
      <c r="CG231" s="119"/>
      <c r="CH231" s="119"/>
      <c r="CI231" s="119"/>
      <c r="CJ231" s="119"/>
      <c r="CK231" s="119"/>
      <c r="CL231" s="119"/>
      <c r="CM231" s="119"/>
      <c r="CN231" s="119"/>
      <c r="CO231" s="119"/>
      <c r="CP231" s="119"/>
      <c r="CQ231" s="119"/>
      <c r="CR231" s="119"/>
      <c r="CS231" s="119"/>
      <c r="CT231" s="119"/>
      <c r="CU231" s="119"/>
      <c r="CV231" s="119"/>
      <c r="CW231" s="119"/>
      <c r="CX231" s="119"/>
      <c r="CY231" s="119"/>
      <c r="CZ231" s="119"/>
      <c r="DA231" s="119"/>
      <c r="DB231" s="119"/>
      <c r="DC231" s="119"/>
      <c r="DD231" s="119"/>
      <c r="DE231" s="119"/>
      <c r="DF231" s="119"/>
      <c r="DG231" s="119"/>
      <c r="DH231" s="119"/>
      <c r="DI231" s="119"/>
      <c r="DJ231" s="119"/>
      <c r="DK231" s="119"/>
      <c r="DL231" s="119"/>
      <c r="DM231" s="119"/>
      <c r="DN231" s="119"/>
      <c r="DO231" s="119"/>
      <c r="DP231" s="119"/>
      <c r="DQ231" s="119"/>
      <c r="DR231" s="119"/>
      <c r="DS231" s="119"/>
      <c r="DT231" s="119"/>
      <c r="DU231" s="119"/>
      <c r="DV231" s="119"/>
      <c r="DW231" s="119"/>
      <c r="DX231" s="119"/>
      <c r="DY231" s="119"/>
      <c r="DZ231" s="119"/>
      <c r="EA231" s="119"/>
      <c r="EB231" s="119"/>
      <c r="EC231" s="119"/>
      <c r="ED231" s="119"/>
      <c r="EE231" s="119"/>
      <c r="EF231" s="119"/>
      <c r="EG231" s="119"/>
      <c r="EH231" s="119"/>
      <c r="EI231" s="119"/>
      <c r="EJ231" s="119"/>
      <c r="EK231" s="119"/>
      <c r="EL231" s="119"/>
      <c r="EM231" s="119"/>
      <c r="EN231" s="119"/>
      <c r="EO231" s="119"/>
      <c r="EP231" s="119"/>
      <c r="EQ231" s="119"/>
      <c r="ER231" s="119"/>
      <c r="ES231" s="119"/>
      <c r="ET231" s="119"/>
      <c r="EU231" s="119"/>
      <c r="EV231" s="119"/>
      <c r="EW231" s="119"/>
      <c r="EX231" s="119"/>
      <c r="EY231" s="119"/>
      <c r="EZ231" s="119"/>
      <c r="FA231" s="119"/>
      <c r="FB231" s="119"/>
      <c r="FC231" s="119"/>
      <c r="FD231" s="119"/>
      <c r="FE231" s="119"/>
      <c r="FF231" s="119"/>
      <c r="FG231" s="119"/>
      <c r="FH231" s="119"/>
      <c r="FI231" s="119"/>
      <c r="FJ231" s="119"/>
      <c r="FK231" s="119"/>
      <c r="FL231" s="119"/>
      <c r="FM231" s="119"/>
      <c r="FN231" s="119"/>
      <c r="FO231" s="119"/>
      <c r="FP231" s="119"/>
      <c r="FQ231" s="119"/>
      <c r="FR231" s="119"/>
      <c r="FS231" s="119"/>
      <c r="FT231" s="119"/>
      <c r="FU231" s="119"/>
      <c r="FV231" s="119"/>
      <c r="FW231" s="119"/>
      <c r="FX231" s="119"/>
      <c r="FY231" s="119"/>
      <c r="FZ231" s="119"/>
      <c r="GA231" s="119"/>
      <c r="GB231" s="119"/>
      <c r="GC231" s="119"/>
      <c r="GD231" s="119"/>
      <c r="GE231" s="119"/>
      <c r="GF231" s="119"/>
      <c r="GG231" s="119"/>
      <c r="GH231" s="119"/>
      <c r="GI231" s="119"/>
      <c r="GJ231" s="119"/>
    </row>
    <row r="232" spans="1:192" ht="33.75" x14ac:dyDescent="0.25">
      <c r="A232" s="182" t="s">
        <v>7</v>
      </c>
      <c r="B232" s="153"/>
      <c r="C232" s="153" t="s">
        <v>697</v>
      </c>
      <c r="D232" s="158" t="s">
        <v>25</v>
      </c>
      <c r="E232" s="172" t="s">
        <v>431</v>
      </c>
      <c r="F232" s="63"/>
      <c r="G232" s="90" t="str">
        <f>Page1!$H225</f>
        <v>NA</v>
      </c>
      <c r="H232" s="90" t="str">
        <f>Page2!$H225</f>
        <v>NA</v>
      </c>
      <c r="I232" s="90" t="str">
        <f>Page3!$H225</f>
        <v>NA</v>
      </c>
      <c r="J232" s="90" t="str">
        <f>Page4!$H225</f>
        <v>NA</v>
      </c>
      <c r="K232" s="90" t="str">
        <f>Page5!$H225</f>
        <v>NA</v>
      </c>
      <c r="L232" s="90" t="str">
        <f>Page6!$H225</f>
        <v>NA</v>
      </c>
      <c r="M232" s="90" t="str">
        <f>Page7!$H225</f>
        <v>NA</v>
      </c>
      <c r="N232" s="90" t="str">
        <f>Page8!$H225</f>
        <v>NA</v>
      </c>
      <c r="O232" s="90" t="str">
        <f>Page9!$H225</f>
        <v>NA</v>
      </c>
      <c r="P232" s="90" t="str">
        <f>Page10!$H225</f>
        <v>NA</v>
      </c>
      <c r="Q232" s="90" t="str">
        <f>Page11!$H225</f>
        <v>NA</v>
      </c>
      <c r="R232" s="90" t="str">
        <f>Page12!$H225</f>
        <v>NA</v>
      </c>
      <c r="S232" s="90" t="str">
        <f>Page13!$H225</f>
        <v>NA</v>
      </c>
      <c r="T232" s="90" t="str">
        <f>Page14!$H225</f>
        <v>NA</v>
      </c>
      <c r="U232" s="90" t="str">
        <f>Page15!$H225</f>
        <v>NA</v>
      </c>
      <c r="V232" s="90" t="str">
        <f>Page16!$H225</f>
        <v>NA</v>
      </c>
      <c r="W232" s="90" t="str">
        <f>Page17!$H225</f>
        <v>NA</v>
      </c>
      <c r="X232" s="90" t="str">
        <f>Page18!$H225</f>
        <v>NA</v>
      </c>
      <c r="Y232" s="90" t="str">
        <f>Page19!$H225</f>
        <v>NA</v>
      </c>
      <c r="Z232" s="90" t="str">
        <f>Page20!$H225</f>
        <v>NA</v>
      </c>
      <c r="AA232" s="90" t="str">
        <f>Page21!$H225</f>
        <v>NA</v>
      </c>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119"/>
      <c r="AZ232" s="119"/>
      <c r="BA232" s="119"/>
      <c r="BB232" s="119"/>
      <c r="BC232" s="119"/>
      <c r="BD232" s="119"/>
      <c r="BE232" s="119"/>
      <c r="BF232" s="119"/>
      <c r="BG232" s="119"/>
      <c r="BH232" s="119"/>
      <c r="BI232" s="119"/>
      <c r="BJ232" s="119"/>
      <c r="BK232" s="119"/>
      <c r="BL232" s="119"/>
      <c r="BM232" s="119"/>
      <c r="BN232" s="119"/>
      <c r="BO232" s="119"/>
      <c r="BP232" s="119"/>
      <c r="BQ232" s="119"/>
      <c r="BR232" s="119"/>
      <c r="BS232" s="119"/>
      <c r="BT232" s="119"/>
      <c r="BU232" s="119"/>
      <c r="BV232" s="119"/>
      <c r="BW232" s="119"/>
      <c r="BX232" s="119"/>
      <c r="BY232" s="119"/>
      <c r="BZ232" s="119"/>
      <c r="CA232" s="119"/>
      <c r="CB232" s="119"/>
      <c r="CC232" s="119"/>
      <c r="CD232" s="119"/>
      <c r="CE232" s="119"/>
      <c r="CF232" s="119"/>
      <c r="CG232" s="119"/>
      <c r="CH232" s="119"/>
      <c r="CI232" s="119"/>
      <c r="CJ232" s="119"/>
      <c r="CK232" s="119"/>
      <c r="CL232" s="119"/>
      <c r="CM232" s="119"/>
      <c r="CN232" s="119"/>
      <c r="CO232" s="119"/>
      <c r="CP232" s="119"/>
      <c r="CQ232" s="119"/>
      <c r="CR232" s="119"/>
      <c r="CS232" s="119"/>
      <c r="CT232" s="119"/>
      <c r="CU232" s="119"/>
      <c r="CV232" s="119"/>
      <c r="CW232" s="119"/>
      <c r="CX232" s="119"/>
      <c r="CY232" s="119"/>
      <c r="CZ232" s="119"/>
      <c r="DA232" s="119"/>
      <c r="DB232" s="119"/>
      <c r="DC232" s="119"/>
      <c r="DD232" s="119"/>
      <c r="DE232" s="119"/>
      <c r="DF232" s="119"/>
      <c r="DG232" s="119"/>
      <c r="DH232" s="119"/>
      <c r="DI232" s="119"/>
      <c r="DJ232" s="119"/>
      <c r="DK232" s="119"/>
      <c r="DL232" s="119"/>
      <c r="DM232" s="119"/>
      <c r="DN232" s="119"/>
      <c r="DO232" s="119"/>
      <c r="DP232" s="119"/>
      <c r="DQ232" s="119"/>
      <c r="DR232" s="119"/>
      <c r="DS232" s="119"/>
      <c r="DT232" s="119"/>
      <c r="DU232" s="119"/>
      <c r="DV232" s="119"/>
      <c r="DW232" s="119"/>
      <c r="DX232" s="119"/>
      <c r="DY232" s="119"/>
      <c r="DZ232" s="119"/>
      <c r="EA232" s="119"/>
      <c r="EB232" s="119"/>
      <c r="EC232" s="119"/>
      <c r="ED232" s="119"/>
      <c r="EE232" s="119"/>
      <c r="EF232" s="119"/>
      <c r="EG232" s="119"/>
      <c r="EH232" s="119"/>
      <c r="EI232" s="119"/>
      <c r="EJ232" s="119"/>
      <c r="EK232" s="119"/>
      <c r="EL232" s="119"/>
      <c r="EM232" s="119"/>
      <c r="EN232" s="119"/>
      <c r="EO232" s="119"/>
      <c r="EP232" s="119"/>
      <c r="EQ232" s="119"/>
      <c r="ER232" s="119"/>
      <c r="ES232" s="119"/>
      <c r="ET232" s="119"/>
      <c r="EU232" s="119"/>
      <c r="EV232" s="119"/>
      <c r="EW232" s="119"/>
      <c r="EX232" s="119"/>
      <c r="EY232" s="119"/>
      <c r="EZ232" s="119"/>
      <c r="FA232" s="119"/>
      <c r="FB232" s="119"/>
      <c r="FC232" s="119"/>
      <c r="FD232" s="119"/>
      <c r="FE232" s="119"/>
      <c r="FF232" s="119"/>
      <c r="FG232" s="119"/>
      <c r="FH232" s="119"/>
      <c r="FI232" s="119"/>
      <c r="FJ232" s="119"/>
      <c r="FK232" s="119"/>
      <c r="FL232" s="119"/>
      <c r="FM232" s="119"/>
      <c r="FN232" s="119"/>
      <c r="FO232" s="119"/>
      <c r="FP232" s="119"/>
      <c r="FQ232" s="119"/>
      <c r="FR232" s="119"/>
      <c r="FS232" s="119"/>
      <c r="FT232" s="119"/>
      <c r="FU232" s="119"/>
      <c r="FV232" s="119"/>
      <c r="FW232" s="119"/>
      <c r="FX232" s="119"/>
      <c r="FY232" s="119"/>
      <c r="FZ232" s="119"/>
      <c r="GA232" s="119"/>
      <c r="GB232" s="119"/>
      <c r="GC232" s="119"/>
      <c r="GD232" s="119"/>
      <c r="GE232" s="119"/>
      <c r="GF232" s="119"/>
      <c r="GG232" s="119"/>
      <c r="GH232" s="119"/>
      <c r="GI232" s="119"/>
      <c r="GJ232" s="119"/>
    </row>
    <row r="233" spans="1:192" ht="45" x14ac:dyDescent="0.25">
      <c r="A233" s="182" t="s">
        <v>7</v>
      </c>
      <c r="B233" s="160" t="s">
        <v>1068</v>
      </c>
      <c r="C233" s="160" t="s">
        <v>426</v>
      </c>
      <c r="D233" s="159" t="s">
        <v>25</v>
      </c>
      <c r="E233" s="164" t="s">
        <v>1069</v>
      </c>
      <c r="F233" s="62"/>
      <c r="G233" s="90" t="str">
        <f>Page1!$H226</f>
        <v>NA</v>
      </c>
      <c r="H233" s="90" t="str">
        <f>Page2!$H226</f>
        <v>NA</v>
      </c>
      <c r="I233" s="90" t="str">
        <f>Page3!$H226</f>
        <v>NA</v>
      </c>
      <c r="J233" s="90" t="str">
        <f>Page4!$H226</f>
        <v>NA</v>
      </c>
      <c r="K233" s="90" t="str">
        <f>Page5!$H226</f>
        <v>NA</v>
      </c>
      <c r="L233" s="90" t="str">
        <f>Page6!$H226</f>
        <v>NA</v>
      </c>
      <c r="M233" s="90" t="str">
        <f>Page7!$H226</f>
        <v>NA</v>
      </c>
      <c r="N233" s="90" t="str">
        <f>Page8!$H226</f>
        <v>NA</v>
      </c>
      <c r="O233" s="90" t="str">
        <f>Page9!$H226</f>
        <v>NA</v>
      </c>
      <c r="P233" s="90" t="str">
        <f>Page10!$H226</f>
        <v>NA</v>
      </c>
      <c r="Q233" s="90" t="str">
        <f>Page11!$H226</f>
        <v>NA</v>
      </c>
      <c r="R233" s="90" t="str">
        <f>Page12!$H226</f>
        <v>NA</v>
      </c>
      <c r="S233" s="90" t="str">
        <f>Page13!$H226</f>
        <v>NA</v>
      </c>
      <c r="T233" s="90" t="str">
        <f>Page14!$H226</f>
        <v>NA</v>
      </c>
      <c r="U233" s="90" t="str">
        <f>Page15!$H226</f>
        <v>NA</v>
      </c>
      <c r="V233" s="90" t="str">
        <f>Page16!$H226</f>
        <v>NA</v>
      </c>
      <c r="W233" s="90" t="str">
        <f>Page17!$H226</f>
        <v>NA</v>
      </c>
      <c r="X233" s="90" t="str">
        <f>Page18!$H226</f>
        <v>NA</v>
      </c>
      <c r="Y233" s="90" t="str">
        <f>Page19!$H226</f>
        <v>NA</v>
      </c>
      <c r="Z233" s="90" t="str">
        <f>Page20!$H226</f>
        <v>NA</v>
      </c>
      <c r="AA233" s="90" t="str">
        <f>Page21!$H226</f>
        <v>NA</v>
      </c>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119"/>
      <c r="AZ233" s="119"/>
      <c r="BA233" s="119"/>
      <c r="BB233" s="119"/>
      <c r="BC233" s="119"/>
      <c r="BD233" s="119"/>
      <c r="BE233" s="119"/>
      <c r="BF233" s="119"/>
      <c r="BG233" s="119"/>
      <c r="BH233" s="119"/>
      <c r="BI233" s="119"/>
      <c r="BJ233" s="119"/>
      <c r="BK233" s="119"/>
      <c r="BL233" s="119"/>
      <c r="BM233" s="119"/>
      <c r="BN233" s="119"/>
      <c r="BO233" s="119"/>
      <c r="BP233" s="119"/>
      <c r="BQ233" s="119"/>
      <c r="BR233" s="119"/>
      <c r="BS233" s="119"/>
      <c r="BT233" s="119"/>
      <c r="BU233" s="119"/>
      <c r="BV233" s="119"/>
      <c r="BW233" s="119"/>
      <c r="BX233" s="119"/>
      <c r="BY233" s="119"/>
      <c r="BZ233" s="119"/>
      <c r="CA233" s="119"/>
      <c r="CB233" s="119"/>
      <c r="CC233" s="119"/>
      <c r="CD233" s="119"/>
      <c r="CE233" s="119"/>
      <c r="CF233" s="119"/>
      <c r="CG233" s="119"/>
      <c r="CH233" s="119"/>
      <c r="CI233" s="119"/>
      <c r="CJ233" s="119"/>
      <c r="CK233" s="119"/>
      <c r="CL233" s="119"/>
      <c r="CM233" s="119"/>
      <c r="CN233" s="119"/>
      <c r="CO233" s="119"/>
      <c r="CP233" s="119"/>
      <c r="CQ233" s="119"/>
      <c r="CR233" s="119"/>
      <c r="CS233" s="119"/>
      <c r="CT233" s="119"/>
      <c r="CU233" s="119"/>
      <c r="CV233" s="119"/>
      <c r="CW233" s="119"/>
      <c r="CX233" s="119"/>
      <c r="CY233" s="119"/>
      <c r="CZ233" s="119"/>
      <c r="DA233" s="119"/>
      <c r="DB233" s="119"/>
      <c r="DC233" s="119"/>
      <c r="DD233" s="119"/>
      <c r="DE233" s="119"/>
      <c r="DF233" s="119"/>
      <c r="DG233" s="119"/>
      <c r="DH233" s="119"/>
      <c r="DI233" s="119"/>
      <c r="DJ233" s="119"/>
      <c r="DK233" s="119"/>
      <c r="DL233" s="119"/>
      <c r="DM233" s="119"/>
      <c r="DN233" s="119"/>
      <c r="DO233" s="119"/>
      <c r="DP233" s="119"/>
      <c r="DQ233" s="119"/>
      <c r="DR233" s="119"/>
      <c r="DS233" s="119"/>
      <c r="DT233" s="119"/>
      <c r="DU233" s="119"/>
      <c r="DV233" s="119"/>
      <c r="DW233" s="119"/>
      <c r="DX233" s="119"/>
      <c r="DY233" s="119"/>
      <c r="DZ233" s="119"/>
      <c r="EA233" s="119"/>
      <c r="EB233" s="119"/>
      <c r="EC233" s="119"/>
      <c r="ED233" s="119"/>
      <c r="EE233" s="119"/>
      <c r="EF233" s="119"/>
      <c r="EG233" s="119"/>
      <c r="EH233" s="119"/>
      <c r="EI233" s="119"/>
      <c r="EJ233" s="119"/>
      <c r="EK233" s="119"/>
      <c r="EL233" s="119"/>
      <c r="EM233" s="119"/>
      <c r="EN233" s="119"/>
      <c r="EO233" s="119"/>
      <c r="EP233" s="119"/>
      <c r="EQ233" s="119"/>
      <c r="ER233" s="119"/>
      <c r="ES233" s="119"/>
      <c r="ET233" s="119"/>
      <c r="EU233" s="119"/>
      <c r="EV233" s="119"/>
      <c r="EW233" s="119"/>
      <c r="EX233" s="119"/>
      <c r="EY233" s="119"/>
      <c r="EZ233" s="119"/>
      <c r="FA233" s="119"/>
      <c r="FB233" s="119"/>
      <c r="FC233" s="119"/>
      <c r="FD233" s="119"/>
      <c r="FE233" s="119"/>
      <c r="FF233" s="119"/>
      <c r="FG233" s="119"/>
      <c r="FH233" s="119"/>
      <c r="FI233" s="119"/>
      <c r="FJ233" s="119"/>
      <c r="FK233" s="119"/>
      <c r="FL233" s="119"/>
      <c r="FM233" s="119"/>
      <c r="FN233" s="119"/>
      <c r="FO233" s="119"/>
      <c r="FP233" s="119"/>
      <c r="FQ233" s="119"/>
      <c r="FR233" s="119"/>
      <c r="FS233" s="119"/>
      <c r="FT233" s="119"/>
      <c r="FU233" s="119"/>
      <c r="FV233" s="119"/>
      <c r="FW233" s="119"/>
      <c r="FX233" s="119"/>
      <c r="FY233" s="119"/>
      <c r="FZ233" s="119"/>
      <c r="GA233" s="119"/>
      <c r="GB233" s="119"/>
      <c r="GC233" s="119"/>
      <c r="GD233" s="119"/>
      <c r="GE233" s="119"/>
      <c r="GF233" s="119"/>
      <c r="GG233" s="119"/>
      <c r="GH233" s="119"/>
      <c r="GI233" s="119"/>
      <c r="GJ233" s="119"/>
    </row>
    <row r="234" spans="1:192" ht="45" x14ac:dyDescent="0.25">
      <c r="A234" s="182" t="s">
        <v>7</v>
      </c>
      <c r="B234" s="160"/>
      <c r="C234" s="160" t="s">
        <v>428</v>
      </c>
      <c r="D234" s="159" t="s">
        <v>25</v>
      </c>
      <c r="E234" s="164" t="s">
        <v>1071</v>
      </c>
      <c r="F234" s="62"/>
      <c r="G234" s="90" t="str">
        <f>Page1!$H227</f>
        <v>NA</v>
      </c>
      <c r="H234" s="90" t="str">
        <f>Page2!$H227</f>
        <v>NA</v>
      </c>
      <c r="I234" s="90" t="str">
        <f>Page3!$H227</f>
        <v>NA</v>
      </c>
      <c r="J234" s="90" t="str">
        <f>Page4!$H227</f>
        <v>NA</v>
      </c>
      <c r="K234" s="90" t="str">
        <f>Page5!$H227</f>
        <v>NA</v>
      </c>
      <c r="L234" s="90" t="str">
        <f>Page6!$H227</f>
        <v>NA</v>
      </c>
      <c r="M234" s="90" t="str">
        <f>Page7!$H227</f>
        <v>NA</v>
      </c>
      <c r="N234" s="90" t="str">
        <f>Page8!$H227</f>
        <v>NA</v>
      </c>
      <c r="O234" s="90" t="str">
        <f>Page9!$H227</f>
        <v>NA</v>
      </c>
      <c r="P234" s="90" t="str">
        <f>Page10!$H227</f>
        <v>NA</v>
      </c>
      <c r="Q234" s="90" t="str">
        <f>Page11!$H227</f>
        <v>NA</v>
      </c>
      <c r="R234" s="90" t="str">
        <f>Page12!$H227</f>
        <v>NA</v>
      </c>
      <c r="S234" s="90" t="str">
        <f>Page13!$H227</f>
        <v>NA</v>
      </c>
      <c r="T234" s="90" t="str">
        <f>Page14!$H227</f>
        <v>NA</v>
      </c>
      <c r="U234" s="90" t="str">
        <f>Page15!$H227</f>
        <v>NA</v>
      </c>
      <c r="V234" s="90" t="str">
        <f>Page16!$H227</f>
        <v>NA</v>
      </c>
      <c r="W234" s="90" t="str">
        <f>Page17!$H227</f>
        <v>NA</v>
      </c>
      <c r="X234" s="90" t="str">
        <f>Page18!$H227</f>
        <v>NA</v>
      </c>
      <c r="Y234" s="90" t="str">
        <f>Page19!$H227</f>
        <v>NA</v>
      </c>
      <c r="Z234" s="90" t="str">
        <f>Page20!$H227</f>
        <v>NA</v>
      </c>
      <c r="AA234" s="90" t="str">
        <f>Page21!$H227</f>
        <v>NA</v>
      </c>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119"/>
      <c r="AZ234" s="119"/>
      <c r="BA234" s="119"/>
      <c r="BB234" s="119"/>
      <c r="BC234" s="119"/>
      <c r="BD234" s="119"/>
      <c r="BE234" s="119"/>
      <c r="BF234" s="119"/>
      <c r="BG234" s="119"/>
      <c r="BH234" s="119"/>
      <c r="BI234" s="119"/>
      <c r="BJ234" s="119"/>
      <c r="BK234" s="119"/>
      <c r="BL234" s="119"/>
      <c r="BM234" s="119"/>
      <c r="BN234" s="119"/>
      <c r="BO234" s="119"/>
      <c r="BP234" s="119"/>
      <c r="BQ234" s="119"/>
      <c r="BR234" s="119"/>
      <c r="BS234" s="119"/>
      <c r="BT234" s="119"/>
      <c r="BU234" s="119"/>
      <c r="BV234" s="119"/>
      <c r="BW234" s="119"/>
      <c r="BX234" s="119"/>
      <c r="BY234" s="119"/>
      <c r="BZ234" s="119"/>
      <c r="CA234" s="119"/>
      <c r="CB234" s="119"/>
      <c r="CC234" s="119"/>
      <c r="CD234" s="119"/>
      <c r="CE234" s="119"/>
      <c r="CF234" s="119"/>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19"/>
      <c r="DF234" s="119"/>
      <c r="DG234" s="119"/>
      <c r="DH234" s="119"/>
      <c r="DI234" s="119"/>
      <c r="DJ234" s="119"/>
      <c r="DK234" s="119"/>
      <c r="DL234" s="119"/>
      <c r="DM234" s="119"/>
      <c r="DN234" s="119"/>
      <c r="DO234" s="119"/>
      <c r="DP234" s="119"/>
      <c r="DQ234" s="119"/>
      <c r="DR234" s="119"/>
      <c r="DS234" s="119"/>
      <c r="DT234" s="119"/>
      <c r="DU234" s="119"/>
      <c r="DV234" s="119"/>
      <c r="DW234" s="119"/>
      <c r="DX234" s="119"/>
      <c r="DY234" s="119"/>
      <c r="DZ234" s="119"/>
      <c r="EA234" s="119"/>
      <c r="EB234" s="119"/>
      <c r="EC234" s="119"/>
      <c r="ED234" s="119"/>
      <c r="EE234" s="119"/>
      <c r="EF234" s="119"/>
      <c r="EG234" s="119"/>
      <c r="EH234" s="119"/>
      <c r="EI234" s="119"/>
      <c r="EJ234" s="119"/>
      <c r="EK234" s="119"/>
      <c r="EL234" s="119"/>
      <c r="EM234" s="119"/>
      <c r="EN234" s="119"/>
      <c r="EO234" s="119"/>
      <c r="EP234" s="119"/>
      <c r="EQ234" s="119"/>
      <c r="ER234" s="119"/>
      <c r="ES234" s="119"/>
      <c r="ET234" s="119"/>
      <c r="EU234" s="119"/>
      <c r="EV234" s="119"/>
      <c r="EW234" s="119"/>
      <c r="EX234" s="119"/>
      <c r="EY234" s="119"/>
      <c r="EZ234" s="119"/>
      <c r="FA234" s="119"/>
      <c r="FB234" s="119"/>
      <c r="FC234" s="119"/>
      <c r="FD234" s="119"/>
      <c r="FE234" s="119"/>
      <c r="FF234" s="119"/>
      <c r="FG234" s="119"/>
      <c r="FH234" s="119"/>
      <c r="FI234" s="119"/>
      <c r="FJ234" s="119"/>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19"/>
      <c r="GJ234" s="119"/>
    </row>
    <row r="235" spans="1:192" ht="56.25" x14ac:dyDescent="0.25">
      <c r="A235" s="182" t="s">
        <v>7</v>
      </c>
      <c r="B235" s="160"/>
      <c r="C235" s="160" t="s">
        <v>429</v>
      </c>
      <c r="D235" s="159" t="s">
        <v>25</v>
      </c>
      <c r="E235" s="164" t="s">
        <v>1070</v>
      </c>
      <c r="F235" s="62"/>
      <c r="G235" s="90" t="str">
        <f>Page1!$H228</f>
        <v>NA</v>
      </c>
      <c r="H235" s="90" t="str">
        <f>Page2!$H228</f>
        <v>NA</v>
      </c>
      <c r="I235" s="90" t="str">
        <f>Page3!$H228</f>
        <v>NA</v>
      </c>
      <c r="J235" s="90" t="str">
        <f>Page4!$H228</f>
        <v>NA</v>
      </c>
      <c r="K235" s="90" t="str">
        <f>Page5!$H228</f>
        <v>NA</v>
      </c>
      <c r="L235" s="90" t="str">
        <f>Page6!$H228</f>
        <v>NA</v>
      </c>
      <c r="M235" s="90" t="str">
        <f>Page7!$H228</f>
        <v>NA</v>
      </c>
      <c r="N235" s="90" t="str">
        <f>Page8!$H228</f>
        <v>NA</v>
      </c>
      <c r="O235" s="90" t="str">
        <f>Page9!$H228</f>
        <v>NA</v>
      </c>
      <c r="P235" s="90" t="str">
        <f>Page10!$H228</f>
        <v>NA</v>
      </c>
      <c r="Q235" s="90" t="str">
        <f>Page11!$H228</f>
        <v>NA</v>
      </c>
      <c r="R235" s="90" t="str">
        <f>Page12!$H228</f>
        <v>NA</v>
      </c>
      <c r="S235" s="90" t="str">
        <f>Page13!$H228</f>
        <v>NA</v>
      </c>
      <c r="T235" s="90" t="str">
        <f>Page14!$H228</f>
        <v>NA</v>
      </c>
      <c r="U235" s="90" t="str">
        <f>Page15!$H228</f>
        <v>NA</v>
      </c>
      <c r="V235" s="90" t="str">
        <f>Page16!$H228</f>
        <v>NA</v>
      </c>
      <c r="W235" s="90" t="str">
        <f>Page17!$H228</f>
        <v>NA</v>
      </c>
      <c r="X235" s="90" t="str">
        <f>Page18!$H228</f>
        <v>NA</v>
      </c>
      <c r="Y235" s="90" t="str">
        <f>Page19!$H228</f>
        <v>NA</v>
      </c>
      <c r="Z235" s="90" t="str">
        <f>Page20!$H228</f>
        <v>NA</v>
      </c>
      <c r="AA235" s="90" t="str">
        <f>Page21!$H228</f>
        <v>NA</v>
      </c>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119"/>
      <c r="AZ235" s="119"/>
      <c r="BA235" s="119"/>
      <c r="BB235" s="119"/>
      <c r="BC235" s="119"/>
      <c r="BD235" s="119"/>
      <c r="BE235" s="119"/>
      <c r="BF235" s="119"/>
      <c r="BG235" s="119"/>
      <c r="BH235" s="119"/>
      <c r="BI235" s="119"/>
      <c r="BJ235" s="119"/>
      <c r="BK235" s="119"/>
      <c r="BL235" s="119"/>
      <c r="BM235" s="119"/>
      <c r="BN235" s="119"/>
      <c r="BO235" s="119"/>
      <c r="BP235" s="119"/>
      <c r="BQ235" s="119"/>
      <c r="BR235" s="119"/>
      <c r="BS235" s="119"/>
      <c r="BT235" s="119"/>
      <c r="BU235" s="119"/>
      <c r="BV235" s="119"/>
      <c r="BW235" s="119"/>
      <c r="BX235" s="119"/>
      <c r="BY235" s="119"/>
      <c r="BZ235" s="119"/>
      <c r="CA235" s="119"/>
      <c r="CB235" s="119"/>
      <c r="CC235" s="119"/>
      <c r="CD235" s="119"/>
      <c r="CE235" s="119"/>
      <c r="CF235" s="119"/>
      <c r="CG235" s="119"/>
      <c r="CH235" s="119"/>
      <c r="CI235" s="119"/>
      <c r="CJ235" s="119"/>
      <c r="CK235" s="119"/>
      <c r="CL235" s="119"/>
      <c r="CM235" s="119"/>
      <c r="CN235" s="119"/>
      <c r="CO235" s="119"/>
      <c r="CP235" s="119"/>
      <c r="CQ235" s="119"/>
      <c r="CR235" s="119"/>
      <c r="CS235" s="119"/>
      <c r="CT235" s="119"/>
      <c r="CU235" s="119"/>
      <c r="CV235" s="119"/>
      <c r="CW235" s="119"/>
      <c r="CX235" s="119"/>
      <c r="CY235" s="119"/>
      <c r="CZ235" s="119"/>
      <c r="DA235" s="119"/>
      <c r="DB235" s="119"/>
      <c r="DC235" s="119"/>
      <c r="DD235" s="119"/>
      <c r="DE235" s="119"/>
      <c r="DF235" s="119"/>
      <c r="DG235" s="119"/>
      <c r="DH235" s="119"/>
      <c r="DI235" s="119"/>
      <c r="DJ235" s="119"/>
      <c r="DK235" s="119"/>
      <c r="DL235" s="119"/>
      <c r="DM235" s="119"/>
      <c r="DN235" s="119"/>
      <c r="DO235" s="119"/>
      <c r="DP235" s="119"/>
      <c r="DQ235" s="119"/>
      <c r="DR235" s="119"/>
      <c r="DS235" s="119"/>
      <c r="DT235" s="119"/>
      <c r="DU235" s="119"/>
      <c r="DV235" s="119"/>
      <c r="DW235" s="119"/>
      <c r="DX235" s="119"/>
      <c r="DY235" s="119"/>
      <c r="DZ235" s="119"/>
      <c r="EA235" s="119"/>
      <c r="EB235" s="119"/>
      <c r="EC235" s="119"/>
      <c r="ED235" s="119"/>
      <c r="EE235" s="119"/>
      <c r="EF235" s="119"/>
      <c r="EG235" s="119"/>
      <c r="EH235" s="119"/>
      <c r="EI235" s="119"/>
      <c r="EJ235" s="119"/>
      <c r="EK235" s="119"/>
      <c r="EL235" s="119"/>
      <c r="EM235" s="119"/>
      <c r="EN235" s="119"/>
      <c r="EO235" s="119"/>
      <c r="EP235" s="119"/>
      <c r="EQ235" s="119"/>
      <c r="ER235" s="119"/>
      <c r="ES235" s="119"/>
      <c r="ET235" s="119"/>
      <c r="EU235" s="119"/>
      <c r="EV235" s="119"/>
      <c r="EW235" s="119"/>
      <c r="EX235" s="119"/>
      <c r="EY235" s="119"/>
      <c r="EZ235" s="119"/>
      <c r="FA235" s="119"/>
      <c r="FB235" s="119"/>
      <c r="FC235" s="119"/>
      <c r="FD235" s="119"/>
      <c r="FE235" s="119"/>
      <c r="FF235" s="119"/>
      <c r="FG235" s="119"/>
      <c r="FH235" s="119"/>
      <c r="FI235" s="119"/>
      <c r="FJ235" s="119"/>
      <c r="FK235" s="119"/>
      <c r="FL235" s="119"/>
      <c r="FM235" s="119"/>
      <c r="FN235" s="119"/>
      <c r="FO235" s="119"/>
      <c r="FP235" s="119"/>
      <c r="FQ235" s="119"/>
      <c r="FR235" s="119"/>
      <c r="FS235" s="119"/>
      <c r="FT235" s="119"/>
      <c r="FU235" s="119"/>
      <c r="FV235" s="119"/>
      <c r="FW235" s="119"/>
      <c r="FX235" s="119"/>
      <c r="FY235" s="119"/>
      <c r="FZ235" s="119"/>
      <c r="GA235" s="119"/>
      <c r="GB235" s="119"/>
      <c r="GC235" s="119"/>
      <c r="GD235" s="119"/>
      <c r="GE235" s="119"/>
      <c r="GF235" s="119"/>
      <c r="GG235" s="119"/>
      <c r="GH235" s="119"/>
      <c r="GI235" s="119"/>
      <c r="GJ235" s="119"/>
    </row>
    <row r="236" spans="1:192" ht="45" x14ac:dyDescent="0.25">
      <c r="A236" s="182" t="s">
        <v>7</v>
      </c>
      <c r="B236" s="153" t="s">
        <v>432</v>
      </c>
      <c r="C236" s="153" t="s">
        <v>433</v>
      </c>
      <c r="D236" s="158" t="s">
        <v>25</v>
      </c>
      <c r="E236" s="172" t="s">
        <v>437</v>
      </c>
      <c r="F236" s="63"/>
      <c r="G236" s="90" t="str">
        <f>Page1!$H229</f>
        <v>NA</v>
      </c>
      <c r="H236" s="90" t="str">
        <f>Page2!$H229</f>
        <v>NA</v>
      </c>
      <c r="I236" s="90" t="str">
        <f>Page3!$H229</f>
        <v>NA</v>
      </c>
      <c r="J236" s="90" t="str">
        <f>Page4!$H229</f>
        <v>NA</v>
      </c>
      <c r="K236" s="90" t="str">
        <f>Page5!$H229</f>
        <v>NA</v>
      </c>
      <c r="L236" s="90" t="str">
        <f>Page6!$H229</f>
        <v>NA</v>
      </c>
      <c r="M236" s="90" t="str">
        <f>Page7!$H229</f>
        <v>NA</v>
      </c>
      <c r="N236" s="90" t="str">
        <f>Page8!$H229</f>
        <v>NA</v>
      </c>
      <c r="O236" s="90" t="str">
        <f>Page9!$H229</f>
        <v>NA</v>
      </c>
      <c r="P236" s="90" t="str">
        <f>Page10!$H229</f>
        <v>NA</v>
      </c>
      <c r="Q236" s="90" t="str">
        <f>Page11!$H229</f>
        <v>NA</v>
      </c>
      <c r="R236" s="90" t="str">
        <f>Page12!$H229</f>
        <v>NA</v>
      </c>
      <c r="S236" s="90" t="str">
        <f>Page13!$H229</f>
        <v>NA</v>
      </c>
      <c r="T236" s="90" t="str">
        <f>Page14!$H229</f>
        <v>NA</v>
      </c>
      <c r="U236" s="90" t="str">
        <f>Page15!$H229</f>
        <v>NA</v>
      </c>
      <c r="V236" s="90" t="str">
        <f>Page16!$H229</f>
        <v>NA</v>
      </c>
      <c r="W236" s="90" t="str">
        <f>Page17!$H229</f>
        <v>NA</v>
      </c>
      <c r="X236" s="90" t="str">
        <f>Page18!$H229</f>
        <v>NA</v>
      </c>
      <c r="Y236" s="90" t="str">
        <f>Page19!$H229</f>
        <v>NA</v>
      </c>
      <c r="Z236" s="90" t="str">
        <f>Page20!$H229</f>
        <v>NA</v>
      </c>
      <c r="AA236" s="90" t="str">
        <f>Page21!$H229</f>
        <v>NA</v>
      </c>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119"/>
      <c r="AZ236" s="119"/>
      <c r="BA236" s="119"/>
      <c r="BB236" s="119"/>
      <c r="BC236" s="119"/>
      <c r="BD236" s="119"/>
      <c r="BE236" s="119"/>
      <c r="BF236" s="119"/>
      <c r="BG236" s="119"/>
      <c r="BH236" s="119"/>
      <c r="BI236" s="119"/>
      <c r="BJ236" s="119"/>
      <c r="BK236" s="119"/>
      <c r="BL236" s="119"/>
      <c r="BM236" s="119"/>
      <c r="BN236" s="119"/>
      <c r="BO236" s="119"/>
      <c r="BP236" s="119"/>
      <c r="BQ236" s="119"/>
      <c r="BR236" s="119"/>
      <c r="BS236" s="119"/>
      <c r="BT236" s="119"/>
      <c r="BU236" s="119"/>
      <c r="BV236" s="119"/>
      <c r="BW236" s="119"/>
      <c r="BX236" s="119"/>
      <c r="BY236" s="119"/>
      <c r="BZ236" s="119"/>
      <c r="CA236" s="119"/>
      <c r="CB236" s="119"/>
      <c r="CC236" s="119"/>
      <c r="CD236" s="119"/>
      <c r="CE236" s="119"/>
      <c r="CF236" s="119"/>
      <c r="CG236" s="119"/>
      <c r="CH236" s="119"/>
      <c r="CI236" s="119"/>
      <c r="CJ236" s="119"/>
      <c r="CK236" s="119"/>
      <c r="CL236" s="119"/>
      <c r="CM236" s="119"/>
      <c r="CN236" s="119"/>
      <c r="CO236" s="119"/>
      <c r="CP236" s="119"/>
      <c r="CQ236" s="119"/>
      <c r="CR236" s="119"/>
      <c r="CS236" s="119"/>
      <c r="CT236" s="119"/>
      <c r="CU236" s="119"/>
      <c r="CV236" s="119"/>
      <c r="CW236" s="119"/>
      <c r="CX236" s="119"/>
      <c r="CY236" s="119"/>
      <c r="CZ236" s="119"/>
      <c r="DA236" s="119"/>
      <c r="DB236" s="119"/>
      <c r="DC236" s="119"/>
      <c r="DD236" s="119"/>
      <c r="DE236" s="119"/>
      <c r="DF236" s="119"/>
      <c r="DG236" s="119"/>
      <c r="DH236" s="119"/>
      <c r="DI236" s="119"/>
      <c r="DJ236" s="119"/>
      <c r="DK236" s="119"/>
      <c r="DL236" s="119"/>
      <c r="DM236" s="119"/>
      <c r="DN236" s="119"/>
      <c r="DO236" s="119"/>
      <c r="DP236" s="119"/>
      <c r="DQ236" s="119"/>
      <c r="DR236" s="119"/>
      <c r="DS236" s="119"/>
      <c r="DT236" s="119"/>
      <c r="DU236" s="119"/>
      <c r="DV236" s="119"/>
      <c r="DW236" s="119"/>
      <c r="DX236" s="119"/>
      <c r="DY236" s="119"/>
      <c r="DZ236" s="119"/>
      <c r="EA236" s="119"/>
      <c r="EB236" s="119"/>
      <c r="EC236" s="119"/>
      <c r="ED236" s="119"/>
      <c r="EE236" s="119"/>
      <c r="EF236" s="119"/>
      <c r="EG236" s="119"/>
      <c r="EH236" s="119"/>
      <c r="EI236" s="119"/>
      <c r="EJ236" s="119"/>
      <c r="EK236" s="119"/>
      <c r="EL236" s="119"/>
      <c r="EM236" s="119"/>
      <c r="EN236" s="119"/>
      <c r="EO236" s="119"/>
      <c r="EP236" s="119"/>
      <c r="EQ236" s="119"/>
      <c r="ER236" s="119"/>
      <c r="ES236" s="119"/>
      <c r="ET236" s="119"/>
      <c r="EU236" s="119"/>
      <c r="EV236" s="119"/>
      <c r="EW236" s="119"/>
      <c r="EX236" s="119"/>
      <c r="EY236" s="119"/>
      <c r="EZ236" s="119"/>
      <c r="FA236" s="119"/>
      <c r="FB236" s="119"/>
      <c r="FC236" s="119"/>
      <c r="FD236" s="119"/>
      <c r="FE236" s="119"/>
      <c r="FF236" s="119"/>
      <c r="FG236" s="119"/>
      <c r="FH236" s="119"/>
      <c r="FI236" s="119"/>
      <c r="FJ236" s="119"/>
      <c r="FK236" s="119"/>
      <c r="FL236" s="119"/>
      <c r="FM236" s="119"/>
      <c r="FN236" s="119"/>
      <c r="FO236" s="119"/>
      <c r="FP236" s="119"/>
      <c r="FQ236" s="119"/>
      <c r="FR236" s="119"/>
      <c r="FS236" s="119"/>
      <c r="FT236" s="119"/>
      <c r="FU236" s="119"/>
      <c r="FV236" s="119"/>
      <c r="FW236" s="119"/>
      <c r="FX236" s="119"/>
      <c r="FY236" s="119"/>
      <c r="FZ236" s="119"/>
      <c r="GA236" s="119"/>
      <c r="GB236" s="119"/>
      <c r="GC236" s="119"/>
      <c r="GD236" s="119"/>
      <c r="GE236" s="119"/>
      <c r="GF236" s="119"/>
      <c r="GG236" s="119"/>
      <c r="GH236" s="119"/>
      <c r="GI236" s="119"/>
      <c r="GJ236" s="119"/>
    </row>
    <row r="237" spans="1:192" ht="45" x14ac:dyDescent="0.25">
      <c r="A237" s="182" t="s">
        <v>7</v>
      </c>
      <c r="B237" s="153"/>
      <c r="C237" s="153" t="s">
        <v>435</v>
      </c>
      <c r="D237" s="158" t="s">
        <v>25</v>
      </c>
      <c r="E237" s="172" t="s">
        <v>1072</v>
      </c>
      <c r="F237" s="63"/>
      <c r="G237" s="90" t="str">
        <f>Page1!$H230</f>
        <v>NA</v>
      </c>
      <c r="H237" s="90" t="str">
        <f>Page2!$H230</f>
        <v>NA</v>
      </c>
      <c r="I237" s="90" t="str">
        <f>Page3!$H230</f>
        <v>NA</v>
      </c>
      <c r="J237" s="90" t="str">
        <f>Page4!$H230</f>
        <v>NA</v>
      </c>
      <c r="K237" s="90" t="str">
        <f>Page5!$H230</f>
        <v>NA</v>
      </c>
      <c r="L237" s="90" t="str">
        <f>Page6!$H230</f>
        <v>NA</v>
      </c>
      <c r="M237" s="90" t="str">
        <f>Page7!$H230</f>
        <v>NA</v>
      </c>
      <c r="N237" s="90" t="str">
        <f>Page8!$H230</f>
        <v>NA</v>
      </c>
      <c r="O237" s="90" t="str">
        <f>Page9!$H230</f>
        <v>NA</v>
      </c>
      <c r="P237" s="90" t="str">
        <f>Page10!$H230</f>
        <v>NA</v>
      </c>
      <c r="Q237" s="90" t="str">
        <f>Page11!$H230</f>
        <v>NA</v>
      </c>
      <c r="R237" s="90" t="str">
        <f>Page12!$H230</f>
        <v>NA</v>
      </c>
      <c r="S237" s="90" t="str">
        <f>Page13!$H230</f>
        <v>NA</v>
      </c>
      <c r="T237" s="90" t="str">
        <f>Page14!$H230</f>
        <v>NA</v>
      </c>
      <c r="U237" s="90" t="str">
        <f>Page15!$H230</f>
        <v>NA</v>
      </c>
      <c r="V237" s="90" t="str">
        <f>Page16!$H230</f>
        <v>NA</v>
      </c>
      <c r="W237" s="90" t="str">
        <f>Page17!$H230</f>
        <v>NA</v>
      </c>
      <c r="X237" s="90" t="str">
        <f>Page18!$H230</f>
        <v>NA</v>
      </c>
      <c r="Y237" s="90" t="str">
        <f>Page19!$H230</f>
        <v>NA</v>
      </c>
      <c r="Z237" s="90" t="str">
        <f>Page20!$H230</f>
        <v>NA</v>
      </c>
      <c r="AA237" s="90" t="str">
        <f>Page21!$H230</f>
        <v>NA</v>
      </c>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119"/>
      <c r="AZ237" s="119"/>
      <c r="BA237" s="119"/>
      <c r="BB237" s="119"/>
      <c r="BC237" s="119"/>
      <c r="BD237" s="119"/>
      <c r="BE237" s="119"/>
      <c r="BF237" s="119"/>
      <c r="BG237" s="119"/>
      <c r="BH237" s="119"/>
      <c r="BI237" s="119"/>
      <c r="BJ237" s="119"/>
      <c r="BK237" s="119"/>
      <c r="BL237" s="119"/>
      <c r="BM237" s="119"/>
      <c r="BN237" s="119"/>
      <c r="BO237" s="119"/>
      <c r="BP237" s="119"/>
      <c r="BQ237" s="119"/>
      <c r="BR237" s="119"/>
      <c r="BS237" s="119"/>
      <c r="BT237" s="119"/>
      <c r="BU237" s="119"/>
      <c r="BV237" s="119"/>
      <c r="BW237" s="119"/>
      <c r="BX237" s="119"/>
      <c r="BY237" s="119"/>
      <c r="BZ237" s="119"/>
      <c r="CA237" s="119"/>
      <c r="CB237" s="119"/>
      <c r="CC237" s="119"/>
      <c r="CD237" s="119"/>
      <c r="CE237" s="119"/>
      <c r="CF237" s="119"/>
      <c r="CG237" s="119"/>
      <c r="CH237" s="119"/>
      <c r="CI237" s="119"/>
      <c r="CJ237" s="119"/>
      <c r="CK237" s="119"/>
      <c r="CL237" s="119"/>
      <c r="CM237" s="119"/>
      <c r="CN237" s="119"/>
      <c r="CO237" s="119"/>
      <c r="CP237" s="119"/>
      <c r="CQ237" s="119"/>
      <c r="CR237" s="119"/>
      <c r="CS237" s="119"/>
      <c r="CT237" s="119"/>
      <c r="CU237" s="119"/>
      <c r="CV237" s="119"/>
      <c r="CW237" s="119"/>
      <c r="CX237" s="119"/>
      <c r="CY237" s="119"/>
      <c r="CZ237" s="119"/>
      <c r="DA237" s="119"/>
      <c r="DB237" s="119"/>
      <c r="DC237" s="119"/>
      <c r="DD237" s="119"/>
      <c r="DE237" s="119"/>
      <c r="DF237" s="119"/>
      <c r="DG237" s="119"/>
      <c r="DH237" s="119"/>
      <c r="DI237" s="119"/>
      <c r="DJ237" s="119"/>
      <c r="DK237" s="119"/>
      <c r="DL237" s="119"/>
      <c r="DM237" s="119"/>
      <c r="DN237" s="119"/>
      <c r="DO237" s="119"/>
      <c r="DP237" s="119"/>
      <c r="DQ237" s="119"/>
      <c r="DR237" s="119"/>
      <c r="DS237" s="119"/>
      <c r="DT237" s="119"/>
      <c r="DU237" s="119"/>
      <c r="DV237" s="119"/>
      <c r="DW237" s="119"/>
      <c r="DX237" s="119"/>
      <c r="DY237" s="119"/>
      <c r="DZ237" s="119"/>
      <c r="EA237" s="119"/>
      <c r="EB237" s="119"/>
      <c r="EC237" s="119"/>
      <c r="ED237" s="119"/>
      <c r="EE237" s="119"/>
      <c r="EF237" s="119"/>
      <c r="EG237" s="119"/>
      <c r="EH237" s="119"/>
      <c r="EI237" s="119"/>
      <c r="EJ237" s="119"/>
      <c r="EK237" s="119"/>
      <c r="EL237" s="119"/>
      <c r="EM237" s="119"/>
      <c r="EN237" s="119"/>
      <c r="EO237" s="119"/>
      <c r="EP237" s="119"/>
      <c r="EQ237" s="119"/>
      <c r="ER237" s="119"/>
      <c r="ES237" s="119"/>
      <c r="ET237" s="119"/>
      <c r="EU237" s="119"/>
      <c r="EV237" s="119"/>
      <c r="EW237" s="119"/>
      <c r="EX237" s="119"/>
      <c r="EY237" s="119"/>
      <c r="EZ237" s="119"/>
      <c r="FA237" s="119"/>
      <c r="FB237" s="119"/>
      <c r="FC237" s="119"/>
      <c r="FD237" s="119"/>
      <c r="FE237" s="119"/>
      <c r="FF237" s="119"/>
      <c r="FG237" s="119"/>
      <c r="FH237" s="119"/>
      <c r="FI237" s="119"/>
      <c r="FJ237" s="119"/>
      <c r="FK237" s="119"/>
      <c r="FL237" s="119"/>
      <c r="FM237" s="119"/>
      <c r="FN237" s="119"/>
      <c r="FO237" s="119"/>
      <c r="FP237" s="119"/>
      <c r="FQ237" s="119"/>
      <c r="FR237" s="119"/>
      <c r="FS237" s="119"/>
      <c r="FT237" s="119"/>
      <c r="FU237" s="119"/>
      <c r="FV237" s="119"/>
      <c r="FW237" s="119"/>
      <c r="FX237" s="119"/>
      <c r="FY237" s="119"/>
      <c r="FZ237" s="119"/>
      <c r="GA237" s="119"/>
      <c r="GB237" s="119"/>
      <c r="GC237" s="119"/>
      <c r="GD237" s="119"/>
      <c r="GE237" s="119"/>
      <c r="GF237" s="119"/>
      <c r="GG237" s="119"/>
      <c r="GH237" s="119"/>
      <c r="GI237" s="119"/>
      <c r="GJ237" s="119"/>
    </row>
    <row r="238" spans="1:192" ht="56.25" x14ac:dyDescent="0.25">
      <c r="A238" s="182" t="s">
        <v>7</v>
      </c>
      <c r="B238" s="153"/>
      <c r="C238" s="153" t="s">
        <v>436</v>
      </c>
      <c r="D238" s="158" t="s">
        <v>25</v>
      </c>
      <c r="E238" s="172" t="s">
        <v>438</v>
      </c>
      <c r="F238" s="63"/>
      <c r="G238" s="90" t="str">
        <f>Page1!$H231</f>
        <v>NA</v>
      </c>
      <c r="H238" s="90" t="str">
        <f>Page2!$H231</f>
        <v>NA</v>
      </c>
      <c r="I238" s="90" t="str">
        <f>Page3!$H231</f>
        <v>NA</v>
      </c>
      <c r="J238" s="90" t="str">
        <f>Page4!$H231</f>
        <v>NA</v>
      </c>
      <c r="K238" s="90" t="str">
        <f>Page5!$H231</f>
        <v>NA</v>
      </c>
      <c r="L238" s="90" t="str">
        <f>Page6!$H231</f>
        <v>NA</v>
      </c>
      <c r="M238" s="90" t="str">
        <f>Page7!$H231</f>
        <v>NA</v>
      </c>
      <c r="N238" s="90" t="str">
        <f>Page8!$H231</f>
        <v>NA</v>
      </c>
      <c r="O238" s="90" t="str">
        <f>Page9!$H231</f>
        <v>NA</v>
      </c>
      <c r="P238" s="90" t="str">
        <f>Page10!$H231</f>
        <v>NA</v>
      </c>
      <c r="Q238" s="90" t="str">
        <f>Page11!$H231</f>
        <v>NA</v>
      </c>
      <c r="R238" s="90" t="str">
        <f>Page12!$H231</f>
        <v>NA</v>
      </c>
      <c r="S238" s="90" t="str">
        <f>Page13!$H231</f>
        <v>NA</v>
      </c>
      <c r="T238" s="90" t="str">
        <f>Page14!$H231</f>
        <v>NA</v>
      </c>
      <c r="U238" s="90" t="str">
        <f>Page15!$H231</f>
        <v>NA</v>
      </c>
      <c r="V238" s="90" t="str">
        <f>Page16!$H231</f>
        <v>NA</v>
      </c>
      <c r="W238" s="90" t="str">
        <f>Page17!$H231</f>
        <v>NA</v>
      </c>
      <c r="X238" s="90" t="str">
        <f>Page18!$H231</f>
        <v>NA</v>
      </c>
      <c r="Y238" s="90" t="str">
        <f>Page19!$H231</f>
        <v>NA</v>
      </c>
      <c r="Z238" s="90" t="str">
        <f>Page20!$H231</f>
        <v>NA</v>
      </c>
      <c r="AA238" s="90" t="str">
        <f>Page21!$H231</f>
        <v>NA</v>
      </c>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119"/>
      <c r="AZ238" s="119"/>
      <c r="BA238" s="119"/>
      <c r="BB238" s="119"/>
      <c r="BC238" s="119"/>
      <c r="BD238" s="119"/>
      <c r="BE238" s="119"/>
      <c r="BF238" s="119"/>
      <c r="BG238" s="119"/>
      <c r="BH238" s="119"/>
      <c r="BI238" s="119"/>
      <c r="BJ238" s="119"/>
      <c r="BK238" s="119"/>
      <c r="BL238" s="119"/>
      <c r="BM238" s="119"/>
      <c r="BN238" s="119"/>
      <c r="BO238" s="119"/>
      <c r="BP238" s="119"/>
      <c r="BQ238" s="119"/>
      <c r="BR238" s="119"/>
      <c r="BS238" s="119"/>
      <c r="BT238" s="119"/>
      <c r="BU238" s="119"/>
      <c r="BV238" s="119"/>
      <c r="BW238" s="119"/>
      <c r="BX238" s="119"/>
      <c r="BY238" s="119"/>
      <c r="BZ238" s="119"/>
      <c r="CA238" s="119"/>
      <c r="CB238" s="119"/>
      <c r="CC238" s="119"/>
      <c r="CD238" s="119"/>
      <c r="CE238" s="119"/>
      <c r="CF238" s="119"/>
      <c r="CG238" s="119"/>
      <c r="CH238" s="119"/>
      <c r="CI238" s="119"/>
      <c r="CJ238" s="119"/>
      <c r="CK238" s="119"/>
      <c r="CL238" s="119"/>
      <c r="CM238" s="119"/>
      <c r="CN238" s="119"/>
      <c r="CO238" s="119"/>
      <c r="CP238" s="119"/>
      <c r="CQ238" s="119"/>
      <c r="CR238" s="119"/>
      <c r="CS238" s="119"/>
      <c r="CT238" s="119"/>
      <c r="CU238" s="119"/>
      <c r="CV238" s="119"/>
      <c r="CW238" s="119"/>
      <c r="CX238" s="119"/>
      <c r="CY238" s="119"/>
      <c r="CZ238" s="119"/>
      <c r="DA238" s="119"/>
      <c r="DB238" s="119"/>
      <c r="DC238" s="119"/>
      <c r="DD238" s="119"/>
      <c r="DE238" s="119"/>
      <c r="DF238" s="119"/>
      <c r="DG238" s="119"/>
      <c r="DH238" s="119"/>
      <c r="DI238" s="119"/>
      <c r="DJ238" s="119"/>
      <c r="DK238" s="119"/>
      <c r="DL238" s="119"/>
      <c r="DM238" s="119"/>
      <c r="DN238" s="119"/>
      <c r="DO238" s="119"/>
      <c r="DP238" s="119"/>
      <c r="DQ238" s="119"/>
      <c r="DR238" s="119"/>
      <c r="DS238" s="119"/>
      <c r="DT238" s="119"/>
      <c r="DU238" s="119"/>
      <c r="DV238" s="119"/>
      <c r="DW238" s="119"/>
      <c r="DX238" s="119"/>
      <c r="DY238" s="119"/>
      <c r="DZ238" s="119"/>
      <c r="EA238" s="119"/>
      <c r="EB238" s="119"/>
      <c r="EC238" s="119"/>
      <c r="ED238" s="119"/>
      <c r="EE238" s="119"/>
      <c r="EF238" s="119"/>
      <c r="EG238" s="119"/>
      <c r="EH238" s="119"/>
      <c r="EI238" s="119"/>
      <c r="EJ238" s="119"/>
      <c r="EK238" s="119"/>
      <c r="EL238" s="119"/>
      <c r="EM238" s="119"/>
      <c r="EN238" s="119"/>
      <c r="EO238" s="119"/>
      <c r="EP238" s="119"/>
      <c r="EQ238" s="119"/>
      <c r="ER238" s="119"/>
      <c r="ES238" s="119"/>
      <c r="ET238" s="119"/>
      <c r="EU238" s="119"/>
      <c r="EV238" s="119"/>
      <c r="EW238" s="119"/>
      <c r="EX238" s="119"/>
      <c r="EY238" s="119"/>
      <c r="EZ238" s="119"/>
      <c r="FA238" s="119"/>
      <c r="FB238" s="119"/>
      <c r="FC238" s="119"/>
      <c r="FD238" s="119"/>
      <c r="FE238" s="119"/>
      <c r="FF238" s="119"/>
      <c r="FG238" s="119"/>
      <c r="FH238" s="119"/>
      <c r="FI238" s="119"/>
      <c r="FJ238" s="119"/>
      <c r="FK238" s="119"/>
      <c r="FL238" s="119"/>
      <c r="FM238" s="119"/>
      <c r="FN238" s="119"/>
      <c r="FO238" s="119"/>
      <c r="FP238" s="119"/>
      <c r="FQ238" s="119"/>
      <c r="FR238" s="119"/>
      <c r="FS238" s="119"/>
      <c r="FT238" s="119"/>
      <c r="FU238" s="119"/>
      <c r="FV238" s="119"/>
      <c r="FW238" s="119"/>
      <c r="FX238" s="119"/>
      <c r="FY238" s="119"/>
      <c r="FZ238" s="119"/>
      <c r="GA238" s="119"/>
      <c r="GB238" s="119"/>
      <c r="GC238" s="119"/>
      <c r="GD238" s="119"/>
      <c r="GE238" s="119"/>
      <c r="GF238" s="119"/>
      <c r="GG238" s="119"/>
      <c r="GH238" s="119"/>
      <c r="GI238" s="119"/>
      <c r="GJ238" s="119"/>
    </row>
    <row r="239" spans="1:192" ht="236.25" x14ac:dyDescent="0.25">
      <c r="A239" s="182" t="s">
        <v>7</v>
      </c>
      <c r="B239" s="160" t="s">
        <v>1073</v>
      </c>
      <c r="C239" s="160" t="s">
        <v>434</v>
      </c>
      <c r="D239" s="159" t="s">
        <v>24</v>
      </c>
      <c r="E239" s="178" t="s">
        <v>1074</v>
      </c>
      <c r="F239" s="62"/>
      <c r="G239" s="90" t="str">
        <f>Page1!$H232</f>
        <v>Invalidé</v>
      </c>
      <c r="H239" s="90" t="str">
        <f>Page2!$H232</f>
        <v>Invalidé</v>
      </c>
      <c r="I239" s="90" t="str">
        <f>Page3!$H232</f>
        <v>Invalidé</v>
      </c>
      <c r="J239" s="90" t="str">
        <f>Page4!$H232</f>
        <v>Invalidé</v>
      </c>
      <c r="K239" s="90" t="str">
        <f>Page5!$H232</f>
        <v>Invalidé</v>
      </c>
      <c r="L239" s="90" t="str">
        <f>Page6!$H232</f>
        <v>Invalidé</v>
      </c>
      <c r="M239" s="90" t="str">
        <f>Page7!$H232</f>
        <v>Invalidé</v>
      </c>
      <c r="N239" s="90" t="str">
        <f>Page8!$H232</f>
        <v>Invalidé</v>
      </c>
      <c r="O239" s="90" t="str">
        <f>Page9!$H232</f>
        <v>Invalidé</v>
      </c>
      <c r="P239" s="90" t="str">
        <f>Page10!$H232</f>
        <v>Invalidé</v>
      </c>
      <c r="Q239" s="90" t="str">
        <f>Page11!$H232</f>
        <v>Invalidé</v>
      </c>
      <c r="R239" s="90" t="str">
        <f>Page12!$H232</f>
        <v>Invalidé</v>
      </c>
      <c r="S239" s="90" t="str">
        <f>Page13!$H232</f>
        <v>Invalidé</v>
      </c>
      <c r="T239" s="90" t="str">
        <f>Page14!$H232</f>
        <v>Invalidé</v>
      </c>
      <c r="U239" s="90" t="str">
        <f>Page15!$H232</f>
        <v>Invalidé</v>
      </c>
      <c r="V239" s="90" t="str">
        <f>Page16!$H232</f>
        <v>Invalidé</v>
      </c>
      <c r="W239" s="90" t="str">
        <f>Page17!$H232</f>
        <v>Invalidé</v>
      </c>
      <c r="X239" s="90" t="str">
        <f>Page18!$H232</f>
        <v>Invalidé</v>
      </c>
      <c r="Y239" s="90" t="str">
        <f>Page19!$H232</f>
        <v>Invalidé</v>
      </c>
      <c r="Z239" s="90" t="str">
        <f>Page20!$H232</f>
        <v>Invalidé</v>
      </c>
      <c r="AA239" s="90" t="str">
        <f>Page21!$H232</f>
        <v>Invalidé</v>
      </c>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119"/>
      <c r="AZ239" s="119"/>
      <c r="BA239" s="119"/>
      <c r="BB239" s="119"/>
      <c r="BC239" s="119"/>
      <c r="BD239" s="119"/>
      <c r="BE239" s="119"/>
      <c r="BF239" s="119"/>
      <c r="BG239" s="119"/>
      <c r="BH239" s="119"/>
      <c r="BI239" s="119"/>
      <c r="BJ239" s="119"/>
      <c r="BK239" s="119"/>
      <c r="BL239" s="119"/>
      <c r="BM239" s="119"/>
      <c r="BN239" s="119"/>
      <c r="BO239" s="119"/>
      <c r="BP239" s="119"/>
      <c r="BQ239" s="119"/>
      <c r="BR239" s="119"/>
      <c r="BS239" s="119"/>
      <c r="BT239" s="119"/>
      <c r="BU239" s="119"/>
      <c r="BV239" s="119"/>
      <c r="BW239" s="119"/>
      <c r="BX239" s="119"/>
      <c r="BY239" s="119"/>
      <c r="BZ239" s="119"/>
      <c r="CA239" s="119"/>
      <c r="CB239" s="119"/>
      <c r="CC239" s="119"/>
      <c r="CD239" s="119"/>
      <c r="CE239" s="119"/>
      <c r="CF239" s="119"/>
      <c r="CG239" s="119"/>
      <c r="CH239" s="119"/>
      <c r="CI239" s="119"/>
      <c r="CJ239" s="119"/>
      <c r="CK239" s="119"/>
      <c r="CL239" s="119"/>
      <c r="CM239" s="119"/>
      <c r="CN239" s="119"/>
      <c r="CO239" s="119"/>
      <c r="CP239" s="119"/>
      <c r="CQ239" s="119"/>
      <c r="CR239" s="119"/>
      <c r="CS239" s="119"/>
      <c r="CT239" s="119"/>
      <c r="CU239" s="119"/>
      <c r="CV239" s="119"/>
      <c r="CW239" s="119"/>
      <c r="CX239" s="119"/>
      <c r="CY239" s="119"/>
      <c r="CZ239" s="119"/>
      <c r="DA239" s="119"/>
      <c r="DB239" s="119"/>
      <c r="DC239" s="119"/>
      <c r="DD239" s="119"/>
      <c r="DE239" s="119"/>
      <c r="DF239" s="119"/>
      <c r="DG239" s="119"/>
      <c r="DH239" s="119"/>
      <c r="DI239" s="119"/>
      <c r="DJ239" s="119"/>
      <c r="DK239" s="119"/>
      <c r="DL239" s="119"/>
      <c r="DM239" s="119"/>
      <c r="DN239" s="119"/>
      <c r="DO239" s="119"/>
      <c r="DP239" s="119"/>
      <c r="DQ239" s="119"/>
      <c r="DR239" s="119"/>
      <c r="DS239" s="119"/>
      <c r="DT239" s="119"/>
      <c r="DU239" s="119"/>
      <c r="DV239" s="119"/>
      <c r="DW239" s="119"/>
      <c r="DX239" s="119"/>
      <c r="DY239" s="119"/>
      <c r="DZ239" s="119"/>
      <c r="EA239" s="119"/>
      <c r="EB239" s="119"/>
      <c r="EC239" s="119"/>
      <c r="ED239" s="119"/>
      <c r="EE239" s="119"/>
      <c r="EF239" s="119"/>
      <c r="EG239" s="119"/>
      <c r="EH239" s="119"/>
      <c r="EI239" s="119"/>
      <c r="EJ239" s="119"/>
      <c r="EK239" s="119"/>
      <c r="EL239" s="119"/>
      <c r="EM239" s="119"/>
      <c r="EN239" s="119"/>
      <c r="EO239" s="119"/>
      <c r="EP239" s="119"/>
      <c r="EQ239" s="119"/>
      <c r="ER239" s="119"/>
      <c r="ES239" s="119"/>
      <c r="ET239" s="119"/>
      <c r="EU239" s="119"/>
      <c r="EV239" s="119"/>
      <c r="EW239" s="119"/>
      <c r="EX239" s="119"/>
      <c r="EY239" s="119"/>
      <c r="EZ239" s="119"/>
      <c r="FA239" s="119"/>
      <c r="FB239" s="119"/>
      <c r="FC239" s="119"/>
      <c r="FD239" s="119"/>
      <c r="FE239" s="119"/>
      <c r="FF239" s="119"/>
      <c r="FG239" s="119"/>
      <c r="FH239" s="119"/>
      <c r="FI239" s="119"/>
      <c r="FJ239" s="119"/>
      <c r="FK239" s="119"/>
      <c r="FL239" s="119"/>
      <c r="FM239" s="119"/>
      <c r="FN239" s="119"/>
      <c r="FO239" s="119"/>
      <c r="FP239" s="119"/>
      <c r="FQ239" s="119"/>
      <c r="FR239" s="119"/>
      <c r="FS239" s="119"/>
      <c r="FT239" s="119"/>
      <c r="FU239" s="119"/>
      <c r="FV239" s="119"/>
      <c r="FW239" s="119"/>
      <c r="FX239" s="119"/>
      <c r="FY239" s="119"/>
      <c r="FZ239" s="119"/>
      <c r="GA239" s="119"/>
      <c r="GB239" s="119"/>
      <c r="GC239" s="119"/>
      <c r="GD239" s="119"/>
      <c r="GE239" s="119"/>
      <c r="GF239" s="119"/>
      <c r="GG239" s="119"/>
      <c r="GH239" s="119"/>
      <c r="GI239" s="119"/>
      <c r="GJ239" s="119"/>
    </row>
    <row r="240" spans="1:192" ht="56.25" x14ac:dyDescent="0.25">
      <c r="A240" s="182" t="s">
        <v>7</v>
      </c>
      <c r="B240" s="153" t="s">
        <v>1075</v>
      </c>
      <c r="C240" s="153" t="s">
        <v>439</v>
      </c>
      <c r="D240" s="158" t="s">
        <v>24</v>
      </c>
      <c r="E240" s="172" t="s">
        <v>698</v>
      </c>
      <c r="F240" s="63"/>
      <c r="G240" s="90" t="str">
        <f>Page1!$H233</f>
        <v>Validé</v>
      </c>
      <c r="H240" s="90" t="str">
        <f>Page2!$H233</f>
        <v>Validé</v>
      </c>
      <c r="I240" s="90" t="str">
        <f>Page3!$H233</f>
        <v>Validé</v>
      </c>
      <c r="J240" s="90" t="str">
        <f>Page4!$H233</f>
        <v>Validé</v>
      </c>
      <c r="K240" s="90" t="str">
        <f>Page5!$H233</f>
        <v>Validé</v>
      </c>
      <c r="L240" s="90" t="str">
        <f>Page6!$H233</f>
        <v>Validé</v>
      </c>
      <c r="M240" s="90" t="str">
        <f>Page7!$H233</f>
        <v>Validé</v>
      </c>
      <c r="N240" s="90" t="str">
        <f>Page8!$H233</f>
        <v>Validé</v>
      </c>
      <c r="O240" s="90" t="str">
        <f>Page9!$H233</f>
        <v>Validé</v>
      </c>
      <c r="P240" s="90" t="str">
        <f>Page10!$H233</f>
        <v>Validé</v>
      </c>
      <c r="Q240" s="90" t="str">
        <f>Page11!$H233</f>
        <v>Validé</v>
      </c>
      <c r="R240" s="90" t="str">
        <f>Page12!$H233</f>
        <v>Validé</v>
      </c>
      <c r="S240" s="90" t="str">
        <f>Page13!$H233</f>
        <v>Validé</v>
      </c>
      <c r="T240" s="90" t="str">
        <f>Page14!$H233</f>
        <v>Validé</v>
      </c>
      <c r="U240" s="90" t="str">
        <f>Page15!$H233</f>
        <v>Validé</v>
      </c>
      <c r="V240" s="90" t="str">
        <f>Page16!$H233</f>
        <v>Validé</v>
      </c>
      <c r="W240" s="90" t="str">
        <f>Page17!$H233</f>
        <v>Validé</v>
      </c>
      <c r="X240" s="90" t="str">
        <f>Page18!$H233</f>
        <v>Validé</v>
      </c>
      <c r="Y240" s="90" t="str">
        <f>Page19!$H233</f>
        <v>Validé</v>
      </c>
      <c r="Z240" s="90" t="str">
        <f>Page20!$H233</f>
        <v>Validé</v>
      </c>
      <c r="AA240" s="90" t="str">
        <f>Page21!$H233</f>
        <v>Validé</v>
      </c>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119"/>
      <c r="AZ240" s="119"/>
      <c r="BA240" s="119"/>
      <c r="BB240" s="119"/>
      <c r="BC240" s="119"/>
      <c r="BD240" s="119"/>
      <c r="BE240" s="119"/>
      <c r="BF240" s="119"/>
      <c r="BG240" s="119"/>
      <c r="BH240" s="119"/>
      <c r="BI240" s="119"/>
      <c r="BJ240" s="119"/>
      <c r="BK240" s="119"/>
      <c r="BL240" s="119"/>
      <c r="BM240" s="119"/>
      <c r="BN240" s="119"/>
      <c r="BO240" s="119"/>
      <c r="BP240" s="119"/>
      <c r="BQ240" s="119"/>
      <c r="BR240" s="119"/>
      <c r="BS240" s="119"/>
      <c r="BT240" s="119"/>
      <c r="BU240" s="119"/>
      <c r="BV240" s="119"/>
      <c r="BW240" s="119"/>
      <c r="BX240" s="119"/>
      <c r="BY240" s="119"/>
      <c r="BZ240" s="119"/>
      <c r="CA240" s="119"/>
      <c r="CB240" s="119"/>
      <c r="CC240" s="119"/>
      <c r="CD240" s="119"/>
      <c r="CE240" s="119"/>
      <c r="CF240" s="119"/>
      <c r="CG240" s="119"/>
      <c r="CH240" s="119"/>
      <c r="CI240" s="119"/>
      <c r="CJ240" s="119"/>
      <c r="CK240" s="119"/>
      <c r="CL240" s="119"/>
      <c r="CM240" s="119"/>
      <c r="CN240" s="119"/>
      <c r="CO240" s="119"/>
      <c r="CP240" s="119"/>
      <c r="CQ240" s="119"/>
      <c r="CR240" s="119"/>
      <c r="CS240" s="119"/>
      <c r="CT240" s="119"/>
      <c r="CU240" s="119"/>
      <c r="CV240" s="119"/>
      <c r="CW240" s="119"/>
      <c r="CX240" s="119"/>
      <c r="CY240" s="119"/>
      <c r="CZ240" s="119"/>
      <c r="DA240" s="119"/>
      <c r="DB240" s="119"/>
      <c r="DC240" s="119"/>
      <c r="DD240" s="119"/>
      <c r="DE240" s="119"/>
      <c r="DF240" s="119"/>
      <c r="DG240" s="119"/>
      <c r="DH240" s="119"/>
      <c r="DI240" s="119"/>
      <c r="DJ240" s="119"/>
      <c r="DK240" s="119"/>
      <c r="DL240" s="119"/>
      <c r="DM240" s="119"/>
      <c r="DN240" s="119"/>
      <c r="DO240" s="119"/>
      <c r="DP240" s="119"/>
      <c r="DQ240" s="119"/>
      <c r="DR240" s="119"/>
      <c r="DS240" s="119"/>
      <c r="DT240" s="119"/>
      <c r="DU240" s="119"/>
      <c r="DV240" s="119"/>
      <c r="DW240" s="119"/>
      <c r="DX240" s="119"/>
      <c r="DY240" s="119"/>
      <c r="DZ240" s="119"/>
      <c r="EA240" s="119"/>
      <c r="EB240" s="119"/>
      <c r="EC240" s="119"/>
      <c r="ED240" s="119"/>
      <c r="EE240" s="119"/>
      <c r="EF240" s="119"/>
      <c r="EG240" s="119"/>
      <c r="EH240" s="119"/>
      <c r="EI240" s="119"/>
      <c r="EJ240" s="119"/>
      <c r="EK240" s="119"/>
      <c r="EL240" s="119"/>
      <c r="EM240" s="119"/>
      <c r="EN240" s="119"/>
      <c r="EO240" s="119"/>
      <c r="EP240" s="119"/>
      <c r="EQ240" s="119"/>
      <c r="ER240" s="119"/>
      <c r="ES240" s="119"/>
      <c r="ET240" s="119"/>
      <c r="EU240" s="119"/>
      <c r="EV240" s="119"/>
      <c r="EW240" s="119"/>
      <c r="EX240" s="119"/>
      <c r="EY240" s="119"/>
      <c r="EZ240" s="119"/>
      <c r="FA240" s="119"/>
      <c r="FB240" s="119"/>
      <c r="FC240" s="119"/>
      <c r="FD240" s="119"/>
      <c r="FE240" s="119"/>
      <c r="FF240" s="119"/>
      <c r="FG240" s="119"/>
      <c r="FH240" s="119"/>
      <c r="FI240" s="119"/>
      <c r="FJ240" s="119"/>
      <c r="FK240" s="119"/>
      <c r="FL240" s="119"/>
      <c r="FM240" s="119"/>
      <c r="FN240" s="119"/>
      <c r="FO240" s="119"/>
      <c r="FP240" s="119"/>
      <c r="FQ240" s="119"/>
      <c r="FR240" s="119"/>
      <c r="FS240" s="119"/>
      <c r="FT240" s="119"/>
      <c r="FU240" s="119"/>
      <c r="FV240" s="119"/>
      <c r="FW240" s="119"/>
      <c r="FX240" s="119"/>
      <c r="FY240" s="119"/>
      <c r="FZ240" s="119"/>
      <c r="GA240" s="119"/>
      <c r="GB240" s="119"/>
      <c r="GC240" s="119"/>
      <c r="GD240" s="119"/>
      <c r="GE240" s="119"/>
      <c r="GF240" s="119"/>
      <c r="GG240" s="119"/>
      <c r="GH240" s="119"/>
      <c r="GI240" s="119"/>
      <c r="GJ240" s="119"/>
    </row>
    <row r="241" spans="1:192" ht="123.75" x14ac:dyDescent="0.25">
      <c r="A241" s="182" t="s">
        <v>7</v>
      </c>
      <c r="B241" s="153"/>
      <c r="C241" s="153" t="s">
        <v>699</v>
      </c>
      <c r="D241" s="158" t="s">
        <v>24</v>
      </c>
      <c r="E241" s="172" t="s">
        <v>1076</v>
      </c>
      <c r="F241" s="63"/>
      <c r="G241" s="90" t="str">
        <f>Page1!$H234</f>
        <v>Validé</v>
      </c>
      <c r="H241" s="90" t="str">
        <f>Page2!$H234</f>
        <v>Validé</v>
      </c>
      <c r="I241" s="90" t="str">
        <f>Page3!$H234</f>
        <v>Validé</v>
      </c>
      <c r="J241" s="90" t="str">
        <f>Page4!$H234</f>
        <v>Validé</v>
      </c>
      <c r="K241" s="90" t="str">
        <f>Page5!$H234</f>
        <v>Validé</v>
      </c>
      <c r="L241" s="90" t="str">
        <f>Page6!$H234</f>
        <v>Validé</v>
      </c>
      <c r="M241" s="90" t="str">
        <f>Page7!$H234</f>
        <v>Validé</v>
      </c>
      <c r="N241" s="90" t="str">
        <f>Page8!$H234</f>
        <v>Validé</v>
      </c>
      <c r="O241" s="90" t="str">
        <f>Page9!$H234</f>
        <v>Validé</v>
      </c>
      <c r="P241" s="90" t="str">
        <f>Page10!$H234</f>
        <v>Validé</v>
      </c>
      <c r="Q241" s="90" t="str">
        <f>Page11!$H234</f>
        <v>Validé</v>
      </c>
      <c r="R241" s="90" t="str">
        <f>Page12!$H234</f>
        <v>Validé</v>
      </c>
      <c r="S241" s="90" t="str">
        <f>Page13!$H234</f>
        <v>Validé</v>
      </c>
      <c r="T241" s="90" t="str">
        <f>Page14!$H234</f>
        <v>Validé</v>
      </c>
      <c r="U241" s="90" t="str">
        <f>Page15!$H234</f>
        <v>Validé</v>
      </c>
      <c r="V241" s="90" t="str">
        <f>Page16!$H234</f>
        <v>Validé</v>
      </c>
      <c r="W241" s="90" t="str">
        <f>Page17!$H234</f>
        <v>Validé</v>
      </c>
      <c r="X241" s="90" t="str">
        <f>Page18!$H234</f>
        <v>Validé</v>
      </c>
      <c r="Y241" s="90" t="str">
        <f>Page19!$H234</f>
        <v>Validé</v>
      </c>
      <c r="Z241" s="90" t="str">
        <f>Page20!$H234</f>
        <v>Validé</v>
      </c>
      <c r="AA241" s="90" t="str">
        <f>Page21!$H234</f>
        <v>Validé</v>
      </c>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119"/>
      <c r="AZ241" s="119"/>
      <c r="BA241" s="119"/>
      <c r="BB241" s="119"/>
      <c r="BC241" s="119"/>
      <c r="BD241" s="119"/>
      <c r="BE241" s="119"/>
      <c r="BF241" s="119"/>
      <c r="BG241" s="119"/>
      <c r="BH241" s="119"/>
      <c r="BI241" s="119"/>
      <c r="BJ241" s="119"/>
      <c r="BK241" s="119"/>
      <c r="BL241" s="119"/>
      <c r="BM241" s="119"/>
      <c r="BN241" s="119"/>
      <c r="BO241" s="119"/>
      <c r="BP241" s="119"/>
      <c r="BQ241" s="119"/>
      <c r="BR241" s="119"/>
      <c r="BS241" s="119"/>
      <c r="BT241" s="119"/>
      <c r="BU241" s="119"/>
      <c r="BV241" s="119"/>
      <c r="BW241" s="119"/>
      <c r="BX241" s="119"/>
      <c r="BY241" s="119"/>
      <c r="BZ241" s="119"/>
      <c r="CA241" s="119"/>
      <c r="CB241" s="119"/>
      <c r="CC241" s="119"/>
      <c r="CD241" s="119"/>
      <c r="CE241" s="119"/>
      <c r="CF241" s="119"/>
      <c r="CG241" s="119"/>
      <c r="CH241" s="119"/>
      <c r="CI241" s="119"/>
      <c r="CJ241" s="119"/>
      <c r="CK241" s="119"/>
      <c r="CL241" s="119"/>
      <c r="CM241" s="119"/>
      <c r="CN241" s="119"/>
      <c r="CO241" s="119"/>
      <c r="CP241" s="119"/>
      <c r="CQ241" s="119"/>
      <c r="CR241" s="119"/>
      <c r="CS241" s="119"/>
      <c r="CT241" s="119"/>
      <c r="CU241" s="119"/>
      <c r="CV241" s="119"/>
      <c r="CW241" s="119"/>
      <c r="CX241" s="119"/>
      <c r="CY241" s="119"/>
      <c r="CZ241" s="119"/>
      <c r="DA241" s="119"/>
      <c r="DB241" s="119"/>
      <c r="DC241" s="119"/>
      <c r="DD241" s="119"/>
      <c r="DE241" s="119"/>
      <c r="DF241" s="119"/>
      <c r="DG241" s="119"/>
      <c r="DH241" s="119"/>
      <c r="DI241" s="119"/>
      <c r="DJ241" s="119"/>
      <c r="DK241" s="119"/>
      <c r="DL241" s="119"/>
      <c r="DM241" s="119"/>
      <c r="DN241" s="119"/>
      <c r="DO241" s="119"/>
      <c r="DP241" s="119"/>
      <c r="DQ241" s="119"/>
      <c r="DR241" s="119"/>
      <c r="DS241" s="119"/>
      <c r="DT241" s="119"/>
      <c r="DU241" s="119"/>
      <c r="DV241" s="119"/>
      <c r="DW241" s="119"/>
      <c r="DX241" s="119"/>
      <c r="DY241" s="119"/>
      <c r="DZ241" s="119"/>
      <c r="EA241" s="119"/>
      <c r="EB241" s="119"/>
      <c r="EC241" s="119"/>
      <c r="ED241" s="119"/>
      <c r="EE241" s="119"/>
      <c r="EF241" s="119"/>
      <c r="EG241" s="119"/>
      <c r="EH241" s="119"/>
      <c r="EI241" s="119"/>
      <c r="EJ241" s="119"/>
      <c r="EK241" s="119"/>
      <c r="EL241" s="119"/>
      <c r="EM241" s="119"/>
      <c r="EN241" s="119"/>
      <c r="EO241" s="119"/>
      <c r="EP241" s="119"/>
      <c r="EQ241" s="119"/>
      <c r="ER241" s="119"/>
      <c r="ES241" s="119"/>
      <c r="ET241" s="119"/>
      <c r="EU241" s="119"/>
      <c r="EV241" s="119"/>
      <c r="EW241" s="119"/>
      <c r="EX241" s="119"/>
      <c r="EY241" s="119"/>
      <c r="EZ241" s="119"/>
      <c r="FA241" s="119"/>
      <c r="FB241" s="119"/>
      <c r="FC241" s="119"/>
      <c r="FD241" s="119"/>
      <c r="FE241" s="119"/>
      <c r="FF241" s="119"/>
      <c r="FG241" s="119"/>
      <c r="FH241" s="119"/>
      <c r="FI241" s="119"/>
      <c r="FJ241" s="119"/>
      <c r="FK241" s="119"/>
      <c r="FL241" s="119"/>
      <c r="FM241" s="119"/>
      <c r="FN241" s="119"/>
      <c r="FO241" s="119"/>
      <c r="FP241" s="119"/>
      <c r="FQ241" s="119"/>
      <c r="FR241" s="119"/>
      <c r="FS241" s="119"/>
      <c r="FT241" s="119"/>
      <c r="FU241" s="119"/>
      <c r="FV241" s="119"/>
      <c r="FW241" s="119"/>
      <c r="FX241" s="119"/>
      <c r="FY241" s="119"/>
      <c r="FZ241" s="119"/>
      <c r="GA241" s="119"/>
      <c r="GB241" s="119"/>
      <c r="GC241" s="119"/>
      <c r="GD241" s="119"/>
      <c r="GE241" s="119"/>
      <c r="GF241" s="119"/>
      <c r="GG241" s="119"/>
      <c r="GH241" s="119"/>
      <c r="GI241" s="119"/>
      <c r="GJ241" s="119"/>
    </row>
    <row r="242" spans="1:192" ht="33.75" x14ac:dyDescent="0.25">
      <c r="A242" s="182" t="s">
        <v>7</v>
      </c>
      <c r="B242" s="160" t="s">
        <v>1077</v>
      </c>
      <c r="C242" s="160" t="s">
        <v>440</v>
      </c>
      <c r="D242" s="159" t="s">
        <v>24</v>
      </c>
      <c r="E242" s="164" t="s">
        <v>1078</v>
      </c>
      <c r="F242" s="62"/>
      <c r="G242" s="90" t="str">
        <f>Page1!$H235</f>
        <v>Invalidé</v>
      </c>
      <c r="H242" s="90" t="str">
        <f>Page2!$H235</f>
        <v>Validé</v>
      </c>
      <c r="I242" s="90" t="str">
        <f>Page3!$H235</f>
        <v>Validé</v>
      </c>
      <c r="J242" s="90" t="str">
        <f>Page4!$H235</f>
        <v>Validé</v>
      </c>
      <c r="K242" s="90" t="str">
        <f>Page5!$H235</f>
        <v>Invalidé</v>
      </c>
      <c r="L242" s="90" t="str">
        <f>Page6!$H235</f>
        <v>Invalidé</v>
      </c>
      <c r="M242" s="90" t="str">
        <f>Page7!$H235</f>
        <v>Validé</v>
      </c>
      <c r="N242" s="90" t="str">
        <f>Page8!$H235</f>
        <v>Validé</v>
      </c>
      <c r="O242" s="90" t="str">
        <f>Page9!$H235</f>
        <v>Validé</v>
      </c>
      <c r="P242" s="90" t="str">
        <f>Page10!$H235</f>
        <v>Validé</v>
      </c>
      <c r="Q242" s="90" t="str">
        <f>Page11!$H235</f>
        <v>Validé</v>
      </c>
      <c r="R242" s="90" t="str">
        <f>Page12!$H235</f>
        <v>Validé</v>
      </c>
      <c r="S242" s="90" t="str">
        <f>Page13!$H235</f>
        <v>Validé</v>
      </c>
      <c r="T242" s="90" t="str">
        <f>Page14!$H235</f>
        <v>Validé</v>
      </c>
      <c r="U242" s="90" t="str">
        <f>Page15!$H235</f>
        <v>Validé</v>
      </c>
      <c r="V242" s="90" t="str">
        <f>Page16!$H235</f>
        <v>Validé</v>
      </c>
      <c r="W242" s="90" t="str">
        <f>Page17!$H235</f>
        <v>Validé</v>
      </c>
      <c r="X242" s="90" t="str">
        <f>Page18!$H235</f>
        <v>Validé</v>
      </c>
      <c r="Y242" s="90" t="str">
        <f>Page19!$H235</f>
        <v>Validé</v>
      </c>
      <c r="Z242" s="90" t="str">
        <f>Page20!$H235</f>
        <v>Validé</v>
      </c>
      <c r="AA242" s="90" t="str">
        <f>Page21!$H235</f>
        <v>Validé</v>
      </c>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119"/>
      <c r="AZ242" s="119"/>
      <c r="BA242" s="119"/>
      <c r="BB242" s="119"/>
      <c r="BC242" s="119"/>
      <c r="BD242" s="119"/>
      <c r="BE242" s="119"/>
      <c r="BF242" s="119"/>
      <c r="BG242" s="119"/>
      <c r="BH242" s="119"/>
      <c r="BI242" s="119"/>
      <c r="BJ242" s="119"/>
      <c r="BK242" s="119"/>
      <c r="BL242" s="119"/>
      <c r="BM242" s="119"/>
      <c r="BN242" s="119"/>
      <c r="BO242" s="119"/>
      <c r="BP242" s="119"/>
      <c r="BQ242" s="119"/>
      <c r="BR242" s="119"/>
      <c r="BS242" s="119"/>
      <c r="BT242" s="119"/>
      <c r="BU242" s="119"/>
      <c r="BV242" s="119"/>
      <c r="BW242" s="119"/>
      <c r="BX242" s="119"/>
      <c r="BY242" s="119"/>
      <c r="BZ242" s="119"/>
      <c r="CA242" s="119"/>
      <c r="CB242" s="119"/>
      <c r="CC242" s="119"/>
      <c r="CD242" s="119"/>
      <c r="CE242" s="119"/>
      <c r="CF242" s="119"/>
      <c r="CG242" s="119"/>
      <c r="CH242" s="119"/>
      <c r="CI242" s="119"/>
      <c r="CJ242" s="119"/>
      <c r="CK242" s="119"/>
      <c r="CL242" s="119"/>
      <c r="CM242" s="119"/>
      <c r="CN242" s="119"/>
      <c r="CO242" s="119"/>
      <c r="CP242" s="119"/>
      <c r="CQ242" s="119"/>
      <c r="CR242" s="119"/>
      <c r="CS242" s="119"/>
      <c r="CT242" s="119"/>
      <c r="CU242" s="119"/>
      <c r="CV242" s="119"/>
      <c r="CW242" s="119"/>
      <c r="CX242" s="119"/>
      <c r="CY242" s="119"/>
      <c r="CZ242" s="119"/>
      <c r="DA242" s="119"/>
      <c r="DB242" s="119"/>
      <c r="DC242" s="119"/>
      <c r="DD242" s="119"/>
      <c r="DE242" s="119"/>
      <c r="DF242" s="119"/>
      <c r="DG242" s="119"/>
      <c r="DH242" s="119"/>
      <c r="DI242" s="119"/>
      <c r="DJ242" s="119"/>
      <c r="DK242" s="119"/>
      <c r="DL242" s="119"/>
      <c r="DM242" s="119"/>
      <c r="DN242" s="119"/>
      <c r="DO242" s="119"/>
      <c r="DP242" s="119"/>
      <c r="DQ242" s="119"/>
      <c r="DR242" s="119"/>
      <c r="DS242" s="119"/>
      <c r="DT242" s="119"/>
      <c r="DU242" s="119"/>
      <c r="DV242" s="119"/>
      <c r="DW242" s="119"/>
      <c r="DX242" s="119"/>
      <c r="DY242" s="119"/>
      <c r="DZ242" s="119"/>
      <c r="EA242" s="119"/>
      <c r="EB242" s="119"/>
      <c r="EC242" s="119"/>
      <c r="ED242" s="119"/>
      <c r="EE242" s="119"/>
      <c r="EF242" s="119"/>
      <c r="EG242" s="119"/>
      <c r="EH242" s="119"/>
      <c r="EI242" s="119"/>
      <c r="EJ242" s="119"/>
      <c r="EK242" s="119"/>
      <c r="EL242" s="119"/>
      <c r="EM242" s="119"/>
      <c r="EN242" s="119"/>
      <c r="EO242" s="119"/>
      <c r="EP242" s="119"/>
      <c r="EQ242" s="119"/>
      <c r="ER242" s="119"/>
      <c r="ES242" s="119"/>
      <c r="ET242" s="119"/>
      <c r="EU242" s="119"/>
      <c r="EV242" s="119"/>
      <c r="EW242" s="119"/>
      <c r="EX242" s="119"/>
      <c r="EY242" s="119"/>
      <c r="EZ242" s="119"/>
      <c r="FA242" s="119"/>
      <c r="FB242" s="119"/>
      <c r="FC242" s="119"/>
      <c r="FD242" s="119"/>
      <c r="FE242" s="119"/>
      <c r="FF242" s="119"/>
      <c r="FG242" s="119"/>
      <c r="FH242" s="119"/>
      <c r="FI242" s="119"/>
      <c r="FJ242" s="119"/>
      <c r="FK242" s="119"/>
      <c r="FL242" s="119"/>
      <c r="FM242" s="119"/>
      <c r="FN242" s="119"/>
      <c r="FO242" s="119"/>
      <c r="FP242" s="119"/>
      <c r="FQ242" s="119"/>
      <c r="FR242" s="119"/>
      <c r="FS242" s="119"/>
      <c r="FT242" s="119"/>
      <c r="FU242" s="119"/>
      <c r="FV242" s="119"/>
      <c r="FW242" s="119"/>
      <c r="FX242" s="119"/>
      <c r="FY242" s="119"/>
      <c r="FZ242" s="119"/>
      <c r="GA242" s="119"/>
      <c r="GB242" s="119"/>
      <c r="GC242" s="119"/>
      <c r="GD242" s="119"/>
      <c r="GE242" s="119"/>
      <c r="GF242" s="119"/>
      <c r="GG242" s="119"/>
      <c r="GH242" s="119"/>
      <c r="GI242" s="119"/>
      <c r="GJ242" s="119"/>
    </row>
    <row r="243" spans="1:192" ht="33.75" x14ac:dyDescent="0.25">
      <c r="A243" s="182" t="s">
        <v>7</v>
      </c>
      <c r="B243" s="160"/>
      <c r="C243" s="160" t="s">
        <v>700</v>
      </c>
      <c r="D243" s="159" t="s">
        <v>24</v>
      </c>
      <c r="E243" s="164" t="s">
        <v>1079</v>
      </c>
      <c r="F243" s="62"/>
      <c r="G243" s="90" t="str">
        <f>Page1!$H236</f>
        <v>Validé</v>
      </c>
      <c r="H243" s="90" t="str">
        <f>Page2!$H236</f>
        <v>Validé</v>
      </c>
      <c r="I243" s="90" t="str">
        <f>Page3!$H236</f>
        <v>Validé</v>
      </c>
      <c r="J243" s="90" t="str">
        <f>Page4!$H236</f>
        <v>Validé</v>
      </c>
      <c r="K243" s="90" t="str">
        <f>Page5!$H236</f>
        <v>Validé</v>
      </c>
      <c r="L243" s="90" t="str">
        <f>Page6!$H236</f>
        <v>Validé</v>
      </c>
      <c r="M243" s="90" t="str">
        <f>Page7!$H236</f>
        <v>Validé</v>
      </c>
      <c r="N243" s="90" t="str">
        <f>Page8!$H236</f>
        <v>Validé</v>
      </c>
      <c r="O243" s="90" t="str">
        <f>Page9!$H236</f>
        <v>Validé</v>
      </c>
      <c r="P243" s="90" t="str">
        <f>Page10!$H236</f>
        <v>Validé</v>
      </c>
      <c r="Q243" s="90" t="str">
        <f>Page11!$H236</f>
        <v>Validé</v>
      </c>
      <c r="R243" s="90" t="str">
        <f>Page12!$H236</f>
        <v>Validé</v>
      </c>
      <c r="S243" s="90" t="str">
        <f>Page13!$H236</f>
        <v>Validé</v>
      </c>
      <c r="T243" s="90" t="str">
        <f>Page14!$H236</f>
        <v>Validé</v>
      </c>
      <c r="U243" s="90" t="str">
        <f>Page15!$H236</f>
        <v>Validé</v>
      </c>
      <c r="V243" s="90" t="str">
        <f>Page16!$H236</f>
        <v>Validé</v>
      </c>
      <c r="W243" s="90" t="str">
        <f>Page17!$H236</f>
        <v>Validé</v>
      </c>
      <c r="X243" s="90" t="str">
        <f>Page18!$H236</f>
        <v>Validé</v>
      </c>
      <c r="Y243" s="90" t="str">
        <f>Page19!$H236</f>
        <v>Validé</v>
      </c>
      <c r="Z243" s="90" t="str">
        <f>Page20!$H236</f>
        <v>Validé</v>
      </c>
      <c r="AA243" s="90" t="str">
        <f>Page21!$H236</f>
        <v>Validé</v>
      </c>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119"/>
      <c r="AZ243" s="119"/>
      <c r="BA243" s="119"/>
      <c r="BB243" s="119"/>
      <c r="BC243" s="119"/>
      <c r="BD243" s="119"/>
      <c r="BE243" s="119"/>
      <c r="BF243" s="119"/>
      <c r="BG243" s="119"/>
      <c r="BH243" s="119"/>
      <c r="BI243" s="119"/>
      <c r="BJ243" s="119"/>
      <c r="BK243" s="119"/>
      <c r="BL243" s="119"/>
      <c r="BM243" s="119"/>
      <c r="BN243" s="119"/>
      <c r="BO243" s="119"/>
      <c r="BP243" s="119"/>
      <c r="BQ243" s="119"/>
      <c r="BR243" s="119"/>
      <c r="BS243" s="119"/>
      <c r="BT243" s="119"/>
      <c r="BU243" s="119"/>
      <c r="BV243" s="119"/>
      <c r="BW243" s="119"/>
      <c r="BX243" s="119"/>
      <c r="BY243" s="119"/>
      <c r="BZ243" s="119"/>
      <c r="CA243" s="119"/>
      <c r="CB243" s="119"/>
      <c r="CC243" s="119"/>
      <c r="CD243" s="119"/>
      <c r="CE243" s="119"/>
      <c r="CF243" s="119"/>
      <c r="CG243" s="119"/>
      <c r="CH243" s="119"/>
      <c r="CI243" s="119"/>
      <c r="CJ243" s="119"/>
      <c r="CK243" s="119"/>
      <c r="CL243" s="119"/>
      <c r="CM243" s="119"/>
      <c r="CN243" s="119"/>
      <c r="CO243" s="119"/>
      <c r="CP243" s="119"/>
      <c r="CQ243" s="119"/>
      <c r="CR243" s="119"/>
      <c r="CS243" s="119"/>
      <c r="CT243" s="119"/>
      <c r="CU243" s="119"/>
      <c r="CV243" s="119"/>
      <c r="CW243" s="119"/>
      <c r="CX243" s="119"/>
      <c r="CY243" s="119"/>
      <c r="CZ243" s="119"/>
      <c r="DA243" s="119"/>
      <c r="DB243" s="119"/>
      <c r="DC243" s="119"/>
      <c r="DD243" s="119"/>
      <c r="DE243" s="119"/>
      <c r="DF243" s="119"/>
      <c r="DG243" s="119"/>
      <c r="DH243" s="119"/>
      <c r="DI243" s="119"/>
      <c r="DJ243" s="119"/>
      <c r="DK243" s="119"/>
      <c r="DL243" s="119"/>
      <c r="DM243" s="119"/>
      <c r="DN243" s="119"/>
      <c r="DO243" s="119"/>
      <c r="DP243" s="119"/>
      <c r="DQ243" s="119"/>
      <c r="DR243" s="119"/>
      <c r="DS243" s="119"/>
      <c r="DT243" s="119"/>
      <c r="DU243" s="119"/>
      <c r="DV243" s="119"/>
      <c r="DW243" s="119"/>
      <c r="DX243" s="119"/>
      <c r="DY243" s="119"/>
      <c r="DZ243" s="119"/>
      <c r="EA243" s="119"/>
      <c r="EB243" s="119"/>
      <c r="EC243" s="119"/>
      <c r="ED243" s="119"/>
      <c r="EE243" s="119"/>
      <c r="EF243" s="119"/>
      <c r="EG243" s="119"/>
      <c r="EH243" s="119"/>
      <c r="EI243" s="119"/>
      <c r="EJ243" s="119"/>
      <c r="EK243" s="119"/>
      <c r="EL243" s="119"/>
      <c r="EM243" s="119"/>
      <c r="EN243" s="119"/>
      <c r="EO243" s="119"/>
      <c r="EP243" s="119"/>
      <c r="EQ243" s="119"/>
      <c r="ER243" s="119"/>
      <c r="ES243" s="119"/>
      <c r="ET243" s="119"/>
      <c r="EU243" s="119"/>
      <c r="EV243" s="119"/>
      <c r="EW243" s="119"/>
      <c r="EX243" s="119"/>
      <c r="EY243" s="119"/>
      <c r="EZ243" s="119"/>
      <c r="FA243" s="119"/>
      <c r="FB243" s="119"/>
      <c r="FC243" s="119"/>
      <c r="FD243" s="119"/>
      <c r="FE243" s="119"/>
      <c r="FF243" s="119"/>
      <c r="FG243" s="119"/>
      <c r="FH243" s="119"/>
      <c r="FI243" s="119"/>
      <c r="FJ243" s="119"/>
      <c r="FK243" s="119"/>
      <c r="FL243" s="119"/>
      <c r="FM243" s="119"/>
      <c r="FN243" s="119"/>
      <c r="FO243" s="119"/>
      <c r="FP243" s="119"/>
      <c r="FQ243" s="119"/>
      <c r="FR243" s="119"/>
      <c r="FS243" s="119"/>
      <c r="FT243" s="119"/>
      <c r="FU243" s="119"/>
      <c r="FV243" s="119"/>
      <c r="FW243" s="119"/>
      <c r="FX243" s="119"/>
      <c r="FY243" s="119"/>
      <c r="FZ243" s="119"/>
      <c r="GA243" s="119"/>
      <c r="GB243" s="119"/>
      <c r="GC243" s="119"/>
      <c r="GD243" s="119"/>
      <c r="GE243" s="119"/>
      <c r="GF243" s="119"/>
      <c r="GG243" s="119"/>
      <c r="GH243" s="119"/>
      <c r="GI243" s="119"/>
      <c r="GJ243" s="119"/>
    </row>
    <row r="244" spans="1:192" ht="112.5" x14ac:dyDescent="0.25">
      <c r="A244" s="182" t="s">
        <v>7</v>
      </c>
      <c r="B244" s="153" t="s">
        <v>1080</v>
      </c>
      <c r="C244" s="153" t="s">
        <v>441</v>
      </c>
      <c r="D244" s="158" t="s">
        <v>24</v>
      </c>
      <c r="E244" s="174" t="s">
        <v>1081</v>
      </c>
      <c r="F244" s="63"/>
      <c r="G244" s="90" t="str">
        <f>Page1!$H237</f>
        <v>Validé</v>
      </c>
      <c r="H244" s="90" t="str">
        <f>Page2!$H237</f>
        <v>Validé</v>
      </c>
      <c r="I244" s="90" t="str">
        <f>Page3!$H237</f>
        <v>Validé</v>
      </c>
      <c r="J244" s="90" t="str">
        <f>Page4!$H237</f>
        <v>Validé</v>
      </c>
      <c r="K244" s="90" t="str">
        <f>Page5!$H237</f>
        <v>Validé</v>
      </c>
      <c r="L244" s="90" t="str">
        <f>Page6!$H237</f>
        <v>Validé</v>
      </c>
      <c r="M244" s="90" t="str">
        <f>Page7!$H237</f>
        <v>Validé</v>
      </c>
      <c r="N244" s="90" t="str">
        <f>Page8!$H237</f>
        <v>Validé</v>
      </c>
      <c r="O244" s="90" t="str">
        <f>Page9!$H237</f>
        <v>Validé</v>
      </c>
      <c r="P244" s="90" t="str">
        <f>Page10!$H237</f>
        <v>Validé</v>
      </c>
      <c r="Q244" s="90" t="str">
        <f>Page11!$H237</f>
        <v>Validé</v>
      </c>
      <c r="R244" s="90" t="str">
        <f>Page12!$H237</f>
        <v>Validé</v>
      </c>
      <c r="S244" s="90" t="str">
        <f>Page13!$H237</f>
        <v>Validé</v>
      </c>
      <c r="T244" s="90" t="str">
        <f>Page14!$H237</f>
        <v>Validé</v>
      </c>
      <c r="U244" s="90" t="str">
        <f>Page15!$H237</f>
        <v>Validé</v>
      </c>
      <c r="V244" s="90" t="str">
        <f>Page16!$H237</f>
        <v>Validé</v>
      </c>
      <c r="W244" s="90" t="str">
        <f>Page17!$H237</f>
        <v>Validé</v>
      </c>
      <c r="X244" s="90" t="str">
        <f>Page18!$H237</f>
        <v>Validé</v>
      </c>
      <c r="Y244" s="90" t="str">
        <f>Page19!$H237</f>
        <v>Validé</v>
      </c>
      <c r="Z244" s="90" t="str">
        <f>Page20!$H237</f>
        <v>Validé</v>
      </c>
      <c r="AA244" s="90" t="str">
        <f>Page21!$H237</f>
        <v>Validé</v>
      </c>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119"/>
      <c r="AZ244" s="119"/>
      <c r="BA244" s="119"/>
      <c r="BB244" s="119"/>
      <c r="BC244" s="119"/>
      <c r="BD244" s="119"/>
      <c r="BE244" s="119"/>
      <c r="BF244" s="119"/>
      <c r="BG244" s="119"/>
      <c r="BH244" s="119"/>
      <c r="BI244" s="119"/>
      <c r="BJ244" s="119"/>
      <c r="BK244" s="119"/>
      <c r="BL244" s="119"/>
      <c r="BM244" s="119"/>
      <c r="BN244" s="119"/>
      <c r="BO244" s="119"/>
      <c r="BP244" s="119"/>
      <c r="BQ244" s="119"/>
      <c r="BR244" s="119"/>
      <c r="BS244" s="119"/>
      <c r="BT244" s="119"/>
      <c r="BU244" s="119"/>
      <c r="BV244" s="119"/>
      <c r="BW244" s="119"/>
      <c r="BX244" s="119"/>
      <c r="BY244" s="119"/>
      <c r="BZ244" s="119"/>
      <c r="CA244" s="119"/>
      <c r="CB244" s="119"/>
      <c r="CC244" s="119"/>
      <c r="CD244" s="119"/>
      <c r="CE244" s="119"/>
      <c r="CF244" s="119"/>
      <c r="CG244" s="119"/>
      <c r="CH244" s="119"/>
      <c r="CI244" s="119"/>
      <c r="CJ244" s="119"/>
      <c r="CK244" s="119"/>
      <c r="CL244" s="119"/>
      <c r="CM244" s="119"/>
      <c r="CN244" s="119"/>
      <c r="CO244" s="119"/>
      <c r="CP244" s="119"/>
      <c r="CQ244" s="119"/>
      <c r="CR244" s="119"/>
      <c r="CS244" s="119"/>
      <c r="CT244" s="119"/>
      <c r="CU244" s="119"/>
      <c r="CV244" s="119"/>
      <c r="CW244" s="119"/>
      <c r="CX244" s="119"/>
      <c r="CY244" s="119"/>
      <c r="CZ244" s="119"/>
      <c r="DA244" s="119"/>
      <c r="DB244" s="119"/>
      <c r="DC244" s="119"/>
      <c r="DD244" s="119"/>
      <c r="DE244" s="119"/>
      <c r="DF244" s="119"/>
      <c r="DG244" s="119"/>
      <c r="DH244" s="119"/>
      <c r="DI244" s="119"/>
      <c r="DJ244" s="119"/>
      <c r="DK244" s="119"/>
      <c r="DL244" s="119"/>
      <c r="DM244" s="119"/>
      <c r="DN244" s="119"/>
      <c r="DO244" s="119"/>
      <c r="DP244" s="119"/>
      <c r="DQ244" s="119"/>
      <c r="DR244" s="119"/>
      <c r="DS244" s="119"/>
      <c r="DT244" s="119"/>
      <c r="DU244" s="119"/>
      <c r="DV244" s="119"/>
      <c r="DW244" s="119"/>
      <c r="DX244" s="119"/>
      <c r="DY244" s="119"/>
      <c r="DZ244" s="119"/>
      <c r="EA244" s="119"/>
      <c r="EB244" s="119"/>
      <c r="EC244" s="119"/>
      <c r="ED244" s="119"/>
      <c r="EE244" s="119"/>
      <c r="EF244" s="119"/>
      <c r="EG244" s="119"/>
      <c r="EH244" s="119"/>
      <c r="EI244" s="119"/>
      <c r="EJ244" s="119"/>
      <c r="EK244" s="119"/>
      <c r="EL244" s="119"/>
      <c r="EM244" s="119"/>
      <c r="EN244" s="119"/>
      <c r="EO244" s="119"/>
      <c r="EP244" s="119"/>
      <c r="EQ244" s="119"/>
      <c r="ER244" s="119"/>
      <c r="ES244" s="119"/>
      <c r="ET244" s="119"/>
      <c r="EU244" s="119"/>
      <c r="EV244" s="119"/>
      <c r="EW244" s="119"/>
      <c r="EX244" s="119"/>
      <c r="EY244" s="119"/>
      <c r="EZ244" s="119"/>
      <c r="FA244" s="119"/>
      <c r="FB244" s="119"/>
      <c r="FC244" s="119"/>
      <c r="FD244" s="119"/>
      <c r="FE244" s="119"/>
      <c r="FF244" s="119"/>
      <c r="FG244" s="119"/>
      <c r="FH244" s="119"/>
      <c r="FI244" s="119"/>
      <c r="FJ244" s="119"/>
      <c r="FK244" s="119"/>
      <c r="FL244" s="119"/>
      <c r="FM244" s="119"/>
      <c r="FN244" s="119"/>
      <c r="FO244" s="119"/>
      <c r="FP244" s="119"/>
      <c r="FQ244" s="119"/>
      <c r="FR244" s="119"/>
      <c r="FS244" s="119"/>
      <c r="FT244" s="119"/>
      <c r="FU244" s="119"/>
      <c r="FV244" s="119"/>
      <c r="FW244" s="119"/>
      <c r="FX244" s="119"/>
      <c r="FY244" s="119"/>
      <c r="FZ244" s="119"/>
      <c r="GA244" s="119"/>
      <c r="GB244" s="119"/>
      <c r="GC244" s="119"/>
      <c r="GD244" s="119"/>
      <c r="GE244" s="119"/>
      <c r="GF244" s="119"/>
      <c r="GG244" s="119"/>
      <c r="GH244" s="119"/>
      <c r="GI244" s="119"/>
      <c r="GJ244" s="119"/>
    </row>
    <row r="245" spans="1:192" ht="180" x14ac:dyDescent="0.25">
      <c r="A245" s="182" t="s">
        <v>7</v>
      </c>
      <c r="B245" s="160" t="s">
        <v>1082</v>
      </c>
      <c r="C245" s="160" t="s">
        <v>442</v>
      </c>
      <c r="D245" s="159" t="s">
        <v>24</v>
      </c>
      <c r="E245" s="178" t="s">
        <v>1083</v>
      </c>
      <c r="F245" s="62"/>
      <c r="G245" s="90" t="str">
        <f>Page1!$H238</f>
        <v>Validé</v>
      </c>
      <c r="H245" s="90" t="str">
        <f>Page2!$H238</f>
        <v>Validé</v>
      </c>
      <c r="I245" s="90" t="str">
        <f>Page3!$H238</f>
        <v>Validé</v>
      </c>
      <c r="J245" s="90" t="str">
        <f>Page4!$H238</f>
        <v>Validé</v>
      </c>
      <c r="K245" s="90" t="str">
        <f>Page5!$H238</f>
        <v>Validé</v>
      </c>
      <c r="L245" s="90" t="str">
        <f>Page6!$H238</f>
        <v>Validé</v>
      </c>
      <c r="M245" s="90" t="str">
        <f>Page7!$H238</f>
        <v>Validé</v>
      </c>
      <c r="N245" s="90" t="str">
        <f>Page8!$H238</f>
        <v>Validé</v>
      </c>
      <c r="O245" s="90" t="str">
        <f>Page9!$H238</f>
        <v>Validé</v>
      </c>
      <c r="P245" s="90" t="str">
        <f>Page10!$H238</f>
        <v>Validé</v>
      </c>
      <c r="Q245" s="90" t="str">
        <f>Page11!$H238</f>
        <v>Validé</v>
      </c>
      <c r="R245" s="90" t="str">
        <f>Page12!$H238</f>
        <v>Validé</v>
      </c>
      <c r="S245" s="90" t="str">
        <f>Page13!$H238</f>
        <v>Validé</v>
      </c>
      <c r="T245" s="90" t="str">
        <f>Page14!$H238</f>
        <v>Validé</v>
      </c>
      <c r="U245" s="90" t="str">
        <f>Page15!$H238</f>
        <v>Validé</v>
      </c>
      <c r="V245" s="90" t="str">
        <f>Page16!$H238</f>
        <v>NA</v>
      </c>
      <c r="W245" s="90" t="str">
        <f>Page17!$H238</f>
        <v>NA</v>
      </c>
      <c r="X245" s="90" t="str">
        <f>Page18!$H238</f>
        <v>Validé</v>
      </c>
      <c r="Y245" s="90" t="str">
        <f>Page19!$H238</f>
        <v>Validé</v>
      </c>
      <c r="Z245" s="90" t="str">
        <f>Page20!$H238</f>
        <v>Validé</v>
      </c>
      <c r="AA245" s="90" t="str">
        <f>Page21!$H238</f>
        <v>NA</v>
      </c>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119"/>
      <c r="AZ245" s="119"/>
      <c r="BA245" s="119"/>
      <c r="BB245" s="119"/>
      <c r="BC245" s="119"/>
      <c r="BD245" s="119"/>
      <c r="BE245" s="119"/>
      <c r="BF245" s="119"/>
      <c r="BG245" s="119"/>
      <c r="BH245" s="119"/>
      <c r="BI245" s="119"/>
      <c r="BJ245" s="119"/>
      <c r="BK245" s="119"/>
      <c r="BL245" s="119"/>
      <c r="BM245" s="119"/>
      <c r="BN245" s="119"/>
      <c r="BO245" s="119"/>
      <c r="BP245" s="119"/>
      <c r="BQ245" s="119"/>
      <c r="BR245" s="119"/>
      <c r="BS245" s="119"/>
      <c r="BT245" s="119"/>
      <c r="BU245" s="119"/>
      <c r="BV245" s="119"/>
      <c r="BW245" s="119"/>
      <c r="BX245" s="119"/>
      <c r="BY245" s="119"/>
      <c r="BZ245" s="119"/>
      <c r="CA245" s="119"/>
      <c r="CB245" s="119"/>
      <c r="CC245" s="119"/>
      <c r="CD245" s="119"/>
      <c r="CE245" s="119"/>
      <c r="CF245" s="119"/>
      <c r="CG245" s="119"/>
      <c r="CH245" s="119"/>
      <c r="CI245" s="119"/>
      <c r="CJ245" s="119"/>
      <c r="CK245" s="119"/>
      <c r="CL245" s="119"/>
      <c r="CM245" s="119"/>
      <c r="CN245" s="119"/>
      <c r="CO245" s="119"/>
      <c r="CP245" s="119"/>
      <c r="CQ245" s="119"/>
      <c r="CR245" s="119"/>
      <c r="CS245" s="119"/>
      <c r="CT245" s="119"/>
      <c r="CU245" s="119"/>
      <c r="CV245" s="119"/>
      <c r="CW245" s="119"/>
      <c r="CX245" s="119"/>
      <c r="CY245" s="119"/>
      <c r="CZ245" s="119"/>
      <c r="DA245" s="119"/>
      <c r="DB245" s="119"/>
      <c r="DC245" s="119"/>
      <c r="DD245" s="119"/>
      <c r="DE245" s="119"/>
      <c r="DF245" s="119"/>
      <c r="DG245" s="119"/>
      <c r="DH245" s="119"/>
      <c r="DI245" s="119"/>
      <c r="DJ245" s="119"/>
      <c r="DK245" s="119"/>
      <c r="DL245" s="119"/>
      <c r="DM245" s="119"/>
      <c r="DN245" s="119"/>
      <c r="DO245" s="119"/>
      <c r="DP245" s="119"/>
      <c r="DQ245" s="119"/>
      <c r="DR245" s="119"/>
      <c r="DS245" s="119"/>
      <c r="DT245" s="119"/>
      <c r="DU245" s="119"/>
      <c r="DV245" s="119"/>
      <c r="DW245" s="119"/>
      <c r="DX245" s="119"/>
      <c r="DY245" s="119"/>
      <c r="DZ245" s="119"/>
      <c r="EA245" s="119"/>
      <c r="EB245" s="119"/>
      <c r="EC245" s="119"/>
      <c r="ED245" s="119"/>
      <c r="EE245" s="119"/>
      <c r="EF245" s="119"/>
      <c r="EG245" s="119"/>
      <c r="EH245" s="119"/>
      <c r="EI245" s="119"/>
      <c r="EJ245" s="119"/>
      <c r="EK245" s="119"/>
      <c r="EL245" s="119"/>
      <c r="EM245" s="119"/>
      <c r="EN245" s="119"/>
      <c r="EO245" s="119"/>
      <c r="EP245" s="119"/>
      <c r="EQ245" s="119"/>
      <c r="ER245" s="119"/>
      <c r="ES245" s="119"/>
      <c r="ET245" s="119"/>
      <c r="EU245" s="119"/>
      <c r="EV245" s="119"/>
      <c r="EW245" s="119"/>
      <c r="EX245" s="119"/>
      <c r="EY245" s="119"/>
      <c r="EZ245" s="119"/>
      <c r="FA245" s="119"/>
      <c r="FB245" s="119"/>
      <c r="FC245" s="119"/>
      <c r="FD245" s="119"/>
      <c r="FE245" s="119"/>
      <c r="FF245" s="119"/>
      <c r="FG245" s="119"/>
      <c r="FH245" s="119"/>
      <c r="FI245" s="119"/>
      <c r="FJ245" s="119"/>
      <c r="FK245" s="119"/>
      <c r="FL245" s="119"/>
      <c r="FM245" s="119"/>
      <c r="FN245" s="119"/>
      <c r="FO245" s="119"/>
      <c r="FP245" s="119"/>
      <c r="FQ245" s="119"/>
      <c r="FR245" s="119"/>
      <c r="FS245" s="119"/>
      <c r="FT245" s="119"/>
      <c r="FU245" s="119"/>
      <c r="FV245" s="119"/>
      <c r="FW245" s="119"/>
      <c r="FX245" s="119"/>
      <c r="FY245" s="119"/>
      <c r="FZ245" s="119"/>
      <c r="GA245" s="119"/>
      <c r="GB245" s="119"/>
      <c r="GC245" s="119"/>
      <c r="GD245" s="119"/>
      <c r="GE245" s="119"/>
      <c r="GF245" s="119"/>
      <c r="GG245" s="119"/>
      <c r="GH245" s="119"/>
      <c r="GI245" s="119"/>
      <c r="GJ245" s="119"/>
    </row>
    <row r="246" spans="1:192" ht="90" x14ac:dyDescent="0.25">
      <c r="A246" s="182" t="s">
        <v>7</v>
      </c>
      <c r="B246" s="153" t="s">
        <v>1084</v>
      </c>
      <c r="C246" s="153" t="s">
        <v>443</v>
      </c>
      <c r="D246" s="158" t="s">
        <v>24</v>
      </c>
      <c r="E246" s="172" t="s">
        <v>1085</v>
      </c>
      <c r="F246" s="63"/>
      <c r="G246" s="90" t="str">
        <f>Page1!$H239</f>
        <v>Validé</v>
      </c>
      <c r="H246" s="90" t="str">
        <f>Page2!$H239</f>
        <v>Validé</v>
      </c>
      <c r="I246" s="90" t="str">
        <f>Page3!$H239</f>
        <v>Validé</v>
      </c>
      <c r="J246" s="90" t="str">
        <f>Page4!$H239</f>
        <v>Validé</v>
      </c>
      <c r="K246" s="90" t="str">
        <f>Page5!$H239</f>
        <v>Validé</v>
      </c>
      <c r="L246" s="90" t="str">
        <f>Page6!$H239</f>
        <v>Validé</v>
      </c>
      <c r="M246" s="90" t="str">
        <f>Page7!$H239</f>
        <v>Validé</v>
      </c>
      <c r="N246" s="90" t="str">
        <f>Page8!$H239</f>
        <v>Validé</v>
      </c>
      <c r="O246" s="90" t="str">
        <f>Page9!$H239</f>
        <v>Validé</v>
      </c>
      <c r="P246" s="90" t="str">
        <f>Page10!$H239</f>
        <v>Validé</v>
      </c>
      <c r="Q246" s="90" t="str">
        <f>Page11!$H239</f>
        <v>Validé</v>
      </c>
      <c r="R246" s="90" t="str">
        <f>Page12!$H239</f>
        <v>Validé</v>
      </c>
      <c r="S246" s="90" t="str">
        <f>Page13!$H239</f>
        <v>Validé</v>
      </c>
      <c r="T246" s="90" t="str">
        <f>Page14!$H239</f>
        <v>Validé</v>
      </c>
      <c r="U246" s="90" t="str">
        <f>Page15!$H239</f>
        <v>Validé</v>
      </c>
      <c r="V246" s="90" t="str">
        <f>Page16!$H239</f>
        <v>Validé</v>
      </c>
      <c r="W246" s="90" t="str">
        <f>Page17!$H239</f>
        <v>Validé</v>
      </c>
      <c r="X246" s="90" t="str">
        <f>Page18!$H239</f>
        <v>Validé</v>
      </c>
      <c r="Y246" s="90" t="str">
        <f>Page19!$H239</f>
        <v>Validé</v>
      </c>
      <c r="Z246" s="90" t="str">
        <f>Page20!$H239</f>
        <v>Validé</v>
      </c>
      <c r="AA246" s="90" t="str">
        <f>Page21!$H239</f>
        <v>Validé</v>
      </c>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119"/>
      <c r="AZ246" s="119"/>
      <c r="BA246" s="119"/>
      <c r="BB246" s="119"/>
      <c r="BC246" s="119"/>
      <c r="BD246" s="119"/>
      <c r="BE246" s="119"/>
      <c r="BF246" s="119"/>
      <c r="BG246" s="119"/>
      <c r="BH246" s="119"/>
      <c r="BI246" s="119"/>
      <c r="BJ246" s="119"/>
      <c r="BK246" s="119"/>
      <c r="BL246" s="119"/>
      <c r="BM246" s="119"/>
      <c r="BN246" s="119"/>
      <c r="BO246" s="119"/>
      <c r="BP246" s="119"/>
      <c r="BQ246" s="119"/>
      <c r="BR246" s="119"/>
      <c r="BS246" s="119"/>
      <c r="BT246" s="119"/>
      <c r="BU246" s="119"/>
      <c r="BV246" s="119"/>
      <c r="BW246" s="119"/>
      <c r="BX246" s="119"/>
      <c r="BY246" s="119"/>
      <c r="BZ246" s="119"/>
      <c r="CA246" s="119"/>
      <c r="CB246" s="119"/>
      <c r="CC246" s="119"/>
      <c r="CD246" s="119"/>
      <c r="CE246" s="119"/>
      <c r="CF246" s="119"/>
      <c r="CG246" s="119"/>
      <c r="CH246" s="119"/>
      <c r="CI246" s="119"/>
      <c r="CJ246" s="119"/>
      <c r="CK246" s="119"/>
      <c r="CL246" s="119"/>
      <c r="CM246" s="119"/>
      <c r="CN246" s="119"/>
      <c r="CO246" s="119"/>
      <c r="CP246" s="119"/>
      <c r="CQ246" s="119"/>
      <c r="CR246" s="119"/>
      <c r="CS246" s="119"/>
      <c r="CT246" s="119"/>
      <c r="CU246" s="119"/>
      <c r="CV246" s="119"/>
      <c r="CW246" s="119"/>
      <c r="CX246" s="119"/>
      <c r="CY246" s="119"/>
      <c r="CZ246" s="119"/>
      <c r="DA246" s="119"/>
      <c r="DB246" s="119"/>
      <c r="DC246" s="119"/>
      <c r="DD246" s="119"/>
      <c r="DE246" s="119"/>
      <c r="DF246" s="119"/>
      <c r="DG246" s="119"/>
      <c r="DH246" s="119"/>
      <c r="DI246" s="119"/>
      <c r="DJ246" s="119"/>
      <c r="DK246" s="119"/>
      <c r="DL246" s="119"/>
      <c r="DM246" s="119"/>
      <c r="DN246" s="119"/>
      <c r="DO246" s="119"/>
      <c r="DP246" s="119"/>
      <c r="DQ246" s="119"/>
      <c r="DR246" s="119"/>
      <c r="DS246" s="119"/>
      <c r="DT246" s="119"/>
      <c r="DU246" s="119"/>
      <c r="DV246" s="119"/>
      <c r="DW246" s="119"/>
      <c r="DX246" s="119"/>
      <c r="DY246" s="119"/>
      <c r="DZ246" s="119"/>
      <c r="EA246" s="119"/>
      <c r="EB246" s="119"/>
      <c r="EC246" s="119"/>
      <c r="ED246" s="119"/>
      <c r="EE246" s="119"/>
      <c r="EF246" s="119"/>
      <c r="EG246" s="119"/>
      <c r="EH246" s="119"/>
      <c r="EI246" s="119"/>
      <c r="EJ246" s="119"/>
      <c r="EK246" s="119"/>
      <c r="EL246" s="119"/>
      <c r="EM246" s="119"/>
      <c r="EN246" s="119"/>
      <c r="EO246" s="119"/>
      <c r="EP246" s="119"/>
      <c r="EQ246" s="119"/>
      <c r="ER246" s="119"/>
      <c r="ES246" s="119"/>
      <c r="ET246" s="119"/>
      <c r="EU246" s="119"/>
      <c r="EV246" s="119"/>
      <c r="EW246" s="119"/>
      <c r="EX246" s="119"/>
      <c r="EY246" s="119"/>
      <c r="EZ246" s="119"/>
      <c r="FA246" s="119"/>
      <c r="FB246" s="119"/>
      <c r="FC246" s="119"/>
      <c r="FD246" s="119"/>
      <c r="FE246" s="119"/>
      <c r="FF246" s="119"/>
      <c r="FG246" s="119"/>
      <c r="FH246" s="119"/>
      <c r="FI246" s="119"/>
      <c r="FJ246" s="119"/>
      <c r="FK246" s="119"/>
      <c r="FL246" s="119"/>
      <c r="FM246" s="119"/>
      <c r="FN246" s="119"/>
      <c r="FO246" s="119"/>
      <c r="FP246" s="119"/>
      <c r="FQ246" s="119"/>
      <c r="FR246" s="119"/>
      <c r="FS246" s="119"/>
      <c r="FT246" s="119"/>
      <c r="FU246" s="119"/>
      <c r="FV246" s="119"/>
      <c r="FW246" s="119"/>
      <c r="FX246" s="119"/>
      <c r="FY246" s="119"/>
      <c r="FZ246" s="119"/>
      <c r="GA246" s="119"/>
      <c r="GB246" s="119"/>
      <c r="GC246" s="119"/>
      <c r="GD246" s="119"/>
      <c r="GE246" s="119"/>
      <c r="GF246" s="119"/>
      <c r="GG246" s="119"/>
      <c r="GH246" s="119"/>
      <c r="GI246" s="119"/>
      <c r="GJ246" s="119"/>
    </row>
    <row r="247" spans="1:192" ht="213.75" x14ac:dyDescent="0.25">
      <c r="A247" s="181" t="s">
        <v>444</v>
      </c>
      <c r="B247" s="160" t="s">
        <v>1086</v>
      </c>
      <c r="C247" s="160" t="s">
        <v>445</v>
      </c>
      <c r="D247" s="159" t="s">
        <v>24</v>
      </c>
      <c r="E247" s="160" t="s">
        <v>1087</v>
      </c>
      <c r="F247" s="62"/>
      <c r="G247" s="90" t="str">
        <f>Page1!$H240</f>
        <v>NA</v>
      </c>
      <c r="H247" s="90" t="str">
        <f>Page2!$H240</f>
        <v>NA</v>
      </c>
      <c r="I247" s="90" t="str">
        <f>Page3!$H240</f>
        <v>NA</v>
      </c>
      <c r="J247" s="90" t="str">
        <f>Page4!$H240</f>
        <v>NA</v>
      </c>
      <c r="K247" s="90" t="str">
        <f>Page5!$H240</f>
        <v>NA</v>
      </c>
      <c r="L247" s="90" t="str">
        <f>Page6!$H240</f>
        <v>NA</v>
      </c>
      <c r="M247" s="90" t="str">
        <f>Page7!$H240</f>
        <v>NA</v>
      </c>
      <c r="N247" s="90" t="str">
        <f>Page8!$H240</f>
        <v>NA</v>
      </c>
      <c r="O247" s="90" t="str">
        <f>Page9!$H240</f>
        <v>NA</v>
      </c>
      <c r="P247" s="90" t="str">
        <f>Page10!$H240</f>
        <v>NA</v>
      </c>
      <c r="Q247" s="90" t="str">
        <f>Page11!$H240</f>
        <v>NA</v>
      </c>
      <c r="R247" s="90" t="str">
        <f>Page12!$H240</f>
        <v>NA</v>
      </c>
      <c r="S247" s="90" t="str">
        <f>Page13!$H240</f>
        <v>NA</v>
      </c>
      <c r="T247" s="90" t="str">
        <f>Page14!$H240</f>
        <v>NA</v>
      </c>
      <c r="U247" s="90" t="str">
        <f>Page15!$H240</f>
        <v>NA</v>
      </c>
      <c r="V247" s="90" t="str">
        <f>Page16!$H240</f>
        <v>NA</v>
      </c>
      <c r="W247" s="90" t="str">
        <f>Page17!$H240</f>
        <v>NA</v>
      </c>
      <c r="X247" s="90" t="str">
        <f>Page18!$H240</f>
        <v>NA</v>
      </c>
      <c r="Y247" s="90" t="str">
        <f>Page19!$H240</f>
        <v>NA</v>
      </c>
      <c r="Z247" s="90" t="str">
        <f>Page20!$H240</f>
        <v>NA</v>
      </c>
      <c r="AA247" s="90" t="str">
        <f>Page21!$H240</f>
        <v>NA</v>
      </c>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119"/>
      <c r="AZ247" s="119"/>
      <c r="BA247" s="119"/>
      <c r="BB247" s="119"/>
      <c r="BC247" s="119"/>
      <c r="BD247" s="119"/>
      <c r="BE247" s="119"/>
      <c r="BF247" s="119"/>
      <c r="BG247" s="119"/>
      <c r="BH247" s="119"/>
      <c r="BI247" s="119"/>
      <c r="BJ247" s="119"/>
      <c r="BK247" s="119"/>
      <c r="BL247" s="119"/>
      <c r="BM247" s="119"/>
      <c r="BN247" s="119"/>
      <c r="BO247" s="119"/>
      <c r="BP247" s="119"/>
      <c r="BQ247" s="119"/>
      <c r="BR247" s="119"/>
      <c r="BS247" s="119"/>
      <c r="BT247" s="119"/>
      <c r="BU247" s="119"/>
      <c r="BV247" s="119"/>
      <c r="BW247" s="119"/>
      <c r="BX247" s="119"/>
      <c r="BY247" s="119"/>
      <c r="BZ247" s="119"/>
      <c r="CA247" s="119"/>
      <c r="CB247" s="119"/>
      <c r="CC247" s="119"/>
      <c r="CD247" s="119"/>
      <c r="CE247" s="119"/>
      <c r="CF247" s="119"/>
      <c r="CG247" s="119"/>
      <c r="CH247" s="119"/>
      <c r="CI247" s="119"/>
      <c r="CJ247" s="119"/>
      <c r="CK247" s="119"/>
      <c r="CL247" s="119"/>
      <c r="CM247" s="119"/>
      <c r="CN247" s="119"/>
      <c r="CO247" s="119"/>
      <c r="CP247" s="119"/>
      <c r="CQ247" s="119"/>
      <c r="CR247" s="119"/>
      <c r="CS247" s="119"/>
      <c r="CT247" s="119"/>
      <c r="CU247" s="119"/>
      <c r="CV247" s="119"/>
      <c r="CW247" s="119"/>
      <c r="CX247" s="119"/>
      <c r="CY247" s="119"/>
      <c r="CZ247" s="119"/>
      <c r="DA247" s="119"/>
      <c r="DB247" s="119"/>
      <c r="DC247" s="119"/>
      <c r="DD247" s="119"/>
      <c r="DE247" s="119"/>
      <c r="DF247" s="119"/>
      <c r="DG247" s="119"/>
      <c r="DH247" s="119"/>
      <c r="DI247" s="119"/>
      <c r="DJ247" s="119"/>
      <c r="DK247" s="119"/>
      <c r="DL247" s="119"/>
      <c r="DM247" s="119"/>
      <c r="DN247" s="119"/>
      <c r="DO247" s="119"/>
      <c r="DP247" s="119"/>
      <c r="DQ247" s="119"/>
      <c r="DR247" s="119"/>
      <c r="DS247" s="119"/>
      <c r="DT247" s="119"/>
      <c r="DU247" s="119"/>
      <c r="DV247" s="119"/>
      <c r="DW247" s="119"/>
      <c r="DX247" s="119"/>
      <c r="DY247" s="119"/>
      <c r="DZ247" s="119"/>
      <c r="EA247" s="119"/>
      <c r="EB247" s="119"/>
      <c r="EC247" s="119"/>
      <c r="ED247" s="119"/>
      <c r="EE247" s="119"/>
      <c r="EF247" s="119"/>
      <c r="EG247" s="119"/>
      <c r="EH247" s="119"/>
      <c r="EI247" s="119"/>
      <c r="EJ247" s="119"/>
      <c r="EK247" s="119"/>
      <c r="EL247" s="119"/>
      <c r="EM247" s="119"/>
      <c r="EN247" s="119"/>
      <c r="EO247" s="119"/>
      <c r="EP247" s="119"/>
      <c r="EQ247" s="119"/>
      <c r="ER247" s="119"/>
      <c r="ES247" s="119"/>
      <c r="ET247" s="119"/>
      <c r="EU247" s="119"/>
      <c r="EV247" s="119"/>
      <c r="EW247" s="119"/>
      <c r="EX247" s="119"/>
      <c r="EY247" s="119"/>
      <c r="EZ247" s="119"/>
      <c r="FA247" s="119"/>
      <c r="FB247" s="119"/>
      <c r="FC247" s="119"/>
      <c r="FD247" s="119"/>
      <c r="FE247" s="119"/>
      <c r="FF247" s="119"/>
      <c r="FG247" s="119"/>
      <c r="FH247" s="119"/>
      <c r="FI247" s="119"/>
      <c r="FJ247" s="119"/>
      <c r="FK247" s="119"/>
      <c r="FL247" s="119"/>
      <c r="FM247" s="119"/>
      <c r="FN247" s="119"/>
      <c r="FO247" s="119"/>
      <c r="FP247" s="119"/>
      <c r="FQ247" s="119"/>
      <c r="FR247" s="119"/>
      <c r="FS247" s="119"/>
      <c r="FT247" s="119"/>
      <c r="FU247" s="119"/>
      <c r="FV247" s="119"/>
      <c r="FW247" s="119"/>
      <c r="FX247" s="119"/>
      <c r="FY247" s="119"/>
      <c r="FZ247" s="119"/>
      <c r="GA247" s="119"/>
      <c r="GB247" s="119"/>
      <c r="GC247" s="119"/>
      <c r="GD247" s="119"/>
      <c r="GE247" s="119"/>
      <c r="GF247" s="119"/>
      <c r="GG247" s="119"/>
      <c r="GH247" s="119"/>
      <c r="GI247" s="119"/>
      <c r="GJ247" s="119"/>
    </row>
    <row r="248" spans="1:192" ht="45" x14ac:dyDescent="0.25">
      <c r="A248" s="181" t="s">
        <v>444</v>
      </c>
      <c r="B248" s="160"/>
      <c r="C248" s="160" t="s">
        <v>446</v>
      </c>
      <c r="D248" s="159" t="s">
        <v>24</v>
      </c>
      <c r="E248" s="166" t="s">
        <v>1088</v>
      </c>
      <c r="F248" s="62"/>
      <c r="G248" s="90" t="str">
        <f>Page1!$H241</f>
        <v>NA</v>
      </c>
      <c r="H248" s="90" t="str">
        <f>Page2!$H241</f>
        <v>NA</v>
      </c>
      <c r="I248" s="90" t="str">
        <f>Page3!$H241</f>
        <v>NA</v>
      </c>
      <c r="J248" s="90" t="str">
        <f>Page4!$H241</f>
        <v>NA</v>
      </c>
      <c r="K248" s="90" t="str">
        <f>Page5!$H241</f>
        <v>NA</v>
      </c>
      <c r="L248" s="90" t="str">
        <f>Page6!$H241</f>
        <v>NA</v>
      </c>
      <c r="M248" s="90" t="str">
        <f>Page7!$H241</f>
        <v>NA</v>
      </c>
      <c r="N248" s="90" t="str">
        <f>Page8!$H241</f>
        <v>NA</v>
      </c>
      <c r="O248" s="90" t="str">
        <f>Page9!$H241</f>
        <v>NA</v>
      </c>
      <c r="P248" s="90" t="str">
        <f>Page10!$H241</f>
        <v>NA</v>
      </c>
      <c r="Q248" s="90" t="str">
        <f>Page11!$H241</f>
        <v>NA</v>
      </c>
      <c r="R248" s="90" t="str">
        <f>Page12!$H241</f>
        <v>NA</v>
      </c>
      <c r="S248" s="90" t="str">
        <f>Page13!$H241</f>
        <v>NA</v>
      </c>
      <c r="T248" s="90" t="str">
        <f>Page14!$H241</f>
        <v>NA</v>
      </c>
      <c r="U248" s="90" t="str">
        <f>Page15!$H241</f>
        <v>NA</v>
      </c>
      <c r="V248" s="90" t="str">
        <f>Page16!$H241</f>
        <v>NA</v>
      </c>
      <c r="W248" s="90" t="str">
        <f>Page17!$H241</f>
        <v>NA</v>
      </c>
      <c r="X248" s="90" t="str">
        <f>Page18!$H241</f>
        <v>NA</v>
      </c>
      <c r="Y248" s="90" t="str">
        <f>Page19!$H241</f>
        <v>NA</v>
      </c>
      <c r="Z248" s="90" t="str">
        <f>Page20!$H241</f>
        <v>NA</v>
      </c>
      <c r="AA248" s="90" t="str">
        <f>Page21!$H241</f>
        <v>NA</v>
      </c>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119"/>
      <c r="AZ248" s="119"/>
      <c r="BA248" s="119"/>
      <c r="BB248" s="119"/>
      <c r="BC248" s="119"/>
      <c r="BD248" s="119"/>
      <c r="BE248" s="119"/>
      <c r="BF248" s="119"/>
      <c r="BG248" s="119"/>
      <c r="BH248" s="119"/>
      <c r="BI248" s="119"/>
      <c r="BJ248" s="119"/>
      <c r="BK248" s="119"/>
      <c r="BL248" s="119"/>
      <c r="BM248" s="119"/>
      <c r="BN248" s="119"/>
      <c r="BO248" s="119"/>
      <c r="BP248" s="119"/>
      <c r="BQ248" s="119"/>
      <c r="BR248" s="119"/>
      <c r="BS248" s="119"/>
      <c r="BT248" s="119"/>
      <c r="BU248" s="119"/>
      <c r="BV248" s="119"/>
      <c r="BW248" s="119"/>
      <c r="BX248" s="119"/>
      <c r="BY248" s="119"/>
      <c r="BZ248" s="119"/>
      <c r="CA248" s="119"/>
      <c r="CB248" s="119"/>
      <c r="CC248" s="119"/>
      <c r="CD248" s="119"/>
      <c r="CE248" s="119"/>
      <c r="CF248" s="119"/>
      <c r="CG248" s="119"/>
      <c r="CH248" s="119"/>
      <c r="CI248" s="119"/>
      <c r="CJ248" s="119"/>
      <c r="CK248" s="119"/>
      <c r="CL248" s="119"/>
      <c r="CM248" s="119"/>
      <c r="CN248" s="119"/>
      <c r="CO248" s="119"/>
      <c r="CP248" s="119"/>
      <c r="CQ248" s="119"/>
      <c r="CR248" s="119"/>
      <c r="CS248" s="119"/>
      <c r="CT248" s="119"/>
      <c r="CU248" s="119"/>
      <c r="CV248" s="119"/>
      <c r="CW248" s="119"/>
      <c r="CX248" s="119"/>
      <c r="CY248" s="119"/>
      <c r="CZ248" s="119"/>
      <c r="DA248" s="119"/>
      <c r="DB248" s="119"/>
      <c r="DC248" s="119"/>
      <c r="DD248" s="119"/>
      <c r="DE248" s="119"/>
      <c r="DF248" s="119"/>
      <c r="DG248" s="119"/>
      <c r="DH248" s="119"/>
      <c r="DI248" s="119"/>
      <c r="DJ248" s="119"/>
      <c r="DK248" s="119"/>
      <c r="DL248" s="119"/>
      <c r="DM248" s="119"/>
      <c r="DN248" s="119"/>
      <c r="DO248" s="119"/>
      <c r="DP248" s="119"/>
      <c r="DQ248" s="119"/>
      <c r="DR248" s="119"/>
      <c r="DS248" s="119"/>
      <c r="DT248" s="119"/>
      <c r="DU248" s="119"/>
      <c r="DV248" s="119"/>
      <c r="DW248" s="119"/>
      <c r="DX248" s="119"/>
      <c r="DY248" s="119"/>
      <c r="DZ248" s="119"/>
      <c r="EA248" s="119"/>
      <c r="EB248" s="119"/>
      <c r="EC248" s="119"/>
      <c r="ED248" s="119"/>
      <c r="EE248" s="119"/>
      <c r="EF248" s="119"/>
      <c r="EG248" s="119"/>
      <c r="EH248" s="119"/>
      <c r="EI248" s="119"/>
      <c r="EJ248" s="119"/>
      <c r="EK248" s="119"/>
      <c r="EL248" s="119"/>
      <c r="EM248" s="119"/>
      <c r="EN248" s="119"/>
      <c r="EO248" s="119"/>
      <c r="EP248" s="119"/>
      <c r="EQ248" s="119"/>
      <c r="ER248" s="119"/>
      <c r="ES248" s="119"/>
      <c r="ET248" s="119"/>
      <c r="EU248" s="119"/>
      <c r="EV248" s="119"/>
      <c r="EW248" s="119"/>
      <c r="EX248" s="119"/>
      <c r="EY248" s="119"/>
      <c r="EZ248" s="119"/>
      <c r="FA248" s="119"/>
      <c r="FB248" s="119"/>
      <c r="FC248" s="119"/>
      <c r="FD248" s="119"/>
      <c r="FE248" s="119"/>
      <c r="FF248" s="119"/>
      <c r="FG248" s="119"/>
      <c r="FH248" s="119"/>
      <c r="FI248" s="119"/>
      <c r="FJ248" s="119"/>
      <c r="FK248" s="119"/>
      <c r="FL248" s="119"/>
      <c r="FM248" s="119"/>
      <c r="FN248" s="119"/>
      <c r="FO248" s="119"/>
      <c r="FP248" s="119"/>
      <c r="FQ248" s="119"/>
      <c r="FR248" s="119"/>
      <c r="FS248" s="119"/>
      <c r="FT248" s="119"/>
      <c r="FU248" s="119"/>
      <c r="FV248" s="119"/>
      <c r="FW248" s="119"/>
      <c r="FX248" s="119"/>
      <c r="FY248" s="119"/>
      <c r="FZ248" s="119"/>
      <c r="GA248" s="119"/>
      <c r="GB248" s="119"/>
      <c r="GC248" s="119"/>
      <c r="GD248" s="119"/>
      <c r="GE248" s="119"/>
      <c r="GF248" s="119"/>
      <c r="GG248" s="119"/>
      <c r="GH248" s="119"/>
      <c r="GI248" s="119"/>
      <c r="GJ248" s="119"/>
    </row>
    <row r="249" spans="1:192" ht="180" x14ac:dyDescent="0.25">
      <c r="A249" s="181" t="s">
        <v>444</v>
      </c>
      <c r="B249" s="160"/>
      <c r="C249" s="160" t="s">
        <v>447</v>
      </c>
      <c r="D249" s="159" t="s">
        <v>24</v>
      </c>
      <c r="E249" s="160" t="s">
        <v>1089</v>
      </c>
      <c r="F249" s="62"/>
      <c r="G249" s="90" t="str">
        <f>Page1!$H242</f>
        <v>NA</v>
      </c>
      <c r="H249" s="90" t="str">
        <f>Page2!$H242</f>
        <v>NA</v>
      </c>
      <c r="I249" s="90" t="str">
        <f>Page3!$H242</f>
        <v>NA</v>
      </c>
      <c r="J249" s="90" t="str">
        <f>Page4!$H242</f>
        <v>NA</v>
      </c>
      <c r="K249" s="90" t="str">
        <f>Page5!$H242</f>
        <v>NA</v>
      </c>
      <c r="L249" s="90" t="str">
        <f>Page6!$H242</f>
        <v>NA</v>
      </c>
      <c r="M249" s="90" t="str">
        <f>Page7!$H242</f>
        <v>NA</v>
      </c>
      <c r="N249" s="90" t="str">
        <f>Page8!$H242</f>
        <v>NA</v>
      </c>
      <c r="O249" s="90" t="str">
        <f>Page9!$H242</f>
        <v>NA</v>
      </c>
      <c r="P249" s="90" t="str">
        <f>Page10!$H242</f>
        <v>NA</v>
      </c>
      <c r="Q249" s="90" t="str">
        <f>Page11!$H242</f>
        <v>NA</v>
      </c>
      <c r="R249" s="90" t="str">
        <f>Page12!$H242</f>
        <v>NA</v>
      </c>
      <c r="S249" s="90" t="str">
        <f>Page13!$H242</f>
        <v>NA</v>
      </c>
      <c r="T249" s="90" t="str">
        <f>Page14!$H242</f>
        <v>NA</v>
      </c>
      <c r="U249" s="90" t="str">
        <f>Page15!$H242</f>
        <v>NA</v>
      </c>
      <c r="V249" s="90" t="str">
        <f>Page16!$H242</f>
        <v>NA</v>
      </c>
      <c r="W249" s="90" t="str">
        <f>Page17!$H242</f>
        <v>NA</v>
      </c>
      <c r="X249" s="90" t="str">
        <f>Page18!$H242</f>
        <v>NA</v>
      </c>
      <c r="Y249" s="90" t="str">
        <f>Page19!$H242</f>
        <v>NA</v>
      </c>
      <c r="Z249" s="90" t="str">
        <f>Page20!$H242</f>
        <v>NA</v>
      </c>
      <c r="AA249" s="90" t="str">
        <f>Page21!$H242</f>
        <v>NA</v>
      </c>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119"/>
      <c r="AZ249" s="119"/>
      <c r="BA249" s="119"/>
      <c r="BB249" s="119"/>
      <c r="BC249" s="119"/>
      <c r="BD249" s="119"/>
      <c r="BE249" s="119"/>
      <c r="BF249" s="119"/>
      <c r="BG249" s="119"/>
      <c r="BH249" s="119"/>
      <c r="BI249" s="119"/>
      <c r="BJ249" s="119"/>
      <c r="BK249" s="119"/>
      <c r="BL249" s="119"/>
      <c r="BM249" s="119"/>
      <c r="BN249" s="119"/>
      <c r="BO249" s="119"/>
      <c r="BP249" s="119"/>
      <c r="BQ249" s="119"/>
      <c r="BR249" s="119"/>
      <c r="BS249" s="119"/>
      <c r="BT249" s="119"/>
      <c r="BU249" s="119"/>
      <c r="BV249" s="119"/>
      <c r="BW249" s="119"/>
      <c r="BX249" s="119"/>
      <c r="BY249" s="119"/>
      <c r="BZ249" s="119"/>
      <c r="CA249" s="119"/>
      <c r="CB249" s="119"/>
      <c r="CC249" s="119"/>
      <c r="CD249" s="119"/>
      <c r="CE249" s="119"/>
      <c r="CF249" s="119"/>
      <c r="CG249" s="119"/>
      <c r="CH249" s="119"/>
      <c r="CI249" s="119"/>
      <c r="CJ249" s="119"/>
      <c r="CK249" s="119"/>
      <c r="CL249" s="119"/>
      <c r="CM249" s="119"/>
      <c r="CN249" s="119"/>
      <c r="CO249" s="119"/>
      <c r="CP249" s="119"/>
      <c r="CQ249" s="119"/>
      <c r="CR249" s="119"/>
      <c r="CS249" s="119"/>
      <c r="CT249" s="119"/>
      <c r="CU249" s="119"/>
      <c r="CV249" s="119"/>
      <c r="CW249" s="119"/>
      <c r="CX249" s="119"/>
      <c r="CY249" s="119"/>
      <c r="CZ249" s="119"/>
      <c r="DA249" s="119"/>
      <c r="DB249" s="119"/>
      <c r="DC249" s="119"/>
      <c r="DD249" s="119"/>
      <c r="DE249" s="119"/>
      <c r="DF249" s="119"/>
      <c r="DG249" s="119"/>
      <c r="DH249" s="119"/>
      <c r="DI249" s="119"/>
      <c r="DJ249" s="119"/>
      <c r="DK249" s="119"/>
      <c r="DL249" s="119"/>
      <c r="DM249" s="119"/>
      <c r="DN249" s="119"/>
      <c r="DO249" s="119"/>
      <c r="DP249" s="119"/>
      <c r="DQ249" s="119"/>
      <c r="DR249" s="119"/>
      <c r="DS249" s="119"/>
      <c r="DT249" s="119"/>
      <c r="DU249" s="119"/>
      <c r="DV249" s="119"/>
      <c r="DW249" s="119"/>
      <c r="DX249" s="119"/>
      <c r="DY249" s="119"/>
      <c r="DZ249" s="119"/>
      <c r="EA249" s="119"/>
      <c r="EB249" s="119"/>
      <c r="EC249" s="119"/>
      <c r="ED249" s="119"/>
      <c r="EE249" s="119"/>
      <c r="EF249" s="119"/>
      <c r="EG249" s="119"/>
      <c r="EH249" s="119"/>
      <c r="EI249" s="119"/>
      <c r="EJ249" s="119"/>
      <c r="EK249" s="119"/>
      <c r="EL249" s="119"/>
      <c r="EM249" s="119"/>
      <c r="EN249" s="119"/>
      <c r="EO249" s="119"/>
      <c r="EP249" s="119"/>
      <c r="EQ249" s="119"/>
      <c r="ER249" s="119"/>
      <c r="ES249" s="119"/>
      <c r="ET249" s="119"/>
      <c r="EU249" s="119"/>
      <c r="EV249" s="119"/>
      <c r="EW249" s="119"/>
      <c r="EX249" s="119"/>
      <c r="EY249" s="119"/>
      <c r="EZ249" s="119"/>
      <c r="FA249" s="119"/>
      <c r="FB249" s="119"/>
      <c r="FC249" s="119"/>
      <c r="FD249" s="119"/>
      <c r="FE249" s="119"/>
      <c r="FF249" s="119"/>
      <c r="FG249" s="119"/>
      <c r="FH249" s="119"/>
      <c r="FI249" s="119"/>
      <c r="FJ249" s="119"/>
      <c r="FK249" s="119"/>
      <c r="FL249" s="119"/>
      <c r="FM249" s="119"/>
      <c r="FN249" s="119"/>
      <c r="FO249" s="119"/>
      <c r="FP249" s="119"/>
      <c r="FQ249" s="119"/>
      <c r="FR249" s="119"/>
      <c r="FS249" s="119"/>
      <c r="FT249" s="119"/>
      <c r="FU249" s="119"/>
      <c r="FV249" s="119"/>
      <c r="FW249" s="119"/>
      <c r="FX249" s="119"/>
      <c r="FY249" s="119"/>
      <c r="FZ249" s="119"/>
      <c r="GA249" s="119"/>
      <c r="GB249" s="119"/>
      <c r="GC249" s="119"/>
      <c r="GD249" s="119"/>
      <c r="GE249" s="119"/>
      <c r="GF249" s="119"/>
      <c r="GG249" s="119"/>
      <c r="GH249" s="119"/>
      <c r="GI249" s="119"/>
      <c r="GJ249" s="119"/>
    </row>
    <row r="250" spans="1:192" ht="112.5" x14ac:dyDescent="0.25">
      <c r="A250" s="181" t="s">
        <v>444</v>
      </c>
      <c r="B250" s="160"/>
      <c r="C250" s="160" t="s">
        <v>448</v>
      </c>
      <c r="D250" s="159" t="s">
        <v>24</v>
      </c>
      <c r="E250" s="160" t="s">
        <v>1090</v>
      </c>
      <c r="F250" s="62"/>
      <c r="G250" s="90" t="str">
        <f>Page1!$H243</f>
        <v>Validé</v>
      </c>
      <c r="H250" s="90" t="str">
        <f>Page2!$H243</f>
        <v>Validé</v>
      </c>
      <c r="I250" s="90" t="str">
        <f>Page3!$H243</f>
        <v>Validé</v>
      </c>
      <c r="J250" s="90" t="str">
        <f>Page4!$H243</f>
        <v>Validé</v>
      </c>
      <c r="K250" s="90" t="str">
        <f>Page5!$H243</f>
        <v>Validé</v>
      </c>
      <c r="L250" s="90" t="str">
        <f>Page6!$H243</f>
        <v>Validé</v>
      </c>
      <c r="M250" s="90" t="str">
        <f>Page7!$H243</f>
        <v>Validé</v>
      </c>
      <c r="N250" s="90" t="str">
        <f>Page8!$H243</f>
        <v>Validé</v>
      </c>
      <c r="O250" s="90" t="str">
        <f>Page9!$H243</f>
        <v>Validé</v>
      </c>
      <c r="P250" s="90" t="str">
        <f>Page10!$H243</f>
        <v>Validé</v>
      </c>
      <c r="Q250" s="90" t="str">
        <f>Page11!$H243</f>
        <v>Validé</v>
      </c>
      <c r="R250" s="90" t="str">
        <f>Page12!$H243</f>
        <v>Validé</v>
      </c>
      <c r="S250" s="90" t="str">
        <f>Page13!$H243</f>
        <v>Validé</v>
      </c>
      <c r="T250" s="90" t="str">
        <f>Page14!$H243</f>
        <v>Validé</v>
      </c>
      <c r="U250" s="90" t="str">
        <f>Page15!$H243</f>
        <v>Validé</v>
      </c>
      <c r="V250" s="90" t="str">
        <f>Page16!$H243</f>
        <v>NA</v>
      </c>
      <c r="W250" s="90" t="str">
        <f>Page17!$H243</f>
        <v>Validé</v>
      </c>
      <c r="X250" s="90" t="str">
        <f>Page18!$H243</f>
        <v>Validé</v>
      </c>
      <c r="Y250" s="90" t="str">
        <f>Page19!$H243</f>
        <v>Validé</v>
      </c>
      <c r="Z250" s="90" t="str">
        <f>Page20!$H243</f>
        <v>Validé</v>
      </c>
      <c r="AA250" s="90" t="str">
        <f>Page21!$H243</f>
        <v>Validé</v>
      </c>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119"/>
      <c r="AZ250" s="119"/>
      <c r="BA250" s="119"/>
      <c r="BB250" s="119"/>
      <c r="BC250" s="119"/>
      <c r="BD250" s="119"/>
      <c r="BE250" s="119"/>
      <c r="BF250" s="119"/>
      <c r="BG250" s="119"/>
      <c r="BH250" s="119"/>
      <c r="BI250" s="119"/>
      <c r="BJ250" s="119"/>
      <c r="BK250" s="119"/>
      <c r="BL250" s="119"/>
      <c r="BM250" s="119"/>
      <c r="BN250" s="119"/>
      <c r="BO250" s="119"/>
      <c r="BP250" s="119"/>
      <c r="BQ250" s="119"/>
      <c r="BR250" s="119"/>
      <c r="BS250" s="119"/>
      <c r="BT250" s="119"/>
      <c r="BU250" s="119"/>
      <c r="BV250" s="119"/>
      <c r="BW250" s="119"/>
      <c r="BX250" s="119"/>
      <c r="BY250" s="119"/>
      <c r="BZ250" s="119"/>
      <c r="CA250" s="119"/>
      <c r="CB250" s="119"/>
      <c r="CC250" s="119"/>
      <c r="CD250" s="119"/>
      <c r="CE250" s="119"/>
      <c r="CF250" s="119"/>
      <c r="CG250" s="119"/>
      <c r="CH250" s="119"/>
      <c r="CI250" s="119"/>
      <c r="CJ250" s="119"/>
      <c r="CK250" s="119"/>
      <c r="CL250" s="119"/>
      <c r="CM250" s="119"/>
      <c r="CN250" s="119"/>
      <c r="CO250" s="119"/>
      <c r="CP250" s="119"/>
      <c r="CQ250" s="119"/>
      <c r="CR250" s="119"/>
      <c r="CS250" s="119"/>
      <c r="CT250" s="119"/>
      <c r="CU250" s="119"/>
      <c r="CV250" s="119"/>
      <c r="CW250" s="119"/>
      <c r="CX250" s="119"/>
      <c r="CY250" s="119"/>
      <c r="CZ250" s="119"/>
      <c r="DA250" s="119"/>
      <c r="DB250" s="119"/>
      <c r="DC250" s="119"/>
      <c r="DD250" s="119"/>
      <c r="DE250" s="119"/>
      <c r="DF250" s="119"/>
      <c r="DG250" s="119"/>
      <c r="DH250" s="119"/>
      <c r="DI250" s="119"/>
      <c r="DJ250" s="119"/>
      <c r="DK250" s="119"/>
      <c r="DL250" s="119"/>
      <c r="DM250" s="119"/>
      <c r="DN250" s="119"/>
      <c r="DO250" s="119"/>
      <c r="DP250" s="119"/>
      <c r="DQ250" s="119"/>
      <c r="DR250" s="119"/>
      <c r="DS250" s="119"/>
      <c r="DT250" s="119"/>
      <c r="DU250" s="119"/>
      <c r="DV250" s="119"/>
      <c r="DW250" s="119"/>
      <c r="DX250" s="119"/>
      <c r="DY250" s="119"/>
      <c r="DZ250" s="119"/>
      <c r="EA250" s="119"/>
      <c r="EB250" s="119"/>
      <c r="EC250" s="119"/>
      <c r="ED250" s="119"/>
      <c r="EE250" s="119"/>
      <c r="EF250" s="119"/>
      <c r="EG250" s="119"/>
      <c r="EH250" s="119"/>
      <c r="EI250" s="119"/>
      <c r="EJ250" s="119"/>
      <c r="EK250" s="119"/>
      <c r="EL250" s="119"/>
      <c r="EM250" s="119"/>
      <c r="EN250" s="119"/>
      <c r="EO250" s="119"/>
      <c r="EP250" s="119"/>
      <c r="EQ250" s="119"/>
      <c r="ER250" s="119"/>
      <c r="ES250" s="119"/>
      <c r="ET250" s="119"/>
      <c r="EU250" s="119"/>
      <c r="EV250" s="119"/>
      <c r="EW250" s="119"/>
      <c r="EX250" s="119"/>
      <c r="EY250" s="119"/>
      <c r="EZ250" s="119"/>
      <c r="FA250" s="119"/>
      <c r="FB250" s="119"/>
      <c r="FC250" s="119"/>
      <c r="FD250" s="119"/>
      <c r="FE250" s="119"/>
      <c r="FF250" s="119"/>
      <c r="FG250" s="119"/>
      <c r="FH250" s="119"/>
      <c r="FI250" s="119"/>
      <c r="FJ250" s="119"/>
      <c r="FK250" s="119"/>
      <c r="FL250" s="119"/>
      <c r="FM250" s="119"/>
      <c r="FN250" s="119"/>
      <c r="FO250" s="119"/>
      <c r="FP250" s="119"/>
      <c r="FQ250" s="119"/>
      <c r="FR250" s="119"/>
      <c r="FS250" s="119"/>
      <c r="FT250" s="119"/>
      <c r="FU250" s="119"/>
      <c r="FV250" s="119"/>
      <c r="FW250" s="119"/>
      <c r="FX250" s="119"/>
      <c r="FY250" s="119"/>
      <c r="FZ250" s="119"/>
      <c r="GA250" s="119"/>
      <c r="GB250" s="119"/>
      <c r="GC250" s="119"/>
      <c r="GD250" s="119"/>
      <c r="GE250" s="119"/>
      <c r="GF250" s="119"/>
      <c r="GG250" s="119"/>
      <c r="GH250" s="119"/>
      <c r="GI250" s="119"/>
      <c r="GJ250" s="119"/>
    </row>
    <row r="251" spans="1:192" ht="67.5" x14ac:dyDescent="0.25">
      <c r="A251" s="181" t="s">
        <v>444</v>
      </c>
      <c r="B251" s="153" t="s">
        <v>1091</v>
      </c>
      <c r="C251" s="153" t="s">
        <v>449</v>
      </c>
      <c r="D251" s="158" t="s">
        <v>24</v>
      </c>
      <c r="E251" s="172" t="s">
        <v>1091</v>
      </c>
      <c r="F251" s="63"/>
      <c r="G251" s="90" t="str">
        <f>Page1!$H244</f>
        <v>Validé</v>
      </c>
      <c r="H251" s="90" t="str">
        <f>Page2!$H244</f>
        <v>Validé</v>
      </c>
      <c r="I251" s="90" t="str">
        <f>Page3!$H244</f>
        <v>Validé</v>
      </c>
      <c r="J251" s="90" t="str">
        <f>Page4!$H244</f>
        <v>Validé</v>
      </c>
      <c r="K251" s="90" t="str">
        <f>Page5!$H244</f>
        <v>Validé</v>
      </c>
      <c r="L251" s="90" t="str">
        <f>Page6!$H244</f>
        <v>Validé</v>
      </c>
      <c r="M251" s="90" t="str">
        <f>Page7!$H244</f>
        <v>Validé</v>
      </c>
      <c r="N251" s="90" t="str">
        <f>Page8!$H244</f>
        <v>Validé</v>
      </c>
      <c r="O251" s="90" t="str">
        <f>Page9!$H244</f>
        <v>Validé</v>
      </c>
      <c r="P251" s="90" t="str">
        <f>Page10!$H244</f>
        <v>Validé</v>
      </c>
      <c r="Q251" s="90" t="str">
        <f>Page11!$H244</f>
        <v>Validé</v>
      </c>
      <c r="R251" s="90" t="str">
        <f>Page12!$H244</f>
        <v>Validé</v>
      </c>
      <c r="S251" s="90" t="str">
        <f>Page13!$H244</f>
        <v>Validé</v>
      </c>
      <c r="T251" s="90" t="str">
        <f>Page14!$H244</f>
        <v>Validé</v>
      </c>
      <c r="U251" s="90" t="str">
        <f>Page15!$H244</f>
        <v>Validé</v>
      </c>
      <c r="V251" s="90" t="str">
        <f>Page16!$H244</f>
        <v>Validé</v>
      </c>
      <c r="W251" s="90" t="str">
        <f>Page17!$H244</f>
        <v>Validé</v>
      </c>
      <c r="X251" s="90" t="str">
        <f>Page18!$H244</f>
        <v>Validé</v>
      </c>
      <c r="Y251" s="90" t="str">
        <f>Page19!$H244</f>
        <v>Validé</v>
      </c>
      <c r="Z251" s="90" t="str">
        <f>Page20!$H244</f>
        <v>Validé</v>
      </c>
      <c r="AA251" s="90" t="str">
        <f>Page21!$H244</f>
        <v>Validé</v>
      </c>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119"/>
      <c r="AZ251" s="119"/>
      <c r="BA251" s="119"/>
      <c r="BB251" s="119"/>
      <c r="BC251" s="119"/>
      <c r="BD251" s="119"/>
      <c r="BE251" s="119"/>
      <c r="BF251" s="119"/>
      <c r="BG251" s="119"/>
      <c r="BH251" s="119"/>
      <c r="BI251" s="119"/>
      <c r="BJ251" s="119"/>
      <c r="BK251" s="119"/>
      <c r="BL251" s="119"/>
      <c r="BM251" s="119"/>
      <c r="BN251" s="119"/>
      <c r="BO251" s="119"/>
      <c r="BP251" s="119"/>
      <c r="BQ251" s="119"/>
      <c r="BR251" s="119"/>
      <c r="BS251" s="119"/>
      <c r="BT251" s="119"/>
      <c r="BU251" s="119"/>
      <c r="BV251" s="119"/>
      <c r="BW251" s="119"/>
      <c r="BX251" s="119"/>
      <c r="BY251" s="119"/>
      <c r="BZ251" s="119"/>
      <c r="CA251" s="119"/>
      <c r="CB251" s="119"/>
      <c r="CC251" s="119"/>
      <c r="CD251" s="119"/>
      <c r="CE251" s="119"/>
      <c r="CF251" s="119"/>
      <c r="CG251" s="119"/>
      <c r="CH251" s="119"/>
      <c r="CI251" s="119"/>
      <c r="CJ251" s="119"/>
      <c r="CK251" s="119"/>
      <c r="CL251" s="119"/>
      <c r="CM251" s="119"/>
      <c r="CN251" s="119"/>
      <c r="CO251" s="119"/>
      <c r="CP251" s="119"/>
      <c r="CQ251" s="119"/>
      <c r="CR251" s="119"/>
      <c r="CS251" s="119"/>
      <c r="CT251" s="119"/>
      <c r="CU251" s="119"/>
      <c r="CV251" s="119"/>
      <c r="CW251" s="119"/>
      <c r="CX251" s="119"/>
      <c r="CY251" s="119"/>
      <c r="CZ251" s="119"/>
      <c r="DA251" s="119"/>
      <c r="DB251" s="119"/>
      <c r="DC251" s="119"/>
      <c r="DD251" s="119"/>
      <c r="DE251" s="119"/>
      <c r="DF251" s="119"/>
      <c r="DG251" s="119"/>
      <c r="DH251" s="119"/>
      <c r="DI251" s="119"/>
      <c r="DJ251" s="119"/>
      <c r="DK251" s="119"/>
      <c r="DL251" s="119"/>
      <c r="DM251" s="119"/>
      <c r="DN251" s="119"/>
      <c r="DO251" s="119"/>
      <c r="DP251" s="119"/>
      <c r="DQ251" s="119"/>
      <c r="DR251" s="119"/>
      <c r="DS251" s="119"/>
      <c r="DT251" s="119"/>
      <c r="DU251" s="119"/>
      <c r="DV251" s="119"/>
      <c r="DW251" s="119"/>
      <c r="DX251" s="119"/>
      <c r="DY251" s="119"/>
      <c r="DZ251" s="119"/>
      <c r="EA251" s="119"/>
      <c r="EB251" s="119"/>
      <c r="EC251" s="119"/>
      <c r="ED251" s="119"/>
      <c r="EE251" s="119"/>
      <c r="EF251" s="119"/>
      <c r="EG251" s="119"/>
      <c r="EH251" s="119"/>
      <c r="EI251" s="119"/>
      <c r="EJ251" s="119"/>
      <c r="EK251" s="119"/>
      <c r="EL251" s="119"/>
      <c r="EM251" s="119"/>
      <c r="EN251" s="119"/>
      <c r="EO251" s="119"/>
      <c r="EP251" s="119"/>
      <c r="EQ251" s="119"/>
      <c r="ER251" s="119"/>
      <c r="ES251" s="119"/>
      <c r="ET251" s="119"/>
      <c r="EU251" s="119"/>
      <c r="EV251" s="119"/>
      <c r="EW251" s="119"/>
      <c r="EX251" s="119"/>
      <c r="EY251" s="119"/>
      <c r="EZ251" s="119"/>
      <c r="FA251" s="119"/>
      <c r="FB251" s="119"/>
      <c r="FC251" s="119"/>
      <c r="FD251" s="119"/>
      <c r="FE251" s="119"/>
      <c r="FF251" s="119"/>
      <c r="FG251" s="119"/>
      <c r="FH251" s="119"/>
      <c r="FI251" s="119"/>
      <c r="FJ251" s="119"/>
      <c r="FK251" s="119"/>
      <c r="FL251" s="119"/>
      <c r="FM251" s="119"/>
      <c r="FN251" s="119"/>
      <c r="FO251" s="119"/>
      <c r="FP251" s="119"/>
      <c r="FQ251" s="119"/>
      <c r="FR251" s="119"/>
      <c r="FS251" s="119"/>
      <c r="FT251" s="119"/>
      <c r="FU251" s="119"/>
      <c r="FV251" s="119"/>
      <c r="FW251" s="119"/>
      <c r="FX251" s="119"/>
      <c r="FY251" s="119"/>
      <c r="FZ251" s="119"/>
      <c r="GA251" s="119"/>
      <c r="GB251" s="119"/>
      <c r="GC251" s="119"/>
      <c r="GD251" s="119"/>
      <c r="GE251" s="119"/>
      <c r="GF251" s="119"/>
      <c r="GG251" s="119"/>
      <c r="GH251" s="119"/>
      <c r="GI251" s="119"/>
      <c r="GJ251" s="119"/>
    </row>
    <row r="252" spans="1:192" ht="135" x14ac:dyDescent="0.25">
      <c r="A252" s="181" t="s">
        <v>444</v>
      </c>
      <c r="B252" s="160" t="s">
        <v>1092</v>
      </c>
      <c r="C252" s="160" t="s">
        <v>450</v>
      </c>
      <c r="D252" s="159" t="s">
        <v>24</v>
      </c>
      <c r="E252" s="178" t="s">
        <v>1093</v>
      </c>
      <c r="F252" s="62"/>
      <c r="G252" s="90" t="str">
        <f>Page1!$H245</f>
        <v>NA</v>
      </c>
      <c r="H252" s="90" t="str">
        <f>Page2!$H245</f>
        <v>NA</v>
      </c>
      <c r="I252" s="90" t="str">
        <f>Page3!$H245</f>
        <v>NA</v>
      </c>
      <c r="J252" s="90" t="str">
        <f>Page4!$H245</f>
        <v>NA</v>
      </c>
      <c r="K252" s="90" t="str">
        <f>Page5!$H245</f>
        <v>NA</v>
      </c>
      <c r="L252" s="90" t="str">
        <f>Page6!$H245</f>
        <v>Invalidé</v>
      </c>
      <c r="M252" s="90" t="str">
        <f>Page7!$H245</f>
        <v>NA</v>
      </c>
      <c r="N252" s="90" t="str">
        <f>Page8!$H245</f>
        <v>NA</v>
      </c>
      <c r="O252" s="90" t="str">
        <f>Page9!$H245</f>
        <v>NA</v>
      </c>
      <c r="P252" s="90" t="str">
        <f>Page10!$H245</f>
        <v>Validé</v>
      </c>
      <c r="Q252" s="90" t="str">
        <f>Page11!$H245</f>
        <v>Validé</v>
      </c>
      <c r="R252" s="90" t="str">
        <f>Page12!$H245</f>
        <v>NA</v>
      </c>
      <c r="S252" s="90" t="str">
        <f>Page13!$H245</f>
        <v>NA</v>
      </c>
      <c r="T252" s="90" t="str">
        <f>Page14!$H245</f>
        <v>NA</v>
      </c>
      <c r="U252" s="90" t="str">
        <f>Page15!$H245</f>
        <v>NA</v>
      </c>
      <c r="V252" s="90" t="str">
        <f>Page16!$H245</f>
        <v>NA</v>
      </c>
      <c r="W252" s="90" t="str">
        <f>Page17!$H245</f>
        <v>NA</v>
      </c>
      <c r="X252" s="90" t="str">
        <f>Page18!$H245</f>
        <v>NA</v>
      </c>
      <c r="Y252" s="90" t="str">
        <f>Page19!$H245</f>
        <v>NA</v>
      </c>
      <c r="Z252" s="90" t="str">
        <f>Page20!$H245</f>
        <v>NA</v>
      </c>
      <c r="AA252" s="90" t="str">
        <f>Page21!$H245</f>
        <v>NA</v>
      </c>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119"/>
      <c r="AZ252" s="119"/>
      <c r="BA252" s="119"/>
      <c r="BB252" s="119"/>
      <c r="BC252" s="119"/>
      <c r="BD252" s="119"/>
      <c r="BE252" s="119"/>
      <c r="BF252" s="119"/>
      <c r="BG252" s="119"/>
      <c r="BH252" s="119"/>
      <c r="BI252" s="119"/>
      <c r="BJ252" s="119"/>
      <c r="BK252" s="119"/>
      <c r="BL252" s="119"/>
      <c r="BM252" s="119"/>
      <c r="BN252" s="119"/>
      <c r="BO252" s="119"/>
      <c r="BP252" s="119"/>
      <c r="BQ252" s="119"/>
      <c r="BR252" s="119"/>
      <c r="BS252" s="119"/>
      <c r="BT252" s="119"/>
      <c r="BU252" s="119"/>
      <c r="BV252" s="119"/>
      <c r="BW252" s="119"/>
      <c r="BX252" s="119"/>
      <c r="BY252" s="119"/>
      <c r="BZ252" s="119"/>
      <c r="CA252" s="119"/>
      <c r="CB252" s="119"/>
      <c r="CC252" s="119"/>
      <c r="CD252" s="119"/>
      <c r="CE252" s="119"/>
      <c r="CF252" s="119"/>
      <c r="CG252" s="119"/>
      <c r="CH252" s="119"/>
      <c r="CI252" s="119"/>
      <c r="CJ252" s="119"/>
      <c r="CK252" s="119"/>
      <c r="CL252" s="119"/>
      <c r="CM252" s="119"/>
      <c r="CN252" s="119"/>
      <c r="CO252" s="119"/>
      <c r="CP252" s="119"/>
      <c r="CQ252" s="119"/>
      <c r="CR252" s="119"/>
      <c r="CS252" s="119"/>
      <c r="CT252" s="119"/>
      <c r="CU252" s="119"/>
      <c r="CV252" s="119"/>
      <c r="CW252" s="119"/>
      <c r="CX252" s="119"/>
      <c r="CY252" s="119"/>
      <c r="CZ252" s="119"/>
      <c r="DA252" s="119"/>
      <c r="DB252" s="119"/>
      <c r="DC252" s="119"/>
      <c r="DD252" s="119"/>
      <c r="DE252" s="119"/>
      <c r="DF252" s="119"/>
      <c r="DG252" s="119"/>
      <c r="DH252" s="119"/>
      <c r="DI252" s="119"/>
      <c r="DJ252" s="119"/>
      <c r="DK252" s="119"/>
      <c r="DL252" s="119"/>
      <c r="DM252" s="119"/>
      <c r="DN252" s="119"/>
      <c r="DO252" s="119"/>
      <c r="DP252" s="119"/>
      <c r="DQ252" s="119"/>
      <c r="DR252" s="119"/>
      <c r="DS252" s="119"/>
      <c r="DT252" s="119"/>
      <c r="DU252" s="119"/>
      <c r="DV252" s="119"/>
      <c r="DW252" s="119"/>
      <c r="DX252" s="119"/>
      <c r="DY252" s="119"/>
      <c r="DZ252" s="119"/>
      <c r="EA252" s="119"/>
      <c r="EB252" s="119"/>
      <c r="EC252" s="119"/>
      <c r="ED252" s="119"/>
      <c r="EE252" s="119"/>
      <c r="EF252" s="119"/>
      <c r="EG252" s="119"/>
      <c r="EH252" s="119"/>
      <c r="EI252" s="119"/>
      <c r="EJ252" s="119"/>
      <c r="EK252" s="119"/>
      <c r="EL252" s="119"/>
      <c r="EM252" s="119"/>
      <c r="EN252" s="119"/>
      <c r="EO252" s="119"/>
      <c r="EP252" s="119"/>
      <c r="EQ252" s="119"/>
      <c r="ER252" s="119"/>
      <c r="ES252" s="119"/>
      <c r="ET252" s="119"/>
      <c r="EU252" s="119"/>
      <c r="EV252" s="119"/>
      <c r="EW252" s="119"/>
      <c r="EX252" s="119"/>
      <c r="EY252" s="119"/>
      <c r="EZ252" s="119"/>
      <c r="FA252" s="119"/>
      <c r="FB252" s="119"/>
      <c r="FC252" s="119"/>
      <c r="FD252" s="119"/>
      <c r="FE252" s="119"/>
      <c r="FF252" s="119"/>
      <c r="FG252" s="119"/>
      <c r="FH252" s="119"/>
      <c r="FI252" s="119"/>
      <c r="FJ252" s="119"/>
      <c r="FK252" s="119"/>
      <c r="FL252" s="119"/>
      <c r="FM252" s="119"/>
      <c r="FN252" s="119"/>
      <c r="FO252" s="119"/>
      <c r="FP252" s="119"/>
      <c r="FQ252" s="119"/>
      <c r="FR252" s="119"/>
      <c r="FS252" s="119"/>
      <c r="FT252" s="119"/>
      <c r="FU252" s="119"/>
      <c r="FV252" s="119"/>
      <c r="FW252" s="119"/>
      <c r="FX252" s="119"/>
      <c r="FY252" s="119"/>
      <c r="FZ252" s="119"/>
      <c r="GA252" s="119"/>
      <c r="GB252" s="119"/>
      <c r="GC252" s="119"/>
      <c r="GD252" s="119"/>
      <c r="GE252" s="119"/>
      <c r="GF252" s="119"/>
      <c r="GG252" s="119"/>
      <c r="GH252" s="119"/>
      <c r="GI252" s="119"/>
      <c r="GJ252" s="119"/>
    </row>
    <row r="253" spans="1:192" ht="78.75" x14ac:dyDescent="0.25">
      <c r="A253" s="181" t="s">
        <v>444</v>
      </c>
      <c r="B253" s="153" t="s">
        <v>454</v>
      </c>
      <c r="C253" s="153" t="s">
        <v>451</v>
      </c>
      <c r="D253" s="158" t="s">
        <v>24</v>
      </c>
      <c r="E253" s="179" t="s">
        <v>1094</v>
      </c>
      <c r="F253" s="63"/>
      <c r="G253" s="90" t="str">
        <f>Page1!$H246</f>
        <v>NA</v>
      </c>
      <c r="H253" s="90" t="str">
        <f>Page2!$H246</f>
        <v>NA</v>
      </c>
      <c r="I253" s="90" t="str">
        <f>Page3!$H246</f>
        <v>NA</v>
      </c>
      <c r="J253" s="90" t="str">
        <f>Page4!$H246</f>
        <v>NA</v>
      </c>
      <c r="K253" s="90" t="str">
        <f>Page5!$H246</f>
        <v>NA</v>
      </c>
      <c r="L253" s="90" t="str">
        <f>Page6!$H246</f>
        <v>NA</v>
      </c>
      <c r="M253" s="90" t="str">
        <f>Page7!$H246</f>
        <v>NA</v>
      </c>
      <c r="N253" s="90" t="str">
        <f>Page8!$H246</f>
        <v>NA</v>
      </c>
      <c r="O253" s="90" t="str">
        <f>Page9!$H246</f>
        <v>NA</v>
      </c>
      <c r="P253" s="90" t="str">
        <f>Page10!$H246</f>
        <v>NA</v>
      </c>
      <c r="Q253" s="90" t="str">
        <f>Page11!$H246</f>
        <v>NA</v>
      </c>
      <c r="R253" s="90" t="str">
        <f>Page12!$H246</f>
        <v>NA</v>
      </c>
      <c r="S253" s="90" t="str">
        <f>Page13!$H246</f>
        <v>NA</v>
      </c>
      <c r="T253" s="90" t="str">
        <f>Page14!$H246</f>
        <v>NA</v>
      </c>
      <c r="U253" s="90" t="str">
        <f>Page15!$H246</f>
        <v>NA</v>
      </c>
      <c r="V253" s="90" t="str">
        <f>Page16!$H246</f>
        <v>NA</v>
      </c>
      <c r="W253" s="90" t="str">
        <f>Page17!$H246</f>
        <v>NA</v>
      </c>
      <c r="X253" s="90" t="str">
        <f>Page18!$H246</f>
        <v>NA</v>
      </c>
      <c r="Y253" s="90" t="str">
        <f>Page19!$H246</f>
        <v>NA</v>
      </c>
      <c r="Z253" s="90" t="str">
        <f>Page20!$H246</f>
        <v>NA</v>
      </c>
      <c r="AA253" s="90" t="str">
        <f>Page21!$H246</f>
        <v>NA</v>
      </c>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119"/>
      <c r="AZ253" s="119"/>
      <c r="BA253" s="119"/>
      <c r="BB253" s="119"/>
      <c r="BC253" s="119"/>
      <c r="BD253" s="119"/>
      <c r="BE253" s="119"/>
      <c r="BF253" s="119"/>
      <c r="BG253" s="119"/>
      <c r="BH253" s="119"/>
      <c r="BI253" s="119"/>
      <c r="BJ253" s="119"/>
      <c r="BK253" s="119"/>
      <c r="BL253" s="119"/>
      <c r="BM253" s="119"/>
      <c r="BN253" s="119"/>
      <c r="BO253" s="119"/>
      <c r="BP253" s="119"/>
      <c r="BQ253" s="119"/>
      <c r="BR253" s="119"/>
      <c r="BS253" s="119"/>
      <c r="BT253" s="119"/>
      <c r="BU253" s="119"/>
      <c r="BV253" s="119"/>
      <c r="BW253" s="119"/>
      <c r="BX253" s="119"/>
      <c r="BY253" s="119"/>
      <c r="BZ253" s="119"/>
      <c r="CA253" s="119"/>
      <c r="CB253" s="119"/>
      <c r="CC253" s="119"/>
      <c r="CD253" s="119"/>
      <c r="CE253" s="119"/>
      <c r="CF253" s="119"/>
      <c r="CG253" s="119"/>
      <c r="CH253" s="119"/>
      <c r="CI253" s="119"/>
      <c r="CJ253" s="119"/>
      <c r="CK253" s="119"/>
      <c r="CL253" s="119"/>
      <c r="CM253" s="119"/>
      <c r="CN253" s="119"/>
      <c r="CO253" s="119"/>
      <c r="CP253" s="119"/>
      <c r="CQ253" s="119"/>
      <c r="CR253" s="119"/>
      <c r="CS253" s="119"/>
      <c r="CT253" s="119"/>
      <c r="CU253" s="119"/>
      <c r="CV253" s="119"/>
      <c r="CW253" s="119"/>
      <c r="CX253" s="119"/>
      <c r="CY253" s="119"/>
      <c r="CZ253" s="119"/>
      <c r="DA253" s="119"/>
      <c r="DB253" s="119"/>
      <c r="DC253" s="119"/>
      <c r="DD253" s="119"/>
      <c r="DE253" s="119"/>
      <c r="DF253" s="119"/>
      <c r="DG253" s="119"/>
      <c r="DH253" s="119"/>
      <c r="DI253" s="119"/>
      <c r="DJ253" s="119"/>
      <c r="DK253" s="119"/>
      <c r="DL253" s="119"/>
      <c r="DM253" s="119"/>
      <c r="DN253" s="119"/>
      <c r="DO253" s="119"/>
      <c r="DP253" s="119"/>
      <c r="DQ253" s="119"/>
      <c r="DR253" s="119"/>
      <c r="DS253" s="119"/>
      <c r="DT253" s="119"/>
      <c r="DU253" s="119"/>
      <c r="DV253" s="119"/>
      <c r="DW253" s="119"/>
      <c r="DX253" s="119"/>
      <c r="DY253" s="119"/>
      <c r="DZ253" s="119"/>
      <c r="EA253" s="119"/>
      <c r="EB253" s="119"/>
      <c r="EC253" s="119"/>
      <c r="ED253" s="119"/>
      <c r="EE253" s="119"/>
      <c r="EF253" s="119"/>
      <c r="EG253" s="119"/>
      <c r="EH253" s="119"/>
      <c r="EI253" s="119"/>
      <c r="EJ253" s="119"/>
      <c r="EK253" s="119"/>
      <c r="EL253" s="119"/>
      <c r="EM253" s="119"/>
      <c r="EN253" s="119"/>
      <c r="EO253" s="119"/>
      <c r="EP253" s="119"/>
      <c r="EQ253" s="119"/>
      <c r="ER253" s="119"/>
      <c r="ES253" s="119"/>
      <c r="ET253" s="119"/>
      <c r="EU253" s="119"/>
      <c r="EV253" s="119"/>
      <c r="EW253" s="119"/>
      <c r="EX253" s="119"/>
      <c r="EY253" s="119"/>
      <c r="EZ253" s="119"/>
      <c r="FA253" s="119"/>
      <c r="FB253" s="119"/>
      <c r="FC253" s="119"/>
      <c r="FD253" s="119"/>
      <c r="FE253" s="119"/>
      <c r="FF253" s="119"/>
      <c r="FG253" s="119"/>
      <c r="FH253" s="119"/>
      <c r="FI253" s="119"/>
      <c r="FJ253" s="119"/>
      <c r="FK253" s="119"/>
      <c r="FL253" s="119"/>
      <c r="FM253" s="119"/>
      <c r="FN253" s="119"/>
      <c r="FO253" s="119"/>
      <c r="FP253" s="119"/>
      <c r="FQ253" s="119"/>
      <c r="FR253" s="119"/>
      <c r="FS253" s="119"/>
      <c r="FT253" s="119"/>
      <c r="FU253" s="119"/>
      <c r="FV253" s="119"/>
      <c r="FW253" s="119"/>
      <c r="FX253" s="119"/>
      <c r="FY253" s="119"/>
      <c r="FZ253" s="119"/>
      <c r="GA253" s="119"/>
      <c r="GB253" s="119"/>
      <c r="GC253" s="119"/>
      <c r="GD253" s="119"/>
      <c r="GE253" s="119"/>
      <c r="GF253" s="119"/>
      <c r="GG253" s="119"/>
      <c r="GH253" s="119"/>
      <c r="GI253" s="119"/>
      <c r="GJ253" s="119"/>
    </row>
    <row r="254" spans="1:192" ht="78.75" x14ac:dyDescent="0.25">
      <c r="A254" s="181" t="s">
        <v>444</v>
      </c>
      <c r="B254" s="160" t="s">
        <v>1095</v>
      </c>
      <c r="C254" s="160" t="s">
        <v>452</v>
      </c>
      <c r="D254" s="159" t="s">
        <v>24</v>
      </c>
      <c r="E254" s="178" t="s">
        <v>1096</v>
      </c>
      <c r="F254" s="62"/>
      <c r="G254" s="90" t="str">
        <f>Page1!$H247</f>
        <v>NA</v>
      </c>
      <c r="H254" s="90" t="str">
        <f>Page2!$H247</f>
        <v>NA</v>
      </c>
      <c r="I254" s="90" t="str">
        <f>Page3!$H247</f>
        <v>NA</v>
      </c>
      <c r="J254" s="90" t="str">
        <f>Page4!$H247</f>
        <v>NA</v>
      </c>
      <c r="K254" s="90" t="str">
        <f>Page5!$H247</f>
        <v>NA</v>
      </c>
      <c r="L254" s="90" t="str">
        <f>Page6!$H247</f>
        <v>NA</v>
      </c>
      <c r="M254" s="90" t="str">
        <f>Page7!$H247</f>
        <v>NA</v>
      </c>
      <c r="N254" s="90" t="str">
        <f>Page8!$H247</f>
        <v>NA</v>
      </c>
      <c r="O254" s="90" t="str">
        <f>Page9!$H247</f>
        <v>NA</v>
      </c>
      <c r="P254" s="90" t="str">
        <f>Page10!$H247</f>
        <v>NA</v>
      </c>
      <c r="Q254" s="90" t="str">
        <f>Page11!$H247</f>
        <v>NA</v>
      </c>
      <c r="R254" s="90" t="str">
        <f>Page12!$H247</f>
        <v>NA</v>
      </c>
      <c r="S254" s="90" t="str">
        <f>Page13!$H247</f>
        <v>NA</v>
      </c>
      <c r="T254" s="90" t="str">
        <f>Page14!$H247</f>
        <v>NA</v>
      </c>
      <c r="U254" s="90" t="str">
        <f>Page15!$H247</f>
        <v>NA</v>
      </c>
      <c r="V254" s="90" t="str">
        <f>Page16!$H247</f>
        <v>NA</v>
      </c>
      <c r="W254" s="90" t="str">
        <f>Page17!$H247</f>
        <v>NA</v>
      </c>
      <c r="X254" s="90" t="str">
        <f>Page18!$H247</f>
        <v>NA</v>
      </c>
      <c r="Y254" s="90" t="str">
        <f>Page19!$H247</f>
        <v>NA</v>
      </c>
      <c r="Z254" s="90" t="str">
        <f>Page20!$H247</f>
        <v>NA</v>
      </c>
      <c r="AA254" s="90" t="str">
        <f>Page21!$H247</f>
        <v>NA</v>
      </c>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119"/>
      <c r="AZ254" s="119"/>
      <c r="BA254" s="119"/>
      <c r="BB254" s="119"/>
      <c r="BC254" s="119"/>
      <c r="BD254" s="119"/>
      <c r="BE254" s="119"/>
      <c r="BF254" s="119"/>
      <c r="BG254" s="119"/>
      <c r="BH254" s="119"/>
      <c r="BI254" s="119"/>
      <c r="BJ254" s="119"/>
      <c r="BK254" s="119"/>
      <c r="BL254" s="119"/>
      <c r="BM254" s="119"/>
      <c r="BN254" s="119"/>
      <c r="BO254" s="119"/>
      <c r="BP254" s="119"/>
      <c r="BQ254" s="119"/>
      <c r="BR254" s="119"/>
      <c r="BS254" s="119"/>
      <c r="BT254" s="119"/>
      <c r="BU254" s="119"/>
      <c r="BV254" s="119"/>
      <c r="BW254" s="119"/>
      <c r="BX254" s="119"/>
      <c r="BY254" s="119"/>
      <c r="BZ254" s="119"/>
      <c r="CA254" s="119"/>
      <c r="CB254" s="119"/>
      <c r="CC254" s="119"/>
      <c r="CD254" s="119"/>
      <c r="CE254" s="119"/>
      <c r="CF254" s="119"/>
      <c r="CG254" s="119"/>
      <c r="CH254" s="119"/>
      <c r="CI254" s="119"/>
      <c r="CJ254" s="119"/>
      <c r="CK254" s="119"/>
      <c r="CL254" s="119"/>
      <c r="CM254" s="119"/>
      <c r="CN254" s="119"/>
      <c r="CO254" s="119"/>
      <c r="CP254" s="119"/>
      <c r="CQ254" s="119"/>
      <c r="CR254" s="119"/>
      <c r="CS254" s="119"/>
      <c r="CT254" s="119"/>
      <c r="CU254" s="119"/>
      <c r="CV254" s="119"/>
      <c r="CW254" s="119"/>
      <c r="CX254" s="119"/>
      <c r="CY254" s="119"/>
      <c r="CZ254" s="119"/>
      <c r="DA254" s="119"/>
      <c r="DB254" s="119"/>
      <c r="DC254" s="119"/>
      <c r="DD254" s="119"/>
      <c r="DE254" s="119"/>
      <c r="DF254" s="119"/>
      <c r="DG254" s="119"/>
      <c r="DH254" s="119"/>
      <c r="DI254" s="119"/>
      <c r="DJ254" s="119"/>
      <c r="DK254" s="119"/>
      <c r="DL254" s="119"/>
      <c r="DM254" s="119"/>
      <c r="DN254" s="119"/>
      <c r="DO254" s="119"/>
      <c r="DP254" s="119"/>
      <c r="DQ254" s="119"/>
      <c r="DR254" s="119"/>
      <c r="DS254" s="119"/>
      <c r="DT254" s="119"/>
      <c r="DU254" s="119"/>
      <c r="DV254" s="119"/>
      <c r="DW254" s="119"/>
      <c r="DX254" s="119"/>
      <c r="DY254" s="119"/>
      <c r="DZ254" s="119"/>
      <c r="EA254" s="119"/>
      <c r="EB254" s="119"/>
      <c r="EC254" s="119"/>
      <c r="ED254" s="119"/>
      <c r="EE254" s="119"/>
      <c r="EF254" s="119"/>
      <c r="EG254" s="119"/>
      <c r="EH254" s="119"/>
      <c r="EI254" s="119"/>
      <c r="EJ254" s="119"/>
      <c r="EK254" s="119"/>
      <c r="EL254" s="119"/>
      <c r="EM254" s="119"/>
      <c r="EN254" s="119"/>
      <c r="EO254" s="119"/>
      <c r="EP254" s="119"/>
      <c r="EQ254" s="119"/>
      <c r="ER254" s="119"/>
      <c r="ES254" s="119"/>
      <c r="ET254" s="119"/>
      <c r="EU254" s="119"/>
      <c r="EV254" s="119"/>
      <c r="EW254" s="119"/>
      <c r="EX254" s="119"/>
      <c r="EY254" s="119"/>
      <c r="EZ254" s="119"/>
      <c r="FA254" s="119"/>
      <c r="FB254" s="119"/>
      <c r="FC254" s="119"/>
      <c r="FD254" s="119"/>
      <c r="FE254" s="119"/>
      <c r="FF254" s="119"/>
      <c r="FG254" s="119"/>
      <c r="FH254" s="119"/>
      <c r="FI254" s="119"/>
      <c r="FJ254" s="119"/>
      <c r="FK254" s="119"/>
      <c r="FL254" s="119"/>
      <c r="FM254" s="119"/>
      <c r="FN254" s="119"/>
      <c r="FO254" s="119"/>
      <c r="FP254" s="119"/>
      <c r="FQ254" s="119"/>
      <c r="FR254" s="119"/>
      <c r="FS254" s="119"/>
      <c r="FT254" s="119"/>
      <c r="FU254" s="119"/>
      <c r="FV254" s="119"/>
      <c r="FW254" s="119"/>
      <c r="FX254" s="119"/>
      <c r="FY254" s="119"/>
      <c r="FZ254" s="119"/>
      <c r="GA254" s="119"/>
      <c r="GB254" s="119"/>
      <c r="GC254" s="119"/>
      <c r="GD254" s="119"/>
      <c r="GE254" s="119"/>
      <c r="GF254" s="119"/>
      <c r="GG254" s="119"/>
      <c r="GH254" s="119"/>
      <c r="GI254" s="119"/>
      <c r="GJ254" s="119"/>
    </row>
    <row r="255" spans="1:192" ht="78.75" x14ac:dyDescent="0.25">
      <c r="A255" s="181" t="s">
        <v>444</v>
      </c>
      <c r="B255" s="153" t="s">
        <v>1097</v>
      </c>
      <c r="C255" s="153" t="s">
        <v>453</v>
      </c>
      <c r="D255" s="158" t="s">
        <v>24</v>
      </c>
      <c r="E255" s="179" t="s">
        <v>1098</v>
      </c>
      <c r="F255" s="63"/>
      <c r="G255" s="90" t="str">
        <f>Page1!$H248</f>
        <v>NA</v>
      </c>
      <c r="H255" s="90" t="str">
        <f>Page2!$H248</f>
        <v>NA</v>
      </c>
      <c r="I255" s="90" t="str">
        <f>Page3!$H248</f>
        <v>NA</v>
      </c>
      <c r="J255" s="90" t="str">
        <f>Page4!$H248</f>
        <v>NA</v>
      </c>
      <c r="K255" s="90" t="str">
        <f>Page5!$H248</f>
        <v>NA</v>
      </c>
      <c r="L255" s="90" t="str">
        <f>Page6!$H248</f>
        <v>NA</v>
      </c>
      <c r="M255" s="90" t="str">
        <f>Page7!$H248</f>
        <v>NA</v>
      </c>
      <c r="N255" s="90" t="str">
        <f>Page8!$H248</f>
        <v>NA</v>
      </c>
      <c r="O255" s="90" t="str">
        <f>Page9!$H248</f>
        <v>NA</v>
      </c>
      <c r="P255" s="90" t="str">
        <f>Page10!$H248</f>
        <v>NA</v>
      </c>
      <c r="Q255" s="90" t="str">
        <f>Page11!$H248</f>
        <v>NA</v>
      </c>
      <c r="R255" s="90" t="str">
        <f>Page12!$H248</f>
        <v>NA</v>
      </c>
      <c r="S255" s="90" t="str">
        <f>Page13!$H248</f>
        <v>NA</v>
      </c>
      <c r="T255" s="90" t="str">
        <f>Page14!$H248</f>
        <v>NA</v>
      </c>
      <c r="U255" s="90" t="str">
        <f>Page15!$H248</f>
        <v>NA</v>
      </c>
      <c r="V255" s="90" t="str">
        <f>Page16!$H248</f>
        <v>NA</v>
      </c>
      <c r="W255" s="90" t="str">
        <f>Page17!$H248</f>
        <v>NA</v>
      </c>
      <c r="X255" s="90" t="str">
        <f>Page18!$H248</f>
        <v>NA</v>
      </c>
      <c r="Y255" s="90" t="str">
        <f>Page19!$H248</f>
        <v>NA</v>
      </c>
      <c r="Z255" s="90" t="str">
        <f>Page20!$H248</f>
        <v>NA</v>
      </c>
      <c r="AA255" s="90" t="str">
        <f>Page21!$H248</f>
        <v>NA</v>
      </c>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119"/>
      <c r="AZ255" s="119"/>
      <c r="BA255" s="119"/>
      <c r="BB255" s="119"/>
      <c r="BC255" s="119"/>
      <c r="BD255" s="119"/>
      <c r="BE255" s="119"/>
      <c r="BF255" s="119"/>
      <c r="BG255" s="119"/>
      <c r="BH255" s="119"/>
      <c r="BI255" s="119"/>
      <c r="BJ255" s="119"/>
      <c r="BK255" s="119"/>
      <c r="BL255" s="119"/>
      <c r="BM255" s="119"/>
      <c r="BN255" s="119"/>
      <c r="BO255" s="119"/>
      <c r="BP255" s="119"/>
      <c r="BQ255" s="119"/>
      <c r="BR255" s="119"/>
      <c r="BS255" s="119"/>
      <c r="BT255" s="119"/>
      <c r="BU255" s="119"/>
      <c r="BV255" s="119"/>
      <c r="BW255" s="119"/>
      <c r="BX255" s="119"/>
      <c r="BY255" s="119"/>
      <c r="BZ255" s="119"/>
      <c r="CA255" s="119"/>
      <c r="CB255" s="119"/>
      <c r="CC255" s="119"/>
      <c r="CD255" s="119"/>
      <c r="CE255" s="119"/>
      <c r="CF255" s="119"/>
      <c r="CG255" s="119"/>
      <c r="CH255" s="119"/>
      <c r="CI255" s="119"/>
      <c r="CJ255" s="119"/>
      <c r="CK255" s="119"/>
      <c r="CL255" s="119"/>
      <c r="CM255" s="119"/>
      <c r="CN255" s="119"/>
      <c r="CO255" s="119"/>
      <c r="CP255" s="119"/>
      <c r="CQ255" s="119"/>
      <c r="CR255" s="119"/>
      <c r="CS255" s="119"/>
      <c r="CT255" s="119"/>
      <c r="CU255" s="119"/>
      <c r="CV255" s="119"/>
      <c r="CW255" s="119"/>
      <c r="CX255" s="119"/>
      <c r="CY255" s="119"/>
      <c r="CZ255" s="119"/>
      <c r="DA255" s="119"/>
      <c r="DB255" s="119"/>
      <c r="DC255" s="119"/>
      <c r="DD255" s="119"/>
      <c r="DE255" s="119"/>
      <c r="DF255" s="119"/>
      <c r="DG255" s="119"/>
      <c r="DH255" s="119"/>
      <c r="DI255" s="119"/>
      <c r="DJ255" s="119"/>
      <c r="DK255" s="119"/>
      <c r="DL255" s="119"/>
      <c r="DM255" s="119"/>
      <c r="DN255" s="119"/>
      <c r="DO255" s="119"/>
      <c r="DP255" s="119"/>
      <c r="DQ255" s="119"/>
      <c r="DR255" s="119"/>
      <c r="DS255" s="119"/>
      <c r="DT255" s="119"/>
      <c r="DU255" s="119"/>
      <c r="DV255" s="119"/>
      <c r="DW255" s="119"/>
      <c r="DX255" s="119"/>
      <c r="DY255" s="119"/>
      <c r="DZ255" s="119"/>
      <c r="EA255" s="119"/>
      <c r="EB255" s="119"/>
      <c r="EC255" s="119"/>
      <c r="ED255" s="119"/>
      <c r="EE255" s="119"/>
      <c r="EF255" s="119"/>
      <c r="EG255" s="119"/>
      <c r="EH255" s="119"/>
      <c r="EI255" s="119"/>
      <c r="EJ255" s="119"/>
      <c r="EK255" s="119"/>
      <c r="EL255" s="119"/>
      <c r="EM255" s="119"/>
      <c r="EN255" s="119"/>
      <c r="EO255" s="119"/>
      <c r="EP255" s="119"/>
      <c r="EQ255" s="119"/>
      <c r="ER255" s="119"/>
      <c r="ES255" s="119"/>
      <c r="ET255" s="119"/>
      <c r="EU255" s="119"/>
      <c r="EV255" s="119"/>
      <c r="EW255" s="119"/>
      <c r="EX255" s="119"/>
      <c r="EY255" s="119"/>
      <c r="EZ255" s="119"/>
      <c r="FA255" s="119"/>
      <c r="FB255" s="119"/>
      <c r="FC255" s="119"/>
      <c r="FD255" s="119"/>
      <c r="FE255" s="119"/>
      <c r="FF255" s="119"/>
      <c r="FG255" s="119"/>
      <c r="FH255" s="119"/>
      <c r="FI255" s="119"/>
      <c r="FJ255" s="119"/>
      <c r="FK255" s="119"/>
      <c r="FL255" s="119"/>
      <c r="FM255" s="119"/>
      <c r="FN255" s="119"/>
      <c r="FO255" s="119"/>
      <c r="FP255" s="119"/>
      <c r="FQ255" s="119"/>
      <c r="FR255" s="119"/>
      <c r="FS255" s="119"/>
      <c r="FT255" s="119"/>
      <c r="FU255" s="119"/>
      <c r="FV255" s="119"/>
      <c r="FW255" s="119"/>
      <c r="FX255" s="119"/>
      <c r="FY255" s="119"/>
      <c r="FZ255" s="119"/>
      <c r="GA255" s="119"/>
      <c r="GB255" s="119"/>
      <c r="GC255" s="119"/>
      <c r="GD255" s="119"/>
      <c r="GE255" s="119"/>
      <c r="GF255" s="119"/>
      <c r="GG255" s="119"/>
      <c r="GH255" s="119"/>
      <c r="GI255" s="119"/>
      <c r="GJ255" s="119"/>
    </row>
    <row r="256" spans="1:192" ht="123.75" x14ac:dyDescent="0.25">
      <c r="A256" s="181" t="s">
        <v>444</v>
      </c>
      <c r="B256" s="160" t="s">
        <v>1099</v>
      </c>
      <c r="C256" s="160" t="s">
        <v>455</v>
      </c>
      <c r="D256" s="159" t="s">
        <v>24</v>
      </c>
      <c r="E256" s="166" t="s">
        <v>1100</v>
      </c>
      <c r="F256" s="62"/>
      <c r="G256" s="90" t="str">
        <f>Page1!$H249</f>
        <v>NA</v>
      </c>
      <c r="H256" s="90" t="str">
        <f>Page2!$H249</f>
        <v>NA</v>
      </c>
      <c r="I256" s="90" t="str">
        <f>Page3!$H249</f>
        <v>NA</v>
      </c>
      <c r="J256" s="90" t="str">
        <f>Page4!$H249</f>
        <v>NA</v>
      </c>
      <c r="K256" s="90" t="str">
        <f>Page5!$H249</f>
        <v>NA</v>
      </c>
      <c r="L256" s="90" t="str">
        <f>Page6!$H249</f>
        <v>NA</v>
      </c>
      <c r="M256" s="90" t="str">
        <f>Page7!$H249</f>
        <v>NA</v>
      </c>
      <c r="N256" s="90" t="str">
        <f>Page8!$H249</f>
        <v>NA</v>
      </c>
      <c r="O256" s="90" t="str">
        <f>Page9!$H249</f>
        <v>NA</v>
      </c>
      <c r="P256" s="90" t="str">
        <f>Page10!$H249</f>
        <v>NA</v>
      </c>
      <c r="Q256" s="90" t="str">
        <f>Page11!$H249</f>
        <v>NA</v>
      </c>
      <c r="R256" s="90" t="str">
        <f>Page12!$H249</f>
        <v>NA</v>
      </c>
      <c r="S256" s="90" t="str">
        <f>Page13!$H249</f>
        <v>NA</v>
      </c>
      <c r="T256" s="90" t="str">
        <f>Page14!$H249</f>
        <v>NA</v>
      </c>
      <c r="U256" s="90" t="str">
        <f>Page15!$H249</f>
        <v>NA</v>
      </c>
      <c r="V256" s="90" t="str">
        <f>Page16!$H249</f>
        <v>NA</v>
      </c>
      <c r="W256" s="90" t="str">
        <f>Page17!$H249</f>
        <v>NA</v>
      </c>
      <c r="X256" s="90" t="str">
        <f>Page18!$H249</f>
        <v>NA</v>
      </c>
      <c r="Y256" s="90" t="str">
        <f>Page19!$H249</f>
        <v>NA</v>
      </c>
      <c r="Z256" s="90" t="str">
        <f>Page20!$H249</f>
        <v>NA</v>
      </c>
      <c r="AA256" s="90" t="str">
        <f>Page21!$H249</f>
        <v>NA</v>
      </c>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119"/>
      <c r="AZ256" s="119"/>
      <c r="BA256" s="119"/>
      <c r="BB256" s="119"/>
      <c r="BC256" s="119"/>
      <c r="BD256" s="119"/>
      <c r="BE256" s="119"/>
      <c r="BF256" s="119"/>
      <c r="BG256" s="119"/>
      <c r="BH256" s="119"/>
      <c r="BI256" s="119"/>
      <c r="BJ256" s="119"/>
      <c r="BK256" s="119"/>
      <c r="BL256" s="119"/>
      <c r="BM256" s="119"/>
      <c r="BN256" s="119"/>
      <c r="BO256" s="119"/>
      <c r="BP256" s="119"/>
      <c r="BQ256" s="119"/>
      <c r="BR256" s="119"/>
      <c r="BS256" s="119"/>
      <c r="BT256" s="119"/>
      <c r="BU256" s="119"/>
      <c r="BV256" s="119"/>
      <c r="BW256" s="119"/>
      <c r="BX256" s="119"/>
      <c r="BY256" s="119"/>
      <c r="BZ256" s="119"/>
      <c r="CA256" s="119"/>
      <c r="CB256" s="119"/>
      <c r="CC256" s="119"/>
      <c r="CD256" s="119"/>
      <c r="CE256" s="119"/>
      <c r="CF256" s="119"/>
      <c r="CG256" s="119"/>
      <c r="CH256" s="119"/>
      <c r="CI256" s="119"/>
      <c r="CJ256" s="119"/>
      <c r="CK256" s="119"/>
      <c r="CL256" s="119"/>
      <c r="CM256" s="119"/>
      <c r="CN256" s="119"/>
      <c r="CO256" s="119"/>
      <c r="CP256" s="119"/>
      <c r="CQ256" s="119"/>
      <c r="CR256" s="119"/>
      <c r="CS256" s="119"/>
      <c r="CT256" s="119"/>
      <c r="CU256" s="119"/>
      <c r="CV256" s="119"/>
      <c r="CW256" s="119"/>
      <c r="CX256" s="119"/>
      <c r="CY256" s="119"/>
      <c r="CZ256" s="119"/>
      <c r="DA256" s="119"/>
      <c r="DB256" s="119"/>
      <c r="DC256" s="119"/>
      <c r="DD256" s="119"/>
      <c r="DE256" s="119"/>
      <c r="DF256" s="119"/>
      <c r="DG256" s="119"/>
      <c r="DH256" s="119"/>
      <c r="DI256" s="119"/>
      <c r="DJ256" s="119"/>
      <c r="DK256" s="119"/>
      <c r="DL256" s="119"/>
      <c r="DM256" s="119"/>
      <c r="DN256" s="119"/>
      <c r="DO256" s="119"/>
      <c r="DP256" s="119"/>
      <c r="DQ256" s="119"/>
      <c r="DR256" s="119"/>
      <c r="DS256" s="119"/>
      <c r="DT256" s="119"/>
      <c r="DU256" s="119"/>
      <c r="DV256" s="119"/>
      <c r="DW256" s="119"/>
      <c r="DX256" s="119"/>
      <c r="DY256" s="119"/>
      <c r="DZ256" s="119"/>
      <c r="EA256" s="119"/>
      <c r="EB256" s="119"/>
      <c r="EC256" s="119"/>
      <c r="ED256" s="119"/>
      <c r="EE256" s="119"/>
      <c r="EF256" s="119"/>
      <c r="EG256" s="119"/>
      <c r="EH256" s="119"/>
      <c r="EI256" s="119"/>
      <c r="EJ256" s="119"/>
      <c r="EK256" s="119"/>
      <c r="EL256" s="119"/>
      <c r="EM256" s="119"/>
      <c r="EN256" s="119"/>
      <c r="EO256" s="119"/>
      <c r="EP256" s="119"/>
      <c r="EQ256" s="119"/>
      <c r="ER256" s="119"/>
      <c r="ES256" s="119"/>
      <c r="ET256" s="119"/>
      <c r="EU256" s="119"/>
      <c r="EV256" s="119"/>
      <c r="EW256" s="119"/>
      <c r="EX256" s="119"/>
      <c r="EY256" s="119"/>
      <c r="EZ256" s="119"/>
      <c r="FA256" s="119"/>
      <c r="FB256" s="119"/>
      <c r="FC256" s="119"/>
      <c r="FD256" s="119"/>
      <c r="FE256" s="119"/>
      <c r="FF256" s="119"/>
      <c r="FG256" s="119"/>
      <c r="FH256" s="119"/>
      <c r="FI256" s="119"/>
      <c r="FJ256" s="119"/>
      <c r="FK256" s="119"/>
      <c r="FL256" s="119"/>
      <c r="FM256" s="119"/>
      <c r="FN256" s="119"/>
      <c r="FO256" s="119"/>
      <c r="FP256" s="119"/>
      <c r="FQ256" s="119"/>
      <c r="FR256" s="119"/>
      <c r="FS256" s="119"/>
      <c r="FT256" s="119"/>
      <c r="FU256" s="119"/>
      <c r="FV256" s="119"/>
      <c r="FW256" s="119"/>
      <c r="FX256" s="119"/>
      <c r="FY256" s="119"/>
      <c r="FZ256" s="119"/>
      <c r="GA256" s="119"/>
      <c r="GB256" s="119"/>
      <c r="GC256" s="119"/>
      <c r="GD256" s="119"/>
      <c r="GE256" s="119"/>
      <c r="GF256" s="119"/>
      <c r="GG256" s="119"/>
      <c r="GH256" s="119"/>
      <c r="GI256" s="119"/>
      <c r="GJ256" s="119"/>
    </row>
    <row r="257" spans="1:192" ht="101.25" x14ac:dyDescent="0.25">
      <c r="A257" s="181" t="s">
        <v>444</v>
      </c>
      <c r="B257" s="160"/>
      <c r="C257" s="160" t="s">
        <v>701</v>
      </c>
      <c r="D257" s="159" t="s">
        <v>24</v>
      </c>
      <c r="E257" s="178" t="s">
        <v>1101</v>
      </c>
      <c r="F257" s="62"/>
      <c r="G257" s="90" t="str">
        <f>Page1!$H250</f>
        <v>NA</v>
      </c>
      <c r="H257" s="90" t="str">
        <f>Page2!$H250</f>
        <v>NA</v>
      </c>
      <c r="I257" s="90" t="str">
        <f>Page3!$H250</f>
        <v>NA</v>
      </c>
      <c r="J257" s="90" t="str">
        <f>Page4!$H250</f>
        <v>NA</v>
      </c>
      <c r="K257" s="90" t="str">
        <f>Page5!$H250</f>
        <v>NA</v>
      </c>
      <c r="L257" s="90" t="str">
        <f>Page6!$H250</f>
        <v>NA</v>
      </c>
      <c r="M257" s="90" t="str">
        <f>Page7!$H250</f>
        <v>NA</v>
      </c>
      <c r="N257" s="90" t="str">
        <f>Page8!$H250</f>
        <v>NA</v>
      </c>
      <c r="O257" s="90" t="str">
        <f>Page9!$H250</f>
        <v>NA</v>
      </c>
      <c r="P257" s="90" t="str">
        <f>Page10!$H250</f>
        <v>NA</v>
      </c>
      <c r="Q257" s="90" t="str">
        <f>Page11!$H250</f>
        <v>NA</v>
      </c>
      <c r="R257" s="90" t="str">
        <f>Page12!$H250</f>
        <v>NA</v>
      </c>
      <c r="S257" s="90" t="str">
        <f>Page13!$H250</f>
        <v>NA</v>
      </c>
      <c r="T257" s="90" t="str">
        <f>Page14!$H250</f>
        <v>NA</v>
      </c>
      <c r="U257" s="90" t="str">
        <f>Page15!$H250</f>
        <v>NA</v>
      </c>
      <c r="V257" s="90" t="str">
        <f>Page16!$H250</f>
        <v>NA</v>
      </c>
      <c r="W257" s="90" t="str">
        <f>Page17!$H250</f>
        <v>NA</v>
      </c>
      <c r="X257" s="90" t="str">
        <f>Page18!$H250</f>
        <v>NA</v>
      </c>
      <c r="Y257" s="90" t="str">
        <f>Page19!$H250</f>
        <v>NA</v>
      </c>
      <c r="Z257" s="90" t="str">
        <f>Page20!$H250</f>
        <v>NA</v>
      </c>
      <c r="AA257" s="90" t="str">
        <f>Page21!$H250</f>
        <v>NA</v>
      </c>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119"/>
      <c r="AZ257" s="119"/>
      <c r="BA257" s="119"/>
      <c r="BB257" s="119"/>
      <c r="BC257" s="119"/>
      <c r="BD257" s="119"/>
      <c r="BE257" s="119"/>
      <c r="BF257" s="119"/>
      <c r="BG257" s="119"/>
      <c r="BH257" s="119"/>
      <c r="BI257" s="119"/>
      <c r="BJ257" s="119"/>
      <c r="BK257" s="119"/>
      <c r="BL257" s="119"/>
      <c r="BM257" s="119"/>
      <c r="BN257" s="119"/>
      <c r="BO257" s="119"/>
      <c r="BP257" s="119"/>
      <c r="BQ257" s="119"/>
      <c r="BR257" s="119"/>
      <c r="BS257" s="119"/>
      <c r="BT257" s="119"/>
      <c r="BU257" s="119"/>
      <c r="BV257" s="119"/>
      <c r="BW257" s="119"/>
      <c r="BX257" s="119"/>
      <c r="BY257" s="119"/>
      <c r="BZ257" s="119"/>
      <c r="CA257" s="119"/>
      <c r="CB257" s="119"/>
      <c r="CC257" s="119"/>
      <c r="CD257" s="119"/>
      <c r="CE257" s="119"/>
      <c r="CF257" s="119"/>
      <c r="CG257" s="119"/>
      <c r="CH257" s="119"/>
      <c r="CI257" s="119"/>
      <c r="CJ257" s="119"/>
      <c r="CK257" s="119"/>
      <c r="CL257" s="119"/>
      <c r="CM257" s="119"/>
      <c r="CN257" s="119"/>
      <c r="CO257" s="119"/>
      <c r="CP257" s="119"/>
      <c r="CQ257" s="119"/>
      <c r="CR257" s="119"/>
      <c r="CS257" s="119"/>
      <c r="CT257" s="119"/>
      <c r="CU257" s="119"/>
      <c r="CV257" s="119"/>
      <c r="CW257" s="119"/>
      <c r="CX257" s="119"/>
      <c r="CY257" s="119"/>
      <c r="CZ257" s="119"/>
      <c r="DA257" s="119"/>
      <c r="DB257" s="119"/>
      <c r="DC257" s="119"/>
      <c r="DD257" s="119"/>
      <c r="DE257" s="119"/>
      <c r="DF257" s="119"/>
      <c r="DG257" s="119"/>
      <c r="DH257" s="119"/>
      <c r="DI257" s="119"/>
      <c r="DJ257" s="119"/>
      <c r="DK257" s="119"/>
      <c r="DL257" s="119"/>
      <c r="DM257" s="119"/>
      <c r="DN257" s="119"/>
      <c r="DO257" s="119"/>
      <c r="DP257" s="119"/>
      <c r="DQ257" s="119"/>
      <c r="DR257" s="119"/>
      <c r="DS257" s="119"/>
      <c r="DT257" s="119"/>
      <c r="DU257" s="119"/>
      <c r="DV257" s="119"/>
      <c r="DW257" s="119"/>
      <c r="DX257" s="119"/>
      <c r="DY257" s="119"/>
      <c r="DZ257" s="119"/>
      <c r="EA257" s="119"/>
      <c r="EB257" s="119"/>
      <c r="EC257" s="119"/>
      <c r="ED257" s="119"/>
      <c r="EE257" s="119"/>
      <c r="EF257" s="119"/>
      <c r="EG257" s="119"/>
      <c r="EH257" s="119"/>
      <c r="EI257" s="119"/>
      <c r="EJ257" s="119"/>
      <c r="EK257" s="119"/>
      <c r="EL257" s="119"/>
      <c r="EM257" s="119"/>
      <c r="EN257" s="119"/>
      <c r="EO257" s="119"/>
      <c r="EP257" s="119"/>
      <c r="EQ257" s="119"/>
      <c r="ER257" s="119"/>
      <c r="ES257" s="119"/>
      <c r="ET257" s="119"/>
      <c r="EU257" s="119"/>
      <c r="EV257" s="119"/>
      <c r="EW257" s="119"/>
      <c r="EX257" s="119"/>
      <c r="EY257" s="119"/>
      <c r="EZ257" s="119"/>
      <c r="FA257" s="119"/>
      <c r="FB257" s="119"/>
      <c r="FC257" s="119"/>
      <c r="FD257" s="119"/>
      <c r="FE257" s="119"/>
      <c r="FF257" s="119"/>
      <c r="FG257" s="119"/>
      <c r="FH257" s="119"/>
      <c r="FI257" s="119"/>
      <c r="FJ257" s="119"/>
      <c r="FK257" s="119"/>
      <c r="FL257" s="119"/>
      <c r="FM257" s="119"/>
      <c r="FN257" s="119"/>
      <c r="FO257" s="119"/>
      <c r="FP257" s="119"/>
      <c r="FQ257" s="119"/>
      <c r="FR257" s="119"/>
      <c r="FS257" s="119"/>
      <c r="FT257" s="119"/>
      <c r="FU257" s="119"/>
      <c r="FV257" s="119"/>
      <c r="FW257" s="119"/>
      <c r="FX257" s="119"/>
      <c r="FY257" s="119"/>
      <c r="FZ257" s="119"/>
      <c r="GA257" s="119"/>
      <c r="GB257" s="119"/>
      <c r="GC257" s="119"/>
      <c r="GD257" s="119"/>
      <c r="GE257" s="119"/>
      <c r="GF257" s="119"/>
      <c r="GG257" s="119"/>
      <c r="GH257" s="119"/>
      <c r="GI257" s="119"/>
      <c r="GJ257" s="119"/>
    </row>
    <row r="258" spans="1:192" ht="101.25" x14ac:dyDescent="0.25">
      <c r="A258" s="181" t="s">
        <v>444</v>
      </c>
      <c r="B258" s="160"/>
      <c r="C258" s="160" t="s">
        <v>702</v>
      </c>
      <c r="D258" s="159" t="s">
        <v>24</v>
      </c>
      <c r="E258" s="178" t="s">
        <v>1102</v>
      </c>
      <c r="F258" s="62"/>
      <c r="G258" s="90" t="str">
        <f>Page1!$H251</f>
        <v>NA</v>
      </c>
      <c r="H258" s="90" t="str">
        <f>Page2!$H251</f>
        <v>NA</v>
      </c>
      <c r="I258" s="90" t="str">
        <f>Page3!$H251</f>
        <v>NA</v>
      </c>
      <c r="J258" s="90" t="str">
        <f>Page4!$H251</f>
        <v>NA</v>
      </c>
      <c r="K258" s="90" t="str">
        <f>Page5!$H251</f>
        <v>NA</v>
      </c>
      <c r="L258" s="90" t="str">
        <f>Page6!$H251</f>
        <v>NA</v>
      </c>
      <c r="M258" s="90" t="str">
        <f>Page7!$H251</f>
        <v>NA</v>
      </c>
      <c r="N258" s="90" t="str">
        <f>Page8!$H251</f>
        <v>NA</v>
      </c>
      <c r="O258" s="90" t="str">
        <f>Page9!$H251</f>
        <v>NA</v>
      </c>
      <c r="P258" s="90" t="str">
        <f>Page10!$H251</f>
        <v>NA</v>
      </c>
      <c r="Q258" s="90" t="str">
        <f>Page11!$H251</f>
        <v>NA</v>
      </c>
      <c r="R258" s="90" t="str">
        <f>Page12!$H251</f>
        <v>NA</v>
      </c>
      <c r="S258" s="90" t="str">
        <f>Page13!$H251</f>
        <v>NA</v>
      </c>
      <c r="T258" s="90" t="str">
        <f>Page14!$H251</f>
        <v>NA</v>
      </c>
      <c r="U258" s="90" t="str">
        <f>Page15!$H251</f>
        <v>NA</v>
      </c>
      <c r="V258" s="90" t="str">
        <f>Page16!$H251</f>
        <v>NA</v>
      </c>
      <c r="W258" s="90" t="str">
        <f>Page17!$H251</f>
        <v>NA</v>
      </c>
      <c r="X258" s="90" t="str">
        <f>Page18!$H251</f>
        <v>NA</v>
      </c>
      <c r="Y258" s="90" t="str">
        <f>Page19!$H251</f>
        <v>NA</v>
      </c>
      <c r="Z258" s="90" t="str">
        <f>Page20!$H251</f>
        <v>NA</v>
      </c>
      <c r="AA258" s="90" t="str">
        <f>Page21!$H251</f>
        <v>NA</v>
      </c>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119"/>
      <c r="AZ258" s="119"/>
      <c r="BA258" s="119"/>
      <c r="BB258" s="119"/>
      <c r="BC258" s="119"/>
      <c r="BD258" s="119"/>
      <c r="BE258" s="119"/>
      <c r="BF258" s="119"/>
      <c r="BG258" s="119"/>
      <c r="BH258" s="119"/>
      <c r="BI258" s="119"/>
      <c r="BJ258" s="119"/>
      <c r="BK258" s="119"/>
      <c r="BL258" s="119"/>
      <c r="BM258" s="119"/>
      <c r="BN258" s="119"/>
      <c r="BO258" s="119"/>
      <c r="BP258" s="119"/>
      <c r="BQ258" s="119"/>
      <c r="BR258" s="119"/>
      <c r="BS258" s="119"/>
      <c r="BT258" s="119"/>
      <c r="BU258" s="119"/>
      <c r="BV258" s="119"/>
      <c r="BW258" s="119"/>
      <c r="BX258" s="119"/>
      <c r="BY258" s="119"/>
      <c r="BZ258" s="119"/>
      <c r="CA258" s="119"/>
      <c r="CB258" s="119"/>
      <c r="CC258" s="119"/>
      <c r="CD258" s="119"/>
      <c r="CE258" s="119"/>
      <c r="CF258" s="119"/>
      <c r="CG258" s="119"/>
      <c r="CH258" s="119"/>
      <c r="CI258" s="119"/>
      <c r="CJ258" s="119"/>
      <c r="CK258" s="119"/>
      <c r="CL258" s="119"/>
      <c r="CM258" s="119"/>
      <c r="CN258" s="119"/>
      <c r="CO258" s="119"/>
      <c r="CP258" s="119"/>
      <c r="CQ258" s="119"/>
      <c r="CR258" s="119"/>
      <c r="CS258" s="119"/>
      <c r="CT258" s="119"/>
      <c r="CU258" s="119"/>
      <c r="CV258" s="119"/>
      <c r="CW258" s="119"/>
      <c r="CX258" s="119"/>
      <c r="CY258" s="119"/>
      <c r="CZ258" s="119"/>
      <c r="DA258" s="119"/>
      <c r="DB258" s="119"/>
      <c r="DC258" s="119"/>
      <c r="DD258" s="119"/>
      <c r="DE258" s="119"/>
      <c r="DF258" s="119"/>
      <c r="DG258" s="119"/>
      <c r="DH258" s="119"/>
      <c r="DI258" s="119"/>
      <c r="DJ258" s="119"/>
      <c r="DK258" s="119"/>
      <c r="DL258" s="119"/>
      <c r="DM258" s="119"/>
      <c r="DN258" s="119"/>
      <c r="DO258" s="119"/>
      <c r="DP258" s="119"/>
      <c r="DQ258" s="119"/>
      <c r="DR258" s="119"/>
      <c r="DS258" s="119"/>
      <c r="DT258" s="119"/>
      <c r="DU258" s="119"/>
      <c r="DV258" s="119"/>
      <c r="DW258" s="119"/>
      <c r="DX258" s="119"/>
      <c r="DY258" s="119"/>
      <c r="DZ258" s="119"/>
      <c r="EA258" s="119"/>
      <c r="EB258" s="119"/>
      <c r="EC258" s="119"/>
      <c r="ED258" s="119"/>
      <c r="EE258" s="119"/>
      <c r="EF258" s="119"/>
      <c r="EG258" s="119"/>
      <c r="EH258" s="119"/>
      <c r="EI258" s="119"/>
      <c r="EJ258" s="119"/>
      <c r="EK258" s="119"/>
      <c r="EL258" s="119"/>
      <c r="EM258" s="119"/>
      <c r="EN258" s="119"/>
      <c r="EO258" s="119"/>
      <c r="EP258" s="119"/>
      <c r="EQ258" s="119"/>
      <c r="ER258" s="119"/>
      <c r="ES258" s="119"/>
      <c r="ET258" s="119"/>
      <c r="EU258" s="119"/>
      <c r="EV258" s="119"/>
      <c r="EW258" s="119"/>
      <c r="EX258" s="119"/>
      <c r="EY258" s="119"/>
      <c r="EZ258" s="119"/>
      <c r="FA258" s="119"/>
      <c r="FB258" s="119"/>
      <c r="FC258" s="119"/>
      <c r="FD258" s="119"/>
      <c r="FE258" s="119"/>
      <c r="FF258" s="119"/>
      <c r="FG258" s="119"/>
      <c r="FH258" s="119"/>
      <c r="FI258" s="119"/>
      <c r="FJ258" s="119"/>
      <c r="FK258" s="119"/>
      <c r="FL258" s="119"/>
      <c r="FM258" s="119"/>
      <c r="FN258" s="119"/>
      <c r="FO258" s="119"/>
      <c r="FP258" s="119"/>
      <c r="FQ258" s="119"/>
      <c r="FR258" s="119"/>
      <c r="FS258" s="119"/>
      <c r="FT258" s="119"/>
      <c r="FU258" s="119"/>
      <c r="FV258" s="119"/>
      <c r="FW258" s="119"/>
      <c r="FX258" s="119"/>
      <c r="FY258" s="119"/>
      <c r="FZ258" s="119"/>
      <c r="GA258" s="119"/>
      <c r="GB258" s="119"/>
      <c r="GC258" s="119"/>
      <c r="GD258" s="119"/>
      <c r="GE258" s="119"/>
      <c r="GF258" s="119"/>
      <c r="GG258" s="119"/>
      <c r="GH258" s="119"/>
      <c r="GI258" s="119"/>
      <c r="GJ258" s="119"/>
    </row>
    <row r="259" spans="1:192" ht="135" x14ac:dyDescent="0.25">
      <c r="A259" s="181" t="s">
        <v>444</v>
      </c>
      <c r="B259" s="153" t="s">
        <v>1103</v>
      </c>
      <c r="C259" s="153" t="s">
        <v>456</v>
      </c>
      <c r="D259" s="158" t="s">
        <v>24</v>
      </c>
      <c r="E259" s="179" t="s">
        <v>1104</v>
      </c>
      <c r="F259" s="63"/>
      <c r="G259" s="90" t="str">
        <f>Page1!$H252</f>
        <v>NA</v>
      </c>
      <c r="H259" s="90" t="str">
        <f>Page2!$H252</f>
        <v>NA</v>
      </c>
      <c r="I259" s="90" t="str">
        <f>Page3!$H252</f>
        <v>NA</v>
      </c>
      <c r="J259" s="90" t="str">
        <f>Page4!$H252</f>
        <v>NA</v>
      </c>
      <c r="K259" s="90" t="str">
        <f>Page5!$H252</f>
        <v>NA</v>
      </c>
      <c r="L259" s="90" t="str">
        <f>Page6!$H252</f>
        <v>NA</v>
      </c>
      <c r="M259" s="90" t="str">
        <f>Page7!$H252</f>
        <v>NA</v>
      </c>
      <c r="N259" s="90" t="str">
        <f>Page8!$H252</f>
        <v>NA</v>
      </c>
      <c r="O259" s="90" t="str">
        <f>Page9!$H252</f>
        <v>NA</v>
      </c>
      <c r="P259" s="90" t="str">
        <f>Page10!$H252</f>
        <v>NA</v>
      </c>
      <c r="Q259" s="90" t="str">
        <f>Page11!$H252</f>
        <v>Validé</v>
      </c>
      <c r="R259" s="90" t="str">
        <f>Page12!$H252</f>
        <v>NA</v>
      </c>
      <c r="S259" s="90" t="str">
        <f>Page13!$H252</f>
        <v>NA</v>
      </c>
      <c r="T259" s="90" t="str">
        <f>Page14!$H252</f>
        <v>NA</v>
      </c>
      <c r="U259" s="90" t="str">
        <f>Page15!$H252</f>
        <v>NA</v>
      </c>
      <c r="V259" s="90" t="str">
        <f>Page16!$H252</f>
        <v>NA</v>
      </c>
      <c r="W259" s="90" t="str">
        <f>Page17!$H252</f>
        <v>NA</v>
      </c>
      <c r="X259" s="90" t="str">
        <f>Page18!$H252</f>
        <v>NA</v>
      </c>
      <c r="Y259" s="90" t="str">
        <f>Page19!$H252</f>
        <v>NA</v>
      </c>
      <c r="Z259" s="90" t="str">
        <f>Page20!$H252</f>
        <v>NA</v>
      </c>
      <c r="AA259" s="90" t="str">
        <f>Page21!$H252</f>
        <v>NA</v>
      </c>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119"/>
      <c r="AZ259" s="119"/>
      <c r="BA259" s="119"/>
      <c r="BB259" s="119"/>
      <c r="BC259" s="119"/>
      <c r="BD259" s="119"/>
      <c r="BE259" s="119"/>
      <c r="BF259" s="119"/>
      <c r="BG259" s="119"/>
      <c r="BH259" s="119"/>
      <c r="BI259" s="119"/>
      <c r="BJ259" s="119"/>
      <c r="BK259" s="119"/>
      <c r="BL259" s="119"/>
      <c r="BM259" s="119"/>
      <c r="BN259" s="119"/>
      <c r="BO259" s="119"/>
      <c r="BP259" s="119"/>
      <c r="BQ259" s="119"/>
      <c r="BR259" s="119"/>
      <c r="BS259" s="119"/>
      <c r="BT259" s="119"/>
      <c r="BU259" s="119"/>
      <c r="BV259" s="119"/>
      <c r="BW259" s="119"/>
      <c r="BX259" s="119"/>
      <c r="BY259" s="119"/>
      <c r="BZ259" s="119"/>
      <c r="CA259" s="119"/>
      <c r="CB259" s="119"/>
      <c r="CC259" s="119"/>
      <c r="CD259" s="119"/>
      <c r="CE259" s="119"/>
      <c r="CF259" s="119"/>
      <c r="CG259" s="119"/>
      <c r="CH259" s="119"/>
      <c r="CI259" s="119"/>
      <c r="CJ259" s="119"/>
      <c r="CK259" s="119"/>
      <c r="CL259" s="119"/>
      <c r="CM259" s="119"/>
      <c r="CN259" s="119"/>
      <c r="CO259" s="119"/>
      <c r="CP259" s="119"/>
      <c r="CQ259" s="119"/>
      <c r="CR259" s="119"/>
      <c r="CS259" s="119"/>
      <c r="CT259" s="119"/>
      <c r="CU259" s="119"/>
      <c r="CV259" s="119"/>
      <c r="CW259" s="119"/>
      <c r="CX259" s="119"/>
      <c r="CY259" s="119"/>
      <c r="CZ259" s="119"/>
      <c r="DA259" s="119"/>
      <c r="DB259" s="119"/>
      <c r="DC259" s="119"/>
      <c r="DD259" s="119"/>
      <c r="DE259" s="119"/>
      <c r="DF259" s="119"/>
      <c r="DG259" s="119"/>
      <c r="DH259" s="119"/>
      <c r="DI259" s="119"/>
      <c r="DJ259" s="119"/>
      <c r="DK259" s="119"/>
      <c r="DL259" s="119"/>
      <c r="DM259" s="119"/>
      <c r="DN259" s="119"/>
      <c r="DO259" s="119"/>
      <c r="DP259" s="119"/>
      <c r="DQ259" s="119"/>
      <c r="DR259" s="119"/>
      <c r="DS259" s="119"/>
      <c r="DT259" s="119"/>
      <c r="DU259" s="119"/>
      <c r="DV259" s="119"/>
      <c r="DW259" s="119"/>
      <c r="DX259" s="119"/>
      <c r="DY259" s="119"/>
      <c r="DZ259" s="119"/>
      <c r="EA259" s="119"/>
      <c r="EB259" s="119"/>
      <c r="EC259" s="119"/>
      <c r="ED259" s="119"/>
      <c r="EE259" s="119"/>
      <c r="EF259" s="119"/>
      <c r="EG259" s="119"/>
      <c r="EH259" s="119"/>
      <c r="EI259" s="119"/>
      <c r="EJ259" s="119"/>
      <c r="EK259" s="119"/>
      <c r="EL259" s="119"/>
      <c r="EM259" s="119"/>
      <c r="EN259" s="119"/>
      <c r="EO259" s="119"/>
      <c r="EP259" s="119"/>
      <c r="EQ259" s="119"/>
      <c r="ER259" s="119"/>
      <c r="ES259" s="119"/>
      <c r="ET259" s="119"/>
      <c r="EU259" s="119"/>
      <c r="EV259" s="119"/>
      <c r="EW259" s="119"/>
      <c r="EX259" s="119"/>
      <c r="EY259" s="119"/>
      <c r="EZ259" s="119"/>
      <c r="FA259" s="119"/>
      <c r="FB259" s="119"/>
      <c r="FC259" s="119"/>
      <c r="FD259" s="119"/>
      <c r="FE259" s="119"/>
      <c r="FF259" s="119"/>
      <c r="FG259" s="119"/>
      <c r="FH259" s="119"/>
      <c r="FI259" s="119"/>
      <c r="FJ259" s="119"/>
      <c r="FK259" s="119"/>
      <c r="FL259" s="119"/>
      <c r="FM259" s="119"/>
      <c r="FN259" s="119"/>
      <c r="FO259" s="119"/>
      <c r="FP259" s="119"/>
      <c r="FQ259" s="119"/>
      <c r="FR259" s="119"/>
      <c r="FS259" s="119"/>
      <c r="FT259" s="119"/>
      <c r="FU259" s="119"/>
      <c r="FV259" s="119"/>
      <c r="FW259" s="119"/>
      <c r="FX259" s="119"/>
      <c r="FY259" s="119"/>
      <c r="FZ259" s="119"/>
      <c r="GA259" s="119"/>
      <c r="GB259" s="119"/>
      <c r="GC259" s="119"/>
      <c r="GD259" s="119"/>
      <c r="GE259" s="119"/>
      <c r="GF259" s="119"/>
      <c r="GG259" s="119"/>
      <c r="GH259" s="119"/>
      <c r="GI259" s="119"/>
      <c r="GJ259" s="119"/>
    </row>
    <row r="260" spans="1:192" ht="135" x14ac:dyDescent="0.25">
      <c r="A260" s="181" t="s">
        <v>444</v>
      </c>
      <c r="B260" s="153"/>
      <c r="C260" s="153" t="s">
        <v>703</v>
      </c>
      <c r="D260" s="158" t="s">
        <v>24</v>
      </c>
      <c r="E260" s="179" t="s">
        <v>1105</v>
      </c>
      <c r="F260" s="63"/>
      <c r="G260" s="90" t="str">
        <f>Page1!$H253</f>
        <v>NA</v>
      </c>
      <c r="H260" s="90" t="str">
        <f>Page2!$H253</f>
        <v>NA</v>
      </c>
      <c r="I260" s="90" t="str">
        <f>Page3!$H253</f>
        <v>NA</v>
      </c>
      <c r="J260" s="90" t="str">
        <f>Page4!$H253</f>
        <v>NA</v>
      </c>
      <c r="K260" s="90" t="str">
        <f>Page5!$H253</f>
        <v>NA</v>
      </c>
      <c r="L260" s="90" t="str">
        <f>Page6!$H253</f>
        <v>NA</v>
      </c>
      <c r="M260" s="90" t="str">
        <f>Page7!$H253</f>
        <v>NA</v>
      </c>
      <c r="N260" s="90" t="str">
        <f>Page8!$H253</f>
        <v>NA</v>
      </c>
      <c r="O260" s="90" t="str">
        <f>Page9!$H253</f>
        <v>NA</v>
      </c>
      <c r="P260" s="90" t="str">
        <f>Page10!$H253</f>
        <v>NA</v>
      </c>
      <c r="Q260" s="90" t="str">
        <f>Page11!$H253</f>
        <v>NA</v>
      </c>
      <c r="R260" s="90" t="str">
        <f>Page12!$H253</f>
        <v>NA</v>
      </c>
      <c r="S260" s="90" t="str">
        <f>Page13!$H253</f>
        <v>NA</v>
      </c>
      <c r="T260" s="90" t="str">
        <f>Page14!$H253</f>
        <v>NA</v>
      </c>
      <c r="U260" s="90" t="str">
        <f>Page15!$H253</f>
        <v>NA</v>
      </c>
      <c r="V260" s="90" t="str">
        <f>Page16!$H253</f>
        <v>NA</v>
      </c>
      <c r="W260" s="90" t="str">
        <f>Page17!$H253</f>
        <v>NA</v>
      </c>
      <c r="X260" s="90" t="str">
        <f>Page18!$H253</f>
        <v>NA</v>
      </c>
      <c r="Y260" s="90" t="str">
        <f>Page19!$H253</f>
        <v>NA</v>
      </c>
      <c r="Z260" s="90" t="str">
        <f>Page20!$H253</f>
        <v>NA</v>
      </c>
      <c r="AA260" s="90" t="str">
        <f>Page21!$H253</f>
        <v>NA</v>
      </c>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119"/>
      <c r="AZ260" s="119"/>
      <c r="BA260" s="119"/>
      <c r="BB260" s="119"/>
      <c r="BC260" s="119"/>
      <c r="BD260" s="119"/>
      <c r="BE260" s="119"/>
      <c r="BF260" s="119"/>
      <c r="BG260" s="119"/>
      <c r="BH260" s="119"/>
      <c r="BI260" s="119"/>
      <c r="BJ260" s="119"/>
      <c r="BK260" s="119"/>
      <c r="BL260" s="119"/>
      <c r="BM260" s="119"/>
      <c r="BN260" s="119"/>
      <c r="BO260" s="119"/>
      <c r="BP260" s="119"/>
      <c r="BQ260" s="119"/>
      <c r="BR260" s="119"/>
      <c r="BS260" s="119"/>
      <c r="BT260" s="119"/>
      <c r="BU260" s="119"/>
      <c r="BV260" s="119"/>
      <c r="BW260" s="119"/>
      <c r="BX260" s="119"/>
      <c r="BY260" s="119"/>
      <c r="BZ260" s="119"/>
      <c r="CA260" s="119"/>
      <c r="CB260" s="119"/>
      <c r="CC260" s="119"/>
      <c r="CD260" s="119"/>
      <c r="CE260" s="119"/>
      <c r="CF260" s="119"/>
      <c r="CG260" s="119"/>
      <c r="CH260" s="119"/>
      <c r="CI260" s="119"/>
      <c r="CJ260" s="119"/>
      <c r="CK260" s="119"/>
      <c r="CL260" s="119"/>
      <c r="CM260" s="119"/>
      <c r="CN260" s="119"/>
      <c r="CO260" s="119"/>
      <c r="CP260" s="119"/>
      <c r="CQ260" s="119"/>
      <c r="CR260" s="119"/>
      <c r="CS260" s="119"/>
      <c r="CT260" s="119"/>
      <c r="CU260" s="119"/>
      <c r="CV260" s="119"/>
      <c r="CW260" s="119"/>
      <c r="CX260" s="119"/>
      <c r="CY260" s="119"/>
      <c r="CZ260" s="119"/>
      <c r="DA260" s="119"/>
      <c r="DB260" s="119"/>
      <c r="DC260" s="119"/>
      <c r="DD260" s="119"/>
      <c r="DE260" s="119"/>
      <c r="DF260" s="119"/>
      <c r="DG260" s="119"/>
      <c r="DH260" s="119"/>
      <c r="DI260" s="119"/>
      <c r="DJ260" s="119"/>
      <c r="DK260" s="119"/>
      <c r="DL260" s="119"/>
      <c r="DM260" s="119"/>
      <c r="DN260" s="119"/>
      <c r="DO260" s="119"/>
      <c r="DP260" s="119"/>
      <c r="DQ260" s="119"/>
      <c r="DR260" s="119"/>
      <c r="DS260" s="119"/>
      <c r="DT260" s="119"/>
      <c r="DU260" s="119"/>
      <c r="DV260" s="119"/>
      <c r="DW260" s="119"/>
      <c r="DX260" s="119"/>
      <c r="DY260" s="119"/>
      <c r="DZ260" s="119"/>
      <c r="EA260" s="119"/>
      <c r="EB260" s="119"/>
      <c r="EC260" s="119"/>
      <c r="ED260" s="119"/>
      <c r="EE260" s="119"/>
      <c r="EF260" s="119"/>
      <c r="EG260" s="119"/>
      <c r="EH260" s="119"/>
      <c r="EI260" s="119"/>
      <c r="EJ260" s="119"/>
      <c r="EK260" s="119"/>
      <c r="EL260" s="119"/>
      <c r="EM260" s="119"/>
      <c r="EN260" s="119"/>
      <c r="EO260" s="119"/>
      <c r="EP260" s="119"/>
      <c r="EQ260" s="119"/>
      <c r="ER260" s="119"/>
      <c r="ES260" s="119"/>
      <c r="ET260" s="119"/>
      <c r="EU260" s="119"/>
      <c r="EV260" s="119"/>
      <c r="EW260" s="119"/>
      <c r="EX260" s="119"/>
      <c r="EY260" s="119"/>
      <c r="EZ260" s="119"/>
      <c r="FA260" s="119"/>
      <c r="FB260" s="119"/>
      <c r="FC260" s="119"/>
      <c r="FD260" s="119"/>
      <c r="FE260" s="119"/>
      <c r="FF260" s="119"/>
      <c r="FG260" s="119"/>
      <c r="FH260" s="119"/>
      <c r="FI260" s="119"/>
      <c r="FJ260" s="119"/>
      <c r="FK260" s="119"/>
      <c r="FL260" s="119"/>
      <c r="FM260" s="119"/>
      <c r="FN260" s="119"/>
      <c r="FO260" s="119"/>
      <c r="FP260" s="119"/>
      <c r="FQ260" s="119"/>
      <c r="FR260" s="119"/>
      <c r="FS260" s="119"/>
      <c r="FT260" s="119"/>
      <c r="FU260" s="119"/>
      <c r="FV260" s="119"/>
      <c r="FW260" s="119"/>
      <c r="FX260" s="119"/>
      <c r="FY260" s="119"/>
      <c r="FZ260" s="119"/>
      <c r="GA260" s="119"/>
      <c r="GB260" s="119"/>
      <c r="GC260" s="119"/>
      <c r="GD260" s="119"/>
      <c r="GE260" s="119"/>
      <c r="GF260" s="119"/>
      <c r="GG260" s="119"/>
      <c r="GH260" s="119"/>
      <c r="GI260" s="119"/>
      <c r="GJ260" s="119"/>
    </row>
    <row r="261" spans="1:192" ht="101.25" x14ac:dyDescent="0.25">
      <c r="A261" s="181" t="s">
        <v>444</v>
      </c>
      <c r="B261" s="160" t="s">
        <v>1116</v>
      </c>
      <c r="C261" s="160" t="s">
        <v>457</v>
      </c>
      <c r="D261" s="159" t="s">
        <v>25</v>
      </c>
      <c r="E261" s="164" t="s">
        <v>1106</v>
      </c>
      <c r="F261" s="62"/>
      <c r="G261" s="90" t="str">
        <f>Page1!$H254</f>
        <v>Validé</v>
      </c>
      <c r="H261" s="90" t="str">
        <f>Page2!$H254</f>
        <v>Validé</v>
      </c>
      <c r="I261" s="90" t="str">
        <f>Page3!$H254</f>
        <v>Validé</v>
      </c>
      <c r="J261" s="90" t="str">
        <f>Page4!$H254</f>
        <v>Validé</v>
      </c>
      <c r="K261" s="90" t="str">
        <f>Page5!$H254</f>
        <v>Validé</v>
      </c>
      <c r="L261" s="90" t="str">
        <f>Page6!$H254</f>
        <v>Validé</v>
      </c>
      <c r="M261" s="90" t="str">
        <f>Page7!$H254</f>
        <v>Validé</v>
      </c>
      <c r="N261" s="90" t="str">
        <f>Page8!$H254</f>
        <v>Validé</v>
      </c>
      <c r="O261" s="90" t="str">
        <f>Page9!$H254</f>
        <v>Validé</v>
      </c>
      <c r="P261" s="90" t="str">
        <f>Page10!$H254</f>
        <v>Validé</v>
      </c>
      <c r="Q261" s="90" t="str">
        <f>Page11!$H254</f>
        <v>Validé</v>
      </c>
      <c r="R261" s="90" t="str">
        <f>Page12!$H254</f>
        <v>Validé</v>
      </c>
      <c r="S261" s="90" t="str">
        <f>Page13!$H254</f>
        <v>Validé</v>
      </c>
      <c r="T261" s="90" t="str">
        <f>Page14!$H254</f>
        <v>Validé</v>
      </c>
      <c r="U261" s="90" t="str">
        <f>Page15!$H254</f>
        <v>Validé</v>
      </c>
      <c r="V261" s="90" t="str">
        <f>Page16!$H254</f>
        <v>Validé</v>
      </c>
      <c r="W261" s="90" t="str">
        <f>Page17!$H254</f>
        <v>Validé</v>
      </c>
      <c r="X261" s="90" t="str">
        <f>Page18!$H254</f>
        <v>Validé</v>
      </c>
      <c r="Y261" s="90" t="str">
        <f>Page19!$H254</f>
        <v>Validé</v>
      </c>
      <c r="Z261" s="90" t="str">
        <f>Page20!$H254</f>
        <v>Validé</v>
      </c>
      <c r="AA261" s="90" t="str">
        <f>Page21!$H254</f>
        <v>Validé</v>
      </c>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119"/>
      <c r="AZ261" s="119"/>
      <c r="BA261" s="119"/>
      <c r="BB261" s="119"/>
      <c r="BC261" s="119"/>
      <c r="BD261" s="119"/>
      <c r="BE261" s="119"/>
      <c r="BF261" s="119"/>
      <c r="BG261" s="119"/>
      <c r="BH261" s="119"/>
      <c r="BI261" s="119"/>
      <c r="BJ261" s="119"/>
      <c r="BK261" s="119"/>
      <c r="BL261" s="119"/>
      <c r="BM261" s="119"/>
      <c r="BN261" s="119"/>
      <c r="BO261" s="119"/>
      <c r="BP261" s="119"/>
      <c r="BQ261" s="119"/>
      <c r="BR261" s="119"/>
      <c r="BS261" s="119"/>
      <c r="BT261" s="119"/>
      <c r="BU261" s="119"/>
      <c r="BV261" s="119"/>
      <c r="BW261" s="119"/>
      <c r="BX261" s="119"/>
      <c r="BY261" s="119"/>
      <c r="BZ261" s="119"/>
      <c r="CA261" s="119"/>
      <c r="CB261" s="119"/>
      <c r="CC261" s="119"/>
      <c r="CD261" s="119"/>
      <c r="CE261" s="119"/>
      <c r="CF261" s="119"/>
      <c r="CG261" s="119"/>
      <c r="CH261" s="119"/>
      <c r="CI261" s="119"/>
      <c r="CJ261" s="119"/>
      <c r="CK261" s="119"/>
      <c r="CL261" s="119"/>
      <c r="CM261" s="119"/>
      <c r="CN261" s="119"/>
      <c r="CO261" s="119"/>
      <c r="CP261" s="119"/>
      <c r="CQ261" s="119"/>
      <c r="CR261" s="119"/>
      <c r="CS261" s="119"/>
      <c r="CT261" s="119"/>
      <c r="CU261" s="119"/>
      <c r="CV261" s="119"/>
      <c r="CW261" s="119"/>
      <c r="CX261" s="119"/>
      <c r="CY261" s="119"/>
      <c r="CZ261" s="119"/>
      <c r="DA261" s="119"/>
      <c r="DB261" s="119"/>
      <c r="DC261" s="119"/>
      <c r="DD261" s="119"/>
      <c r="DE261" s="119"/>
      <c r="DF261" s="119"/>
      <c r="DG261" s="119"/>
      <c r="DH261" s="119"/>
      <c r="DI261" s="119"/>
      <c r="DJ261" s="119"/>
      <c r="DK261" s="119"/>
      <c r="DL261" s="119"/>
      <c r="DM261" s="119"/>
      <c r="DN261" s="119"/>
      <c r="DO261" s="119"/>
      <c r="DP261" s="119"/>
      <c r="DQ261" s="119"/>
      <c r="DR261" s="119"/>
      <c r="DS261" s="119"/>
      <c r="DT261" s="119"/>
      <c r="DU261" s="119"/>
      <c r="DV261" s="119"/>
      <c r="DW261" s="119"/>
      <c r="DX261" s="119"/>
      <c r="DY261" s="119"/>
      <c r="DZ261" s="119"/>
      <c r="EA261" s="119"/>
      <c r="EB261" s="119"/>
      <c r="EC261" s="119"/>
      <c r="ED261" s="119"/>
      <c r="EE261" s="119"/>
      <c r="EF261" s="119"/>
      <c r="EG261" s="119"/>
      <c r="EH261" s="119"/>
      <c r="EI261" s="119"/>
      <c r="EJ261" s="119"/>
      <c r="EK261" s="119"/>
      <c r="EL261" s="119"/>
      <c r="EM261" s="119"/>
      <c r="EN261" s="119"/>
      <c r="EO261" s="119"/>
      <c r="EP261" s="119"/>
      <c r="EQ261" s="119"/>
      <c r="ER261" s="119"/>
      <c r="ES261" s="119"/>
      <c r="ET261" s="119"/>
      <c r="EU261" s="119"/>
      <c r="EV261" s="119"/>
      <c r="EW261" s="119"/>
      <c r="EX261" s="119"/>
      <c r="EY261" s="119"/>
      <c r="EZ261" s="119"/>
      <c r="FA261" s="119"/>
      <c r="FB261" s="119"/>
      <c r="FC261" s="119"/>
      <c r="FD261" s="119"/>
      <c r="FE261" s="119"/>
      <c r="FF261" s="119"/>
      <c r="FG261" s="119"/>
      <c r="FH261" s="119"/>
      <c r="FI261" s="119"/>
      <c r="FJ261" s="119"/>
      <c r="FK261" s="119"/>
      <c r="FL261" s="119"/>
      <c r="FM261" s="119"/>
      <c r="FN261" s="119"/>
      <c r="FO261" s="119"/>
      <c r="FP261" s="119"/>
      <c r="FQ261" s="119"/>
      <c r="FR261" s="119"/>
      <c r="FS261" s="119"/>
      <c r="FT261" s="119"/>
      <c r="FU261" s="119"/>
      <c r="FV261" s="119"/>
      <c r="FW261" s="119"/>
      <c r="FX261" s="119"/>
      <c r="FY261" s="119"/>
      <c r="FZ261" s="119"/>
      <c r="GA261" s="119"/>
      <c r="GB261" s="119"/>
      <c r="GC261" s="119"/>
      <c r="GD261" s="119"/>
      <c r="GE261" s="119"/>
      <c r="GF261" s="119"/>
      <c r="GG261" s="119"/>
      <c r="GH261" s="119"/>
      <c r="GI261" s="119"/>
      <c r="GJ261" s="119"/>
    </row>
    <row r="262" spans="1:192" ht="90" x14ac:dyDescent="0.25">
      <c r="A262" s="181" t="s">
        <v>444</v>
      </c>
      <c r="B262" s="153" t="s">
        <v>1107</v>
      </c>
      <c r="C262" s="153" t="s">
        <v>458</v>
      </c>
      <c r="D262" s="158" t="s">
        <v>24</v>
      </c>
      <c r="E262" s="172" t="s">
        <v>1108</v>
      </c>
      <c r="F262" s="63"/>
      <c r="G262" s="90" t="str">
        <f>Page1!$H255</f>
        <v>NA</v>
      </c>
      <c r="H262" s="90" t="str">
        <f>Page2!$H255</f>
        <v>NA</v>
      </c>
      <c r="I262" s="90" t="str">
        <f>Page3!$H255</f>
        <v>NA</v>
      </c>
      <c r="J262" s="90" t="str">
        <f>Page4!$H255</f>
        <v>NA</v>
      </c>
      <c r="K262" s="90" t="str">
        <f>Page5!$H255</f>
        <v>NA</v>
      </c>
      <c r="L262" s="90" t="str">
        <f>Page6!$H255</f>
        <v>NA</v>
      </c>
      <c r="M262" s="90" t="str">
        <f>Page7!$H255</f>
        <v>NA</v>
      </c>
      <c r="N262" s="90" t="str">
        <f>Page8!$H255</f>
        <v>NA</v>
      </c>
      <c r="O262" s="90" t="str">
        <f>Page9!$H255</f>
        <v>NA</v>
      </c>
      <c r="P262" s="90" t="str">
        <f>Page10!$H255</f>
        <v>NA</v>
      </c>
      <c r="Q262" s="90" t="str">
        <f>Page11!$H255</f>
        <v>NA</v>
      </c>
      <c r="R262" s="90" t="str">
        <f>Page12!$H255</f>
        <v>NA</v>
      </c>
      <c r="S262" s="90" t="str">
        <f>Page13!$H255</f>
        <v>NA</v>
      </c>
      <c r="T262" s="90" t="str">
        <f>Page14!$H255</f>
        <v>NA</v>
      </c>
      <c r="U262" s="90" t="str">
        <f>Page15!$H255</f>
        <v>NA</v>
      </c>
      <c r="V262" s="90" t="str">
        <f>Page16!$H255</f>
        <v>NA</v>
      </c>
      <c r="W262" s="90" t="str">
        <f>Page17!$H255</f>
        <v>NA</v>
      </c>
      <c r="X262" s="90" t="str">
        <f>Page18!$H255</f>
        <v>NA</v>
      </c>
      <c r="Y262" s="90" t="str">
        <f>Page19!$H255</f>
        <v>NA</v>
      </c>
      <c r="Z262" s="90" t="str">
        <f>Page20!$H255</f>
        <v>NA</v>
      </c>
      <c r="AA262" s="90" t="str">
        <f>Page21!$H255</f>
        <v>NA</v>
      </c>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119"/>
      <c r="AZ262" s="119"/>
      <c r="BA262" s="119"/>
      <c r="BB262" s="119"/>
      <c r="BC262" s="119"/>
      <c r="BD262" s="119"/>
      <c r="BE262" s="119"/>
      <c r="BF262" s="119"/>
      <c r="BG262" s="119"/>
      <c r="BH262" s="119"/>
      <c r="BI262" s="119"/>
      <c r="BJ262" s="119"/>
      <c r="BK262" s="119"/>
      <c r="BL262" s="119"/>
      <c r="BM262" s="119"/>
      <c r="BN262" s="119"/>
      <c r="BO262" s="119"/>
      <c r="BP262" s="119"/>
      <c r="BQ262" s="119"/>
      <c r="BR262" s="119"/>
      <c r="BS262" s="119"/>
      <c r="BT262" s="119"/>
      <c r="BU262" s="119"/>
      <c r="BV262" s="119"/>
      <c r="BW262" s="119"/>
      <c r="BX262" s="119"/>
      <c r="BY262" s="119"/>
      <c r="BZ262" s="119"/>
      <c r="CA262" s="119"/>
      <c r="CB262" s="119"/>
      <c r="CC262" s="119"/>
      <c r="CD262" s="119"/>
      <c r="CE262" s="119"/>
      <c r="CF262" s="119"/>
      <c r="CG262" s="119"/>
      <c r="CH262" s="119"/>
      <c r="CI262" s="119"/>
      <c r="CJ262" s="119"/>
      <c r="CK262" s="119"/>
      <c r="CL262" s="119"/>
      <c r="CM262" s="119"/>
      <c r="CN262" s="119"/>
      <c r="CO262" s="119"/>
      <c r="CP262" s="119"/>
      <c r="CQ262" s="119"/>
      <c r="CR262" s="119"/>
      <c r="CS262" s="119"/>
      <c r="CT262" s="119"/>
      <c r="CU262" s="119"/>
      <c r="CV262" s="119"/>
      <c r="CW262" s="119"/>
      <c r="CX262" s="119"/>
      <c r="CY262" s="119"/>
      <c r="CZ262" s="119"/>
      <c r="DA262" s="119"/>
      <c r="DB262" s="119"/>
      <c r="DC262" s="119"/>
      <c r="DD262" s="119"/>
      <c r="DE262" s="119"/>
      <c r="DF262" s="119"/>
      <c r="DG262" s="119"/>
      <c r="DH262" s="119"/>
      <c r="DI262" s="119"/>
      <c r="DJ262" s="119"/>
      <c r="DK262" s="119"/>
      <c r="DL262" s="119"/>
      <c r="DM262" s="119"/>
      <c r="DN262" s="119"/>
      <c r="DO262" s="119"/>
      <c r="DP262" s="119"/>
      <c r="DQ262" s="119"/>
      <c r="DR262" s="119"/>
      <c r="DS262" s="119"/>
      <c r="DT262" s="119"/>
      <c r="DU262" s="119"/>
      <c r="DV262" s="119"/>
      <c r="DW262" s="119"/>
      <c r="DX262" s="119"/>
      <c r="DY262" s="119"/>
      <c r="DZ262" s="119"/>
      <c r="EA262" s="119"/>
      <c r="EB262" s="119"/>
      <c r="EC262" s="119"/>
      <c r="ED262" s="119"/>
      <c r="EE262" s="119"/>
      <c r="EF262" s="119"/>
      <c r="EG262" s="119"/>
      <c r="EH262" s="119"/>
      <c r="EI262" s="119"/>
      <c r="EJ262" s="119"/>
      <c r="EK262" s="119"/>
      <c r="EL262" s="119"/>
      <c r="EM262" s="119"/>
      <c r="EN262" s="119"/>
      <c r="EO262" s="119"/>
      <c r="EP262" s="119"/>
      <c r="EQ262" s="119"/>
      <c r="ER262" s="119"/>
      <c r="ES262" s="119"/>
      <c r="ET262" s="119"/>
      <c r="EU262" s="119"/>
      <c r="EV262" s="119"/>
      <c r="EW262" s="119"/>
      <c r="EX262" s="119"/>
      <c r="EY262" s="119"/>
      <c r="EZ262" s="119"/>
      <c r="FA262" s="119"/>
      <c r="FB262" s="119"/>
      <c r="FC262" s="119"/>
      <c r="FD262" s="119"/>
      <c r="FE262" s="119"/>
      <c r="FF262" s="119"/>
      <c r="FG262" s="119"/>
      <c r="FH262" s="119"/>
      <c r="FI262" s="119"/>
      <c r="FJ262" s="119"/>
      <c r="FK262" s="119"/>
      <c r="FL262" s="119"/>
      <c r="FM262" s="119"/>
      <c r="FN262" s="119"/>
      <c r="FO262" s="119"/>
      <c r="FP262" s="119"/>
      <c r="FQ262" s="119"/>
      <c r="FR262" s="119"/>
      <c r="FS262" s="119"/>
      <c r="FT262" s="119"/>
      <c r="FU262" s="119"/>
      <c r="FV262" s="119"/>
      <c r="FW262" s="119"/>
      <c r="FX262" s="119"/>
      <c r="FY262" s="119"/>
      <c r="FZ262" s="119"/>
      <c r="GA262" s="119"/>
      <c r="GB262" s="119"/>
      <c r="GC262" s="119"/>
      <c r="GD262" s="119"/>
      <c r="GE262" s="119"/>
      <c r="GF262" s="119"/>
      <c r="GG262" s="119"/>
      <c r="GH262" s="119"/>
      <c r="GI262" s="119"/>
      <c r="GJ262" s="119"/>
    </row>
    <row r="263" spans="1:192" ht="78.75" x14ac:dyDescent="0.25">
      <c r="A263" s="181" t="s">
        <v>444</v>
      </c>
      <c r="B263" s="153"/>
      <c r="C263" s="153" t="s">
        <v>704</v>
      </c>
      <c r="D263" s="158" t="s">
        <v>24</v>
      </c>
      <c r="E263" s="172" t="s">
        <v>1109</v>
      </c>
      <c r="F263" s="63"/>
      <c r="G263" s="90" t="str">
        <f>Page1!$H256</f>
        <v>NA</v>
      </c>
      <c r="H263" s="90" t="str">
        <f>Page2!$H256</f>
        <v>NA</v>
      </c>
      <c r="I263" s="90" t="str">
        <f>Page3!$H256</f>
        <v>NA</v>
      </c>
      <c r="J263" s="90" t="str">
        <f>Page4!$H256</f>
        <v>NA</v>
      </c>
      <c r="K263" s="90" t="str">
        <f>Page5!$H256</f>
        <v>NA</v>
      </c>
      <c r="L263" s="90" t="str">
        <f>Page6!$H256</f>
        <v>NA</v>
      </c>
      <c r="M263" s="90" t="str">
        <f>Page7!$H256</f>
        <v>NA</v>
      </c>
      <c r="N263" s="90" t="str">
        <f>Page8!$H256</f>
        <v>NA</v>
      </c>
      <c r="O263" s="90" t="str">
        <f>Page9!$H256</f>
        <v>NA</v>
      </c>
      <c r="P263" s="90" t="str">
        <f>Page10!$H256</f>
        <v>NA</v>
      </c>
      <c r="Q263" s="90" t="str">
        <f>Page11!$H256</f>
        <v>NA</v>
      </c>
      <c r="R263" s="90" t="str">
        <f>Page12!$H256</f>
        <v>NA</v>
      </c>
      <c r="S263" s="90" t="str">
        <f>Page13!$H256</f>
        <v>NA</v>
      </c>
      <c r="T263" s="90" t="str">
        <f>Page14!$H256</f>
        <v>NA</v>
      </c>
      <c r="U263" s="90" t="str">
        <f>Page15!$H256</f>
        <v>NA</v>
      </c>
      <c r="V263" s="90" t="str">
        <f>Page16!$H256</f>
        <v>NA</v>
      </c>
      <c r="W263" s="90" t="str">
        <f>Page17!$H256</f>
        <v>NA</v>
      </c>
      <c r="X263" s="90" t="str">
        <f>Page18!$H256</f>
        <v>NA</v>
      </c>
      <c r="Y263" s="90" t="str">
        <f>Page19!$H256</f>
        <v>NA</v>
      </c>
      <c r="Z263" s="90" t="str">
        <f>Page20!$H256</f>
        <v>NA</v>
      </c>
      <c r="AA263" s="90" t="str">
        <f>Page21!$H256</f>
        <v>NA</v>
      </c>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119"/>
      <c r="AZ263" s="119"/>
      <c r="BA263" s="119"/>
      <c r="BB263" s="119"/>
      <c r="BC263" s="119"/>
      <c r="BD263" s="119"/>
      <c r="BE263" s="119"/>
      <c r="BF263" s="119"/>
      <c r="BG263" s="119"/>
      <c r="BH263" s="119"/>
      <c r="BI263" s="119"/>
      <c r="BJ263" s="119"/>
      <c r="BK263" s="119"/>
      <c r="BL263" s="119"/>
      <c r="BM263" s="119"/>
      <c r="BN263" s="119"/>
      <c r="BO263" s="119"/>
      <c r="BP263" s="119"/>
      <c r="BQ263" s="119"/>
      <c r="BR263" s="119"/>
      <c r="BS263" s="119"/>
      <c r="BT263" s="119"/>
      <c r="BU263" s="119"/>
      <c r="BV263" s="119"/>
      <c r="BW263" s="119"/>
      <c r="BX263" s="119"/>
      <c r="BY263" s="119"/>
      <c r="BZ263" s="119"/>
      <c r="CA263" s="119"/>
      <c r="CB263" s="119"/>
      <c r="CC263" s="119"/>
      <c r="CD263" s="119"/>
      <c r="CE263" s="119"/>
      <c r="CF263" s="119"/>
      <c r="CG263" s="119"/>
      <c r="CH263" s="119"/>
      <c r="CI263" s="119"/>
      <c r="CJ263" s="119"/>
      <c r="CK263" s="119"/>
      <c r="CL263" s="119"/>
      <c r="CM263" s="119"/>
      <c r="CN263" s="119"/>
      <c r="CO263" s="119"/>
      <c r="CP263" s="119"/>
      <c r="CQ263" s="119"/>
      <c r="CR263" s="119"/>
      <c r="CS263" s="119"/>
      <c r="CT263" s="119"/>
      <c r="CU263" s="119"/>
      <c r="CV263" s="119"/>
      <c r="CW263" s="119"/>
      <c r="CX263" s="119"/>
      <c r="CY263" s="119"/>
      <c r="CZ263" s="119"/>
      <c r="DA263" s="119"/>
      <c r="DB263" s="119"/>
      <c r="DC263" s="119"/>
      <c r="DD263" s="119"/>
      <c r="DE263" s="119"/>
      <c r="DF263" s="119"/>
      <c r="DG263" s="119"/>
      <c r="DH263" s="119"/>
      <c r="DI263" s="119"/>
      <c r="DJ263" s="119"/>
      <c r="DK263" s="119"/>
      <c r="DL263" s="119"/>
      <c r="DM263" s="119"/>
      <c r="DN263" s="119"/>
      <c r="DO263" s="119"/>
      <c r="DP263" s="119"/>
      <c r="DQ263" s="119"/>
      <c r="DR263" s="119"/>
      <c r="DS263" s="119"/>
      <c r="DT263" s="119"/>
      <c r="DU263" s="119"/>
      <c r="DV263" s="119"/>
      <c r="DW263" s="119"/>
      <c r="DX263" s="119"/>
      <c r="DY263" s="119"/>
      <c r="DZ263" s="119"/>
      <c r="EA263" s="119"/>
      <c r="EB263" s="119"/>
      <c r="EC263" s="119"/>
      <c r="ED263" s="119"/>
      <c r="EE263" s="119"/>
      <c r="EF263" s="119"/>
      <c r="EG263" s="119"/>
      <c r="EH263" s="119"/>
      <c r="EI263" s="119"/>
      <c r="EJ263" s="119"/>
      <c r="EK263" s="119"/>
      <c r="EL263" s="119"/>
      <c r="EM263" s="119"/>
      <c r="EN263" s="119"/>
      <c r="EO263" s="119"/>
      <c r="EP263" s="119"/>
      <c r="EQ263" s="119"/>
      <c r="ER263" s="119"/>
      <c r="ES263" s="119"/>
      <c r="ET263" s="119"/>
      <c r="EU263" s="119"/>
      <c r="EV263" s="119"/>
      <c r="EW263" s="119"/>
      <c r="EX263" s="119"/>
      <c r="EY263" s="119"/>
      <c r="EZ263" s="119"/>
      <c r="FA263" s="119"/>
      <c r="FB263" s="119"/>
      <c r="FC263" s="119"/>
      <c r="FD263" s="119"/>
      <c r="FE263" s="119"/>
      <c r="FF263" s="119"/>
      <c r="FG263" s="119"/>
      <c r="FH263" s="119"/>
      <c r="FI263" s="119"/>
      <c r="FJ263" s="119"/>
      <c r="FK263" s="119"/>
      <c r="FL263" s="119"/>
      <c r="FM263" s="119"/>
      <c r="FN263" s="119"/>
      <c r="FO263" s="119"/>
      <c r="FP263" s="119"/>
      <c r="FQ263" s="119"/>
      <c r="FR263" s="119"/>
      <c r="FS263" s="119"/>
      <c r="FT263" s="119"/>
      <c r="FU263" s="119"/>
      <c r="FV263" s="119"/>
      <c r="FW263" s="119"/>
      <c r="FX263" s="119"/>
      <c r="FY263" s="119"/>
      <c r="FZ263" s="119"/>
      <c r="GA263" s="119"/>
      <c r="GB263" s="119"/>
      <c r="GC263" s="119"/>
      <c r="GD263" s="119"/>
      <c r="GE263" s="119"/>
      <c r="GF263" s="119"/>
      <c r="GG263" s="119"/>
      <c r="GH263" s="119"/>
      <c r="GI263" s="119"/>
      <c r="GJ263" s="119"/>
    </row>
    <row r="264" spans="1:192" ht="191.25" x14ac:dyDescent="0.25">
      <c r="A264" s="181" t="s">
        <v>444</v>
      </c>
      <c r="B264" s="160" t="s">
        <v>1110</v>
      </c>
      <c r="C264" s="160" t="s">
        <v>459</v>
      </c>
      <c r="D264" s="159" t="s">
        <v>24</v>
      </c>
      <c r="E264" s="164" t="s">
        <v>1111</v>
      </c>
      <c r="F264" s="62"/>
      <c r="G264" s="90" t="str">
        <f>Page1!$H257</f>
        <v>NA</v>
      </c>
      <c r="H264" s="90" t="str">
        <f>Page2!$H257</f>
        <v>NA</v>
      </c>
      <c r="I264" s="90" t="str">
        <f>Page3!$H257</f>
        <v>NA</v>
      </c>
      <c r="J264" s="90" t="str">
        <f>Page4!$H257</f>
        <v>NA</v>
      </c>
      <c r="K264" s="90" t="str">
        <f>Page5!$H257</f>
        <v>NA</v>
      </c>
      <c r="L264" s="90" t="str">
        <f>Page6!$H257</f>
        <v>NA</v>
      </c>
      <c r="M264" s="90" t="str">
        <f>Page7!$H257</f>
        <v>NA</v>
      </c>
      <c r="N264" s="90" t="str">
        <f>Page8!$H257</f>
        <v>NA</v>
      </c>
      <c r="O264" s="90" t="str">
        <f>Page9!$H257</f>
        <v>NA</v>
      </c>
      <c r="P264" s="90" t="str">
        <f>Page10!$H257</f>
        <v>NA</v>
      </c>
      <c r="Q264" s="90" t="str">
        <f>Page11!$H257</f>
        <v>NA</v>
      </c>
      <c r="R264" s="90" t="str">
        <f>Page12!$H257</f>
        <v>NA</v>
      </c>
      <c r="S264" s="90" t="str">
        <f>Page13!$H257</f>
        <v>NA</v>
      </c>
      <c r="T264" s="90" t="str">
        <f>Page14!$H257</f>
        <v>NA</v>
      </c>
      <c r="U264" s="90" t="str">
        <f>Page15!$H257</f>
        <v>NA</v>
      </c>
      <c r="V264" s="90" t="str">
        <f>Page16!$H257</f>
        <v>NA</v>
      </c>
      <c r="W264" s="90" t="str">
        <f>Page17!$H257</f>
        <v>NA</v>
      </c>
      <c r="X264" s="90" t="str">
        <f>Page18!$H257</f>
        <v>NA</v>
      </c>
      <c r="Y264" s="90" t="str">
        <f>Page19!$H257</f>
        <v>NA</v>
      </c>
      <c r="Z264" s="90" t="str">
        <f>Page20!$H257</f>
        <v>NA</v>
      </c>
      <c r="AA264" s="90" t="str">
        <f>Page21!$H257</f>
        <v>NA</v>
      </c>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119"/>
      <c r="AZ264" s="119"/>
      <c r="BA264" s="119"/>
      <c r="BB264" s="119"/>
      <c r="BC264" s="119"/>
      <c r="BD264" s="119"/>
      <c r="BE264" s="119"/>
      <c r="BF264" s="119"/>
      <c r="BG264" s="119"/>
      <c r="BH264" s="119"/>
      <c r="BI264" s="119"/>
      <c r="BJ264" s="119"/>
      <c r="BK264" s="119"/>
      <c r="BL264" s="119"/>
      <c r="BM264" s="119"/>
      <c r="BN264" s="119"/>
      <c r="BO264" s="119"/>
      <c r="BP264" s="119"/>
      <c r="BQ264" s="119"/>
      <c r="BR264" s="119"/>
      <c r="BS264" s="119"/>
      <c r="BT264" s="119"/>
      <c r="BU264" s="119"/>
      <c r="BV264" s="119"/>
      <c r="BW264" s="119"/>
      <c r="BX264" s="119"/>
      <c r="BY264" s="119"/>
      <c r="BZ264" s="119"/>
      <c r="CA264" s="119"/>
      <c r="CB264" s="119"/>
      <c r="CC264" s="119"/>
      <c r="CD264" s="119"/>
      <c r="CE264" s="119"/>
      <c r="CF264" s="119"/>
      <c r="CG264" s="119"/>
      <c r="CH264" s="119"/>
      <c r="CI264" s="119"/>
      <c r="CJ264" s="119"/>
      <c r="CK264" s="119"/>
      <c r="CL264" s="119"/>
      <c r="CM264" s="119"/>
      <c r="CN264" s="119"/>
      <c r="CO264" s="119"/>
      <c r="CP264" s="119"/>
      <c r="CQ264" s="119"/>
      <c r="CR264" s="119"/>
      <c r="CS264" s="119"/>
      <c r="CT264" s="119"/>
      <c r="CU264" s="119"/>
      <c r="CV264" s="119"/>
      <c r="CW264" s="119"/>
      <c r="CX264" s="119"/>
      <c r="CY264" s="119"/>
      <c r="CZ264" s="119"/>
      <c r="DA264" s="119"/>
      <c r="DB264" s="119"/>
      <c r="DC264" s="119"/>
      <c r="DD264" s="119"/>
      <c r="DE264" s="119"/>
      <c r="DF264" s="119"/>
      <c r="DG264" s="119"/>
      <c r="DH264" s="119"/>
      <c r="DI264" s="119"/>
      <c r="DJ264" s="119"/>
      <c r="DK264" s="119"/>
      <c r="DL264" s="119"/>
      <c r="DM264" s="119"/>
      <c r="DN264" s="119"/>
      <c r="DO264" s="119"/>
      <c r="DP264" s="119"/>
      <c r="DQ264" s="119"/>
      <c r="DR264" s="119"/>
      <c r="DS264" s="119"/>
      <c r="DT264" s="119"/>
      <c r="DU264" s="119"/>
      <c r="DV264" s="119"/>
      <c r="DW264" s="119"/>
      <c r="DX264" s="119"/>
      <c r="DY264" s="119"/>
      <c r="DZ264" s="119"/>
      <c r="EA264" s="119"/>
      <c r="EB264" s="119"/>
      <c r="EC264" s="119"/>
      <c r="ED264" s="119"/>
      <c r="EE264" s="119"/>
      <c r="EF264" s="119"/>
      <c r="EG264" s="119"/>
      <c r="EH264" s="119"/>
      <c r="EI264" s="119"/>
      <c r="EJ264" s="119"/>
      <c r="EK264" s="119"/>
      <c r="EL264" s="119"/>
      <c r="EM264" s="119"/>
      <c r="EN264" s="119"/>
      <c r="EO264" s="119"/>
      <c r="EP264" s="119"/>
      <c r="EQ264" s="119"/>
      <c r="ER264" s="119"/>
      <c r="ES264" s="119"/>
      <c r="ET264" s="119"/>
      <c r="EU264" s="119"/>
      <c r="EV264" s="119"/>
      <c r="EW264" s="119"/>
      <c r="EX264" s="119"/>
      <c r="EY264" s="119"/>
      <c r="EZ264" s="119"/>
      <c r="FA264" s="119"/>
      <c r="FB264" s="119"/>
      <c r="FC264" s="119"/>
      <c r="FD264" s="119"/>
      <c r="FE264" s="119"/>
      <c r="FF264" s="119"/>
      <c r="FG264" s="119"/>
      <c r="FH264" s="119"/>
      <c r="FI264" s="119"/>
      <c r="FJ264" s="119"/>
      <c r="FK264" s="119"/>
      <c r="FL264" s="119"/>
      <c r="FM264" s="119"/>
      <c r="FN264" s="119"/>
      <c r="FO264" s="119"/>
      <c r="FP264" s="119"/>
      <c r="FQ264" s="119"/>
      <c r="FR264" s="119"/>
      <c r="FS264" s="119"/>
      <c r="FT264" s="119"/>
      <c r="FU264" s="119"/>
      <c r="FV264" s="119"/>
      <c r="FW264" s="119"/>
      <c r="FX264" s="119"/>
      <c r="FY264" s="119"/>
      <c r="FZ264" s="119"/>
      <c r="GA264" s="119"/>
      <c r="GB264" s="119"/>
      <c r="GC264" s="119"/>
      <c r="GD264" s="119"/>
      <c r="GE264" s="119"/>
      <c r="GF264" s="119"/>
      <c r="GG264" s="119"/>
      <c r="GH264" s="119"/>
      <c r="GI264" s="119"/>
      <c r="GJ264" s="119"/>
    </row>
    <row r="265" spans="1:192" ht="78.75" x14ac:dyDescent="0.25">
      <c r="A265" s="181" t="s">
        <v>444</v>
      </c>
      <c r="B265" s="153" t="s">
        <v>1112</v>
      </c>
      <c r="C265" s="153" t="s">
        <v>460</v>
      </c>
      <c r="D265" s="158" t="s">
        <v>24</v>
      </c>
      <c r="E265" s="172" t="s">
        <v>1113</v>
      </c>
      <c r="F265" s="63"/>
      <c r="G265" s="90" t="str">
        <f>Page1!$H258</f>
        <v>NA</v>
      </c>
      <c r="H265" s="90" t="str">
        <f>Page2!$H258</f>
        <v>NA</v>
      </c>
      <c r="I265" s="90" t="str">
        <f>Page3!$H258</f>
        <v>NA</v>
      </c>
      <c r="J265" s="90" t="str">
        <f>Page4!$H258</f>
        <v>NA</v>
      </c>
      <c r="K265" s="90" t="str">
        <f>Page5!$H258</f>
        <v>NA</v>
      </c>
      <c r="L265" s="90" t="str">
        <f>Page6!$H258</f>
        <v>NA</v>
      </c>
      <c r="M265" s="90" t="str">
        <f>Page7!$H258</f>
        <v>NA</v>
      </c>
      <c r="N265" s="90" t="str">
        <f>Page8!$H258</f>
        <v>NA</v>
      </c>
      <c r="O265" s="90" t="str">
        <f>Page9!$H258</f>
        <v>NA</v>
      </c>
      <c r="P265" s="90" t="str">
        <f>Page10!$H258</f>
        <v>NA</v>
      </c>
      <c r="Q265" s="90" t="str">
        <f>Page11!$H258</f>
        <v>NA</v>
      </c>
      <c r="R265" s="90" t="str">
        <f>Page12!$H258</f>
        <v>NA</v>
      </c>
      <c r="S265" s="90" t="str">
        <f>Page13!$H258</f>
        <v>NA</v>
      </c>
      <c r="T265" s="90" t="str">
        <f>Page14!$H258</f>
        <v>NA</v>
      </c>
      <c r="U265" s="90" t="str">
        <f>Page15!$H258</f>
        <v>NA</v>
      </c>
      <c r="V265" s="90" t="str">
        <f>Page16!$H258</f>
        <v>NA</v>
      </c>
      <c r="W265" s="90" t="str">
        <f>Page17!$H258</f>
        <v>NA</v>
      </c>
      <c r="X265" s="90" t="str">
        <f>Page18!$H258</f>
        <v>NA</v>
      </c>
      <c r="Y265" s="90" t="str">
        <f>Page19!$H258</f>
        <v>NA</v>
      </c>
      <c r="Z265" s="90" t="str">
        <f>Page20!$H258</f>
        <v>NA</v>
      </c>
      <c r="AA265" s="90" t="str">
        <f>Page21!$H258</f>
        <v>NA</v>
      </c>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119"/>
      <c r="AZ265" s="119"/>
      <c r="BA265" s="119"/>
      <c r="BB265" s="119"/>
      <c r="BC265" s="119"/>
      <c r="BD265" s="119"/>
      <c r="BE265" s="119"/>
      <c r="BF265" s="119"/>
      <c r="BG265" s="119"/>
      <c r="BH265" s="119"/>
      <c r="BI265" s="119"/>
      <c r="BJ265" s="119"/>
      <c r="BK265" s="119"/>
      <c r="BL265" s="119"/>
      <c r="BM265" s="119"/>
      <c r="BN265" s="119"/>
      <c r="BO265" s="119"/>
      <c r="BP265" s="119"/>
      <c r="BQ265" s="119"/>
      <c r="BR265" s="119"/>
      <c r="BS265" s="119"/>
      <c r="BT265" s="119"/>
      <c r="BU265" s="119"/>
      <c r="BV265" s="119"/>
      <c r="BW265" s="119"/>
      <c r="BX265" s="119"/>
      <c r="BY265" s="119"/>
      <c r="BZ265" s="119"/>
      <c r="CA265" s="119"/>
      <c r="CB265" s="119"/>
      <c r="CC265" s="119"/>
      <c r="CD265" s="119"/>
      <c r="CE265" s="119"/>
      <c r="CF265" s="119"/>
      <c r="CG265" s="119"/>
      <c r="CH265" s="119"/>
      <c r="CI265" s="119"/>
      <c r="CJ265" s="119"/>
      <c r="CK265" s="119"/>
      <c r="CL265" s="119"/>
      <c r="CM265" s="119"/>
      <c r="CN265" s="119"/>
      <c r="CO265" s="119"/>
      <c r="CP265" s="119"/>
      <c r="CQ265" s="119"/>
      <c r="CR265" s="119"/>
      <c r="CS265" s="119"/>
      <c r="CT265" s="119"/>
      <c r="CU265" s="119"/>
      <c r="CV265" s="119"/>
      <c r="CW265" s="119"/>
      <c r="CX265" s="119"/>
      <c r="CY265" s="119"/>
      <c r="CZ265" s="119"/>
      <c r="DA265" s="119"/>
      <c r="DB265" s="119"/>
      <c r="DC265" s="119"/>
      <c r="DD265" s="119"/>
      <c r="DE265" s="119"/>
      <c r="DF265" s="119"/>
      <c r="DG265" s="119"/>
      <c r="DH265" s="119"/>
      <c r="DI265" s="119"/>
      <c r="DJ265" s="119"/>
      <c r="DK265" s="119"/>
      <c r="DL265" s="119"/>
      <c r="DM265" s="119"/>
      <c r="DN265" s="119"/>
      <c r="DO265" s="119"/>
      <c r="DP265" s="119"/>
      <c r="DQ265" s="119"/>
      <c r="DR265" s="119"/>
      <c r="DS265" s="119"/>
      <c r="DT265" s="119"/>
      <c r="DU265" s="119"/>
      <c r="DV265" s="119"/>
      <c r="DW265" s="119"/>
      <c r="DX265" s="119"/>
      <c r="DY265" s="119"/>
      <c r="DZ265" s="119"/>
      <c r="EA265" s="119"/>
      <c r="EB265" s="119"/>
      <c r="EC265" s="119"/>
      <c r="ED265" s="119"/>
      <c r="EE265" s="119"/>
      <c r="EF265" s="119"/>
      <c r="EG265" s="119"/>
      <c r="EH265" s="119"/>
      <c r="EI265" s="119"/>
      <c r="EJ265" s="119"/>
      <c r="EK265" s="119"/>
      <c r="EL265" s="119"/>
      <c r="EM265" s="119"/>
      <c r="EN265" s="119"/>
      <c r="EO265" s="119"/>
      <c r="EP265" s="119"/>
      <c r="EQ265" s="119"/>
      <c r="ER265" s="119"/>
      <c r="ES265" s="119"/>
      <c r="ET265" s="119"/>
      <c r="EU265" s="119"/>
      <c r="EV265" s="119"/>
      <c r="EW265" s="119"/>
      <c r="EX265" s="119"/>
      <c r="EY265" s="119"/>
      <c r="EZ265" s="119"/>
      <c r="FA265" s="119"/>
      <c r="FB265" s="119"/>
      <c r="FC265" s="119"/>
      <c r="FD265" s="119"/>
      <c r="FE265" s="119"/>
      <c r="FF265" s="119"/>
      <c r="FG265" s="119"/>
      <c r="FH265" s="119"/>
      <c r="FI265" s="119"/>
      <c r="FJ265" s="119"/>
      <c r="FK265" s="119"/>
      <c r="FL265" s="119"/>
      <c r="FM265" s="119"/>
      <c r="FN265" s="119"/>
      <c r="FO265" s="119"/>
      <c r="FP265" s="119"/>
      <c r="FQ265" s="119"/>
      <c r="FR265" s="119"/>
      <c r="FS265" s="119"/>
      <c r="FT265" s="119"/>
      <c r="FU265" s="119"/>
      <c r="FV265" s="119"/>
      <c r="FW265" s="119"/>
      <c r="FX265" s="119"/>
      <c r="FY265" s="119"/>
      <c r="FZ265" s="119"/>
      <c r="GA265" s="119"/>
      <c r="GB265" s="119"/>
      <c r="GC265" s="119"/>
      <c r="GD265" s="119"/>
      <c r="GE265" s="119"/>
      <c r="GF265" s="119"/>
      <c r="GG265" s="119"/>
      <c r="GH265" s="119"/>
      <c r="GI265" s="119"/>
      <c r="GJ265" s="119"/>
    </row>
    <row r="266" spans="1:192" ht="78.75" x14ac:dyDescent="0.25">
      <c r="A266" s="181" t="s">
        <v>444</v>
      </c>
      <c r="B266" s="153"/>
      <c r="C266" s="153" t="s">
        <v>705</v>
      </c>
      <c r="D266" s="158" t="s">
        <v>24</v>
      </c>
      <c r="E266" s="172" t="s">
        <v>1114</v>
      </c>
      <c r="F266" s="63"/>
      <c r="G266" s="90" t="str">
        <f>Page1!$H259</f>
        <v>NA</v>
      </c>
      <c r="H266" s="90" t="str">
        <f>Page2!$H259</f>
        <v>NA</v>
      </c>
      <c r="I266" s="90" t="str">
        <f>Page3!$H259</f>
        <v>NA</v>
      </c>
      <c r="J266" s="90" t="str">
        <f>Page4!$H259</f>
        <v>NA</v>
      </c>
      <c r="K266" s="90" t="str">
        <f>Page5!$H259</f>
        <v>NA</v>
      </c>
      <c r="L266" s="90" t="str">
        <f>Page6!$H259</f>
        <v>NA</v>
      </c>
      <c r="M266" s="90" t="str">
        <f>Page7!$H259</f>
        <v>NA</v>
      </c>
      <c r="N266" s="90" t="str">
        <f>Page8!$H259</f>
        <v>NA</v>
      </c>
      <c r="O266" s="90" t="str">
        <f>Page9!$H259</f>
        <v>NA</v>
      </c>
      <c r="P266" s="90" t="str">
        <f>Page10!$H259</f>
        <v>NA</v>
      </c>
      <c r="Q266" s="90" t="str">
        <f>Page11!$H259</f>
        <v>NA</v>
      </c>
      <c r="R266" s="90" t="str">
        <f>Page12!$H259</f>
        <v>NA</v>
      </c>
      <c r="S266" s="90" t="str">
        <f>Page13!$H259</f>
        <v>NA</v>
      </c>
      <c r="T266" s="90" t="str">
        <f>Page14!$H259</f>
        <v>NA</v>
      </c>
      <c r="U266" s="90" t="str">
        <f>Page15!$H259</f>
        <v>NA</v>
      </c>
      <c r="V266" s="90" t="str">
        <f>Page16!$H259</f>
        <v>NA</v>
      </c>
      <c r="W266" s="90" t="str">
        <f>Page17!$H259</f>
        <v>NA</v>
      </c>
      <c r="X266" s="90" t="str">
        <f>Page18!$H259</f>
        <v>NA</v>
      </c>
      <c r="Y266" s="90" t="str">
        <f>Page19!$H259</f>
        <v>NA</v>
      </c>
      <c r="Z266" s="90" t="str">
        <f>Page20!$H259</f>
        <v>NA</v>
      </c>
      <c r="AA266" s="90" t="str">
        <f>Page21!$H259</f>
        <v>NA</v>
      </c>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119"/>
      <c r="AZ266" s="119"/>
      <c r="BA266" s="119"/>
      <c r="BB266" s="119"/>
      <c r="BC266" s="119"/>
      <c r="BD266" s="119"/>
      <c r="BE266" s="119"/>
      <c r="BF266" s="119"/>
      <c r="BG266" s="119"/>
      <c r="BH266" s="119"/>
      <c r="BI266" s="119"/>
      <c r="BJ266" s="119"/>
      <c r="BK266" s="119"/>
      <c r="BL266" s="119"/>
      <c r="BM266" s="119"/>
      <c r="BN266" s="119"/>
      <c r="BO266" s="119"/>
      <c r="BP266" s="119"/>
      <c r="BQ266" s="119"/>
      <c r="BR266" s="119"/>
      <c r="BS266" s="119"/>
      <c r="BT266" s="119"/>
      <c r="BU266" s="119"/>
      <c r="BV266" s="119"/>
      <c r="BW266" s="119"/>
      <c r="BX266" s="119"/>
      <c r="BY266" s="119"/>
      <c r="BZ266" s="119"/>
      <c r="CA266" s="119"/>
      <c r="CB266" s="119"/>
      <c r="CC266" s="119"/>
      <c r="CD266" s="119"/>
      <c r="CE266" s="119"/>
      <c r="CF266" s="119"/>
      <c r="CG266" s="119"/>
      <c r="CH266" s="119"/>
      <c r="CI266" s="119"/>
      <c r="CJ266" s="119"/>
      <c r="CK266" s="119"/>
      <c r="CL266" s="119"/>
      <c r="CM266" s="119"/>
      <c r="CN266" s="119"/>
      <c r="CO266" s="119"/>
      <c r="CP266" s="119"/>
      <c r="CQ266" s="119"/>
      <c r="CR266" s="119"/>
      <c r="CS266" s="119"/>
      <c r="CT266" s="119"/>
      <c r="CU266" s="119"/>
      <c r="CV266" s="119"/>
      <c r="CW266" s="119"/>
      <c r="CX266" s="119"/>
      <c r="CY266" s="119"/>
      <c r="CZ266" s="119"/>
      <c r="DA266" s="119"/>
      <c r="DB266" s="119"/>
      <c r="DC266" s="119"/>
      <c r="DD266" s="119"/>
      <c r="DE266" s="119"/>
      <c r="DF266" s="119"/>
      <c r="DG266" s="119"/>
      <c r="DH266" s="119"/>
      <c r="DI266" s="119"/>
      <c r="DJ266" s="119"/>
      <c r="DK266" s="119"/>
      <c r="DL266" s="119"/>
      <c r="DM266" s="119"/>
      <c r="DN266" s="119"/>
      <c r="DO266" s="119"/>
      <c r="DP266" s="119"/>
      <c r="DQ266" s="119"/>
      <c r="DR266" s="119"/>
      <c r="DS266" s="119"/>
      <c r="DT266" s="119"/>
      <c r="DU266" s="119"/>
      <c r="DV266" s="119"/>
      <c r="DW266" s="119"/>
      <c r="DX266" s="119"/>
      <c r="DY266" s="119"/>
      <c r="DZ266" s="119"/>
      <c r="EA266" s="119"/>
      <c r="EB266" s="119"/>
      <c r="EC266" s="119"/>
      <c r="ED266" s="119"/>
      <c r="EE266" s="119"/>
      <c r="EF266" s="119"/>
      <c r="EG266" s="119"/>
      <c r="EH266" s="119"/>
      <c r="EI266" s="119"/>
      <c r="EJ266" s="119"/>
      <c r="EK266" s="119"/>
      <c r="EL266" s="119"/>
      <c r="EM266" s="119"/>
      <c r="EN266" s="119"/>
      <c r="EO266" s="119"/>
      <c r="EP266" s="119"/>
      <c r="EQ266" s="119"/>
      <c r="ER266" s="119"/>
      <c r="ES266" s="119"/>
      <c r="ET266" s="119"/>
      <c r="EU266" s="119"/>
      <c r="EV266" s="119"/>
      <c r="EW266" s="119"/>
      <c r="EX266" s="119"/>
      <c r="EY266" s="119"/>
      <c r="EZ266" s="119"/>
      <c r="FA266" s="119"/>
      <c r="FB266" s="119"/>
      <c r="FC266" s="119"/>
      <c r="FD266" s="119"/>
      <c r="FE266" s="119"/>
      <c r="FF266" s="119"/>
      <c r="FG266" s="119"/>
      <c r="FH266" s="119"/>
      <c r="FI266" s="119"/>
      <c r="FJ266" s="119"/>
      <c r="FK266" s="119"/>
      <c r="FL266" s="119"/>
      <c r="FM266" s="119"/>
      <c r="FN266" s="119"/>
      <c r="FO266" s="119"/>
      <c r="FP266" s="119"/>
      <c r="FQ266" s="119"/>
      <c r="FR266" s="119"/>
      <c r="FS266" s="119"/>
      <c r="FT266" s="119"/>
      <c r="FU266" s="119"/>
      <c r="FV266" s="119"/>
      <c r="FW266" s="119"/>
      <c r="FX266" s="119"/>
      <c r="FY266" s="119"/>
      <c r="FZ266" s="119"/>
      <c r="GA266" s="119"/>
      <c r="GB266" s="119"/>
      <c r="GC266" s="119"/>
      <c r="GD266" s="119"/>
      <c r="GE266" s="119"/>
      <c r="GF266" s="119"/>
      <c r="GG266" s="119"/>
      <c r="GH266" s="119"/>
      <c r="GI266" s="119"/>
      <c r="GJ266" s="119"/>
    </row>
    <row r="267" spans="1:192" ht="67.5" x14ac:dyDescent="0.25">
      <c r="A267" s="181" t="s">
        <v>444</v>
      </c>
      <c r="B267" s="153"/>
      <c r="C267" s="153" t="s">
        <v>706</v>
      </c>
      <c r="D267" s="158" t="s">
        <v>24</v>
      </c>
      <c r="E267" s="172" t="s">
        <v>1115</v>
      </c>
      <c r="F267" s="63"/>
      <c r="G267" s="90" t="str">
        <f>Page1!$H260</f>
        <v>NA</v>
      </c>
      <c r="H267" s="90" t="str">
        <f>Page2!$H260</f>
        <v>NA</v>
      </c>
      <c r="I267" s="90" t="str">
        <f>Page3!$H260</f>
        <v>NA</v>
      </c>
      <c r="J267" s="90" t="str">
        <f>Page4!$H260</f>
        <v>NA</v>
      </c>
      <c r="K267" s="90" t="str">
        <f>Page5!$H260</f>
        <v>NA</v>
      </c>
      <c r="L267" s="90" t="str">
        <f>Page6!$H260</f>
        <v>NA</v>
      </c>
      <c r="M267" s="90" t="str">
        <f>Page7!$H260</f>
        <v>NA</v>
      </c>
      <c r="N267" s="90" t="str">
        <f>Page8!$H260</f>
        <v>NA</v>
      </c>
      <c r="O267" s="90" t="str">
        <f>Page9!$H260</f>
        <v>NA</v>
      </c>
      <c r="P267" s="90" t="str">
        <f>Page10!$H260</f>
        <v>NA</v>
      </c>
      <c r="Q267" s="90" t="str">
        <f>Page11!$H260</f>
        <v>NA</v>
      </c>
      <c r="R267" s="90" t="str">
        <f>Page12!$H260</f>
        <v>NA</v>
      </c>
      <c r="S267" s="90" t="str">
        <f>Page13!$H260</f>
        <v>NA</v>
      </c>
      <c r="T267" s="90" t="str">
        <f>Page14!$H260</f>
        <v>NA</v>
      </c>
      <c r="U267" s="90" t="str">
        <f>Page15!$H260</f>
        <v>NA</v>
      </c>
      <c r="V267" s="90" t="str">
        <f>Page16!$H260</f>
        <v>NA</v>
      </c>
      <c r="W267" s="90" t="str">
        <f>Page17!$H260</f>
        <v>NA</v>
      </c>
      <c r="X267" s="90" t="str">
        <f>Page18!$H260</f>
        <v>NA</v>
      </c>
      <c r="Y267" s="90" t="str">
        <f>Page19!$H260</f>
        <v>NA</v>
      </c>
      <c r="Z267" s="90" t="str">
        <f>Page20!$H260</f>
        <v>NA</v>
      </c>
      <c r="AA267" s="90" t="str">
        <f>Page21!$H260</f>
        <v>NA</v>
      </c>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A267" s="119"/>
      <c r="CB267" s="119"/>
      <c r="CC267" s="119"/>
      <c r="CD267" s="119"/>
      <c r="CE267" s="119"/>
      <c r="CF267" s="119"/>
      <c r="CG267" s="119"/>
      <c r="CH267" s="119"/>
      <c r="CI267" s="119"/>
      <c r="CJ267" s="119"/>
      <c r="CK267" s="119"/>
      <c r="CL267" s="119"/>
      <c r="CM267" s="119"/>
      <c r="CN267" s="119"/>
      <c r="CO267" s="119"/>
      <c r="CP267" s="119"/>
      <c r="CQ267" s="119"/>
      <c r="CR267" s="119"/>
      <c r="CS267" s="119"/>
      <c r="CT267" s="119"/>
      <c r="CU267" s="119"/>
      <c r="CV267" s="119"/>
      <c r="CW267" s="119"/>
      <c r="CX267" s="119"/>
      <c r="CY267" s="119"/>
      <c r="CZ267" s="119"/>
      <c r="DA267" s="119"/>
      <c r="DB267" s="119"/>
      <c r="DC267" s="119"/>
      <c r="DD267" s="119"/>
      <c r="DE267" s="119"/>
      <c r="DF267" s="119"/>
      <c r="DG267" s="119"/>
      <c r="DH267" s="119"/>
      <c r="DI267" s="119"/>
      <c r="DJ267" s="119"/>
      <c r="DK267" s="119"/>
      <c r="DL267" s="119"/>
      <c r="DM267" s="119"/>
      <c r="DN267" s="119"/>
      <c r="DO267" s="119"/>
      <c r="DP267" s="119"/>
      <c r="DQ267" s="119"/>
      <c r="DR267" s="119"/>
      <c r="DS267" s="119"/>
      <c r="DT267" s="119"/>
      <c r="DU267" s="119"/>
      <c r="DV267" s="119"/>
      <c r="DW267" s="119"/>
      <c r="DX267" s="119"/>
      <c r="DY267" s="119"/>
      <c r="DZ267" s="119"/>
      <c r="EA267" s="119"/>
      <c r="EB267" s="119"/>
      <c r="EC267" s="119"/>
      <c r="ED267" s="119"/>
      <c r="EE267" s="119"/>
      <c r="EF267" s="119"/>
      <c r="EG267" s="119"/>
      <c r="EH267" s="119"/>
      <c r="EI267" s="119"/>
      <c r="EJ267" s="119"/>
      <c r="EK267" s="119"/>
      <c r="EL267" s="119"/>
      <c r="EM267" s="119"/>
      <c r="EN267" s="119"/>
      <c r="EO267" s="119"/>
      <c r="EP267" s="119"/>
      <c r="EQ267" s="119"/>
      <c r="ER267" s="119"/>
      <c r="ES267" s="119"/>
      <c r="ET267" s="119"/>
      <c r="EU267" s="119"/>
      <c r="EV267" s="119"/>
      <c r="EW267" s="119"/>
      <c r="EX267" s="119"/>
      <c r="EY267" s="119"/>
      <c r="EZ267" s="119"/>
      <c r="FA267" s="119"/>
      <c r="FB267" s="119"/>
      <c r="FC267" s="119"/>
      <c r="FD267" s="119"/>
      <c r="FE267" s="119"/>
      <c r="FF267" s="119"/>
      <c r="FG267" s="119"/>
      <c r="FH267" s="119"/>
      <c r="FI267" s="119"/>
      <c r="FJ267" s="119"/>
      <c r="FK267" s="119"/>
      <c r="FL267" s="119"/>
      <c r="FM267" s="119"/>
      <c r="FN267" s="119"/>
      <c r="FO267" s="119"/>
      <c r="FP267" s="119"/>
      <c r="FQ267" s="119"/>
      <c r="FR267" s="119"/>
      <c r="FS267" s="119"/>
      <c r="FT267" s="119"/>
      <c r="FU267" s="119"/>
      <c r="FV267" s="119"/>
      <c r="FW267" s="119"/>
      <c r="FX267" s="119"/>
      <c r="FY267" s="119"/>
      <c r="FZ267" s="119"/>
      <c r="GA267" s="119"/>
      <c r="GB267" s="119"/>
      <c r="GC267" s="119"/>
      <c r="GD267" s="119"/>
      <c r="GE267" s="119"/>
      <c r="GF267" s="119"/>
      <c r="GG267" s="119"/>
      <c r="GH267" s="119"/>
      <c r="GI267" s="119"/>
      <c r="GJ267" s="119"/>
    </row>
    <row r="268" spans="1:192" x14ac:dyDescent="0.25">
      <c r="G268" s="9">
        <f t="shared" ref="G268:AA268" si="0">COUNTIF(G11:G198,"=Validé")</f>
        <v>32</v>
      </c>
      <c r="H268" s="9">
        <f t="shared" si="0"/>
        <v>38</v>
      </c>
      <c r="I268" s="9">
        <f t="shared" si="0"/>
        <v>43</v>
      </c>
      <c r="J268" s="9">
        <f t="shared" si="0"/>
        <v>35</v>
      </c>
      <c r="K268" s="9">
        <f t="shared" si="0"/>
        <v>32</v>
      </c>
      <c r="L268" s="9">
        <f t="shared" si="0"/>
        <v>31</v>
      </c>
      <c r="M268" s="9">
        <f t="shared" si="0"/>
        <v>35</v>
      </c>
      <c r="N268" s="9">
        <f t="shared" si="0"/>
        <v>35</v>
      </c>
      <c r="O268" s="9">
        <f t="shared" si="0"/>
        <v>37</v>
      </c>
      <c r="P268" s="9">
        <f t="shared" si="0"/>
        <v>35</v>
      </c>
      <c r="Q268" s="9">
        <f t="shared" si="0"/>
        <v>39</v>
      </c>
      <c r="R268" s="9">
        <f t="shared" si="0"/>
        <v>37</v>
      </c>
      <c r="S268" s="9">
        <f t="shared" si="0"/>
        <v>39</v>
      </c>
      <c r="T268" s="9">
        <f t="shared" si="0"/>
        <v>38</v>
      </c>
      <c r="U268" s="9">
        <f t="shared" si="0"/>
        <v>36</v>
      </c>
      <c r="V268" s="9">
        <f t="shared" si="0"/>
        <v>36</v>
      </c>
      <c r="W268" s="9">
        <f t="shared" si="0"/>
        <v>35</v>
      </c>
      <c r="X268" s="9">
        <f t="shared" si="0"/>
        <v>43</v>
      </c>
      <c r="Y268" s="9">
        <f t="shared" si="0"/>
        <v>39</v>
      </c>
      <c r="Z268" s="9">
        <f t="shared" si="0"/>
        <v>36</v>
      </c>
      <c r="AA268" s="9">
        <f t="shared" si="0"/>
        <v>34</v>
      </c>
    </row>
  </sheetData>
  <sheetProtection sort="0"/>
  <mergeCells count="2">
    <mergeCell ref="A2:D2"/>
    <mergeCell ref="A5:D9"/>
  </mergeCells>
  <phoneticPr fontId="12" type="noConversion"/>
  <conditionalFormatting sqref="AB11:GJ267">
    <cfRule type="cellIs" dxfId="470" priority="2152" operator="equal">
      <formula>"Indéterminé"</formula>
    </cfRule>
    <cfRule type="cellIs" dxfId="469" priority="2153" operator="equal">
      <formula>"NA"</formula>
    </cfRule>
    <cfRule type="cellIs" dxfId="468" priority="2154" operator="equal">
      <formula>"Invalidé"</formula>
    </cfRule>
    <cfRule type="cellIs" dxfId="467" priority="2155" operator="equal">
      <formula>"Validé"</formula>
    </cfRule>
    <cfRule type="cellIs" dxfId="466" priority="2156" operator="equal">
      <formula>"NA"</formula>
    </cfRule>
    <cfRule type="cellIs" dxfId="465" priority="2157" operator="equal">
      <formula>"Invalidé"</formula>
    </cfRule>
    <cfRule type="cellIs" dxfId="464" priority="2158" operator="equal">
      <formula>"Validé"</formula>
    </cfRule>
    <cfRule type="cellIs" dxfId="463" priority="2270" operator="equal">
      <formula>"Indéterminé"</formula>
    </cfRule>
    <cfRule type="cellIs" dxfId="462" priority="2277" operator="equal">
      <formula>"Invalidé"</formula>
    </cfRule>
    <cfRule type="cellIs" dxfId="461" priority="2278" operator="equal">
      <formula>"Validé"</formula>
    </cfRule>
    <cfRule type="cellIs" dxfId="460" priority="2279" stopIfTrue="1" operator="equal">
      <formula>"NA"</formula>
    </cfRule>
  </conditionalFormatting>
  <conditionalFormatting sqref="G11:G267">
    <cfRule type="cellIs" dxfId="459" priority="1384" operator="equal">
      <formula>"Indéterminé"</formula>
    </cfRule>
    <cfRule type="cellIs" dxfId="458" priority="1385" operator="equal">
      <formula>"NA"</formula>
    </cfRule>
    <cfRule type="cellIs" dxfId="457" priority="1386" operator="equal">
      <formula>"Invalidé"</formula>
    </cfRule>
    <cfRule type="cellIs" dxfId="456" priority="1387" operator="equal">
      <formula>"Validé"</formula>
    </cfRule>
    <cfRule type="cellIs" dxfId="455" priority="1388" operator="equal">
      <formula>"NA"</formula>
    </cfRule>
    <cfRule type="cellIs" dxfId="454" priority="1389" operator="equal">
      <formula>"Invalidé"</formula>
    </cfRule>
    <cfRule type="cellIs" dxfId="453" priority="1390" operator="equal">
      <formula>"Validé"</formula>
    </cfRule>
    <cfRule type="cellIs" dxfId="452" priority="1394" operator="equal">
      <formula>"Indéterminé"</formula>
    </cfRule>
    <cfRule type="cellIs" dxfId="451" priority="1395" operator="equal">
      <formula>"Invalidé"</formula>
    </cfRule>
    <cfRule type="cellIs" dxfId="450" priority="1396" operator="equal">
      <formula>"Validé"</formula>
    </cfRule>
    <cfRule type="cellIs" dxfId="449" priority="1397" stopIfTrue="1" operator="equal">
      <formula>"NA"</formula>
    </cfRule>
  </conditionalFormatting>
  <conditionalFormatting sqref="G4">
    <cfRule type="dataBar" priority="311">
      <dataBar>
        <cfvo type="num" val="0"/>
        <cfvo type="num" val="100"/>
        <color rgb="FFC00000"/>
      </dataBar>
    </cfRule>
  </conditionalFormatting>
  <conditionalFormatting sqref="G3">
    <cfRule type="dataBar" priority="310">
      <dataBar>
        <cfvo type="num" val="0"/>
        <cfvo type="num" val="100"/>
        <color rgb="FF92D050"/>
      </dataBar>
    </cfRule>
  </conditionalFormatting>
  <conditionalFormatting sqref="G5">
    <cfRule type="dataBar" priority="309">
      <dataBar>
        <cfvo type="num" val="0"/>
        <cfvo type="num" val="100"/>
        <color theme="9"/>
      </dataBar>
    </cfRule>
  </conditionalFormatting>
  <conditionalFormatting sqref="H11:H267">
    <cfRule type="cellIs" dxfId="448" priority="270" operator="equal">
      <formula>"Indéterminé"</formula>
    </cfRule>
    <cfRule type="cellIs" dxfId="447" priority="271" operator="equal">
      <formula>"NA"</formula>
    </cfRule>
    <cfRule type="cellIs" dxfId="446" priority="272" operator="equal">
      <formula>"Invalidé"</formula>
    </cfRule>
    <cfRule type="cellIs" dxfId="445" priority="273" operator="equal">
      <formula>"Validé"</formula>
    </cfRule>
    <cfRule type="cellIs" dxfId="444" priority="274" operator="equal">
      <formula>"NA"</formula>
    </cfRule>
    <cfRule type="cellIs" dxfId="443" priority="275" operator="equal">
      <formula>"Invalidé"</formula>
    </cfRule>
    <cfRule type="cellIs" dxfId="442" priority="276" operator="equal">
      <formula>"Validé"</formula>
    </cfRule>
    <cfRule type="cellIs" dxfId="441" priority="277" operator="equal">
      <formula>"Indéterminé"</formula>
    </cfRule>
    <cfRule type="cellIs" dxfId="440" priority="278" operator="equal">
      <formula>"Invalidé"</formula>
    </cfRule>
    <cfRule type="cellIs" dxfId="439" priority="279" operator="equal">
      <formula>"Validé"</formula>
    </cfRule>
    <cfRule type="cellIs" dxfId="438" priority="280" stopIfTrue="1" operator="equal">
      <formula>"NA"</formula>
    </cfRule>
  </conditionalFormatting>
  <conditionalFormatting sqref="H4">
    <cfRule type="dataBar" priority="269">
      <dataBar>
        <cfvo type="num" val="0"/>
        <cfvo type="num" val="100"/>
        <color rgb="FFC00000"/>
      </dataBar>
    </cfRule>
  </conditionalFormatting>
  <conditionalFormatting sqref="H3">
    <cfRule type="dataBar" priority="268">
      <dataBar>
        <cfvo type="num" val="0"/>
        <cfvo type="num" val="100"/>
        <color rgb="FF92D050"/>
      </dataBar>
    </cfRule>
  </conditionalFormatting>
  <conditionalFormatting sqref="H5">
    <cfRule type="dataBar" priority="267">
      <dataBar>
        <cfvo type="num" val="0"/>
        <cfvo type="num" val="100"/>
        <color theme="9"/>
      </dataBar>
    </cfRule>
  </conditionalFormatting>
  <conditionalFormatting sqref="I11:I267">
    <cfRule type="cellIs" dxfId="437" priority="256" operator="equal">
      <formula>"Indéterminé"</formula>
    </cfRule>
    <cfRule type="cellIs" dxfId="436" priority="257" operator="equal">
      <formula>"NA"</formula>
    </cfRule>
    <cfRule type="cellIs" dxfId="435" priority="258" operator="equal">
      <formula>"Invalidé"</formula>
    </cfRule>
    <cfRule type="cellIs" dxfId="434" priority="259" operator="equal">
      <formula>"Validé"</formula>
    </cfRule>
    <cfRule type="cellIs" dxfId="433" priority="260" operator="equal">
      <formula>"NA"</formula>
    </cfRule>
    <cfRule type="cellIs" dxfId="432" priority="261" operator="equal">
      <formula>"Invalidé"</formula>
    </cfRule>
    <cfRule type="cellIs" dxfId="431" priority="262" operator="equal">
      <formula>"Validé"</formula>
    </cfRule>
    <cfRule type="cellIs" dxfId="430" priority="263" operator="equal">
      <formula>"Indéterminé"</formula>
    </cfRule>
    <cfRule type="cellIs" dxfId="429" priority="264" operator="equal">
      <formula>"Invalidé"</formula>
    </cfRule>
    <cfRule type="cellIs" dxfId="428" priority="265" operator="equal">
      <formula>"Validé"</formula>
    </cfRule>
    <cfRule type="cellIs" dxfId="427" priority="266" stopIfTrue="1" operator="equal">
      <formula>"NA"</formula>
    </cfRule>
  </conditionalFormatting>
  <conditionalFormatting sqref="I4">
    <cfRule type="dataBar" priority="255">
      <dataBar>
        <cfvo type="num" val="0"/>
        <cfvo type="num" val="100"/>
        <color rgb="FFC00000"/>
      </dataBar>
    </cfRule>
  </conditionalFormatting>
  <conditionalFormatting sqref="I3">
    <cfRule type="dataBar" priority="254">
      <dataBar>
        <cfvo type="num" val="0"/>
        <cfvo type="num" val="100"/>
        <color rgb="FF92D050"/>
      </dataBar>
    </cfRule>
  </conditionalFormatting>
  <conditionalFormatting sqref="I5">
    <cfRule type="dataBar" priority="253">
      <dataBar>
        <cfvo type="num" val="0"/>
        <cfvo type="num" val="100"/>
        <color theme="9"/>
      </dataBar>
    </cfRule>
  </conditionalFormatting>
  <conditionalFormatting sqref="J11:J267">
    <cfRule type="cellIs" dxfId="426" priority="242" operator="equal">
      <formula>"Indéterminé"</formula>
    </cfRule>
    <cfRule type="cellIs" dxfId="425" priority="243" operator="equal">
      <formula>"NA"</formula>
    </cfRule>
    <cfRule type="cellIs" dxfId="424" priority="244" operator="equal">
      <formula>"Invalidé"</formula>
    </cfRule>
    <cfRule type="cellIs" dxfId="423" priority="245" operator="equal">
      <formula>"Validé"</formula>
    </cfRule>
    <cfRule type="cellIs" dxfId="422" priority="246" operator="equal">
      <formula>"NA"</formula>
    </cfRule>
    <cfRule type="cellIs" dxfId="421" priority="247" operator="equal">
      <formula>"Invalidé"</formula>
    </cfRule>
    <cfRule type="cellIs" dxfId="420" priority="248" operator="equal">
      <formula>"Validé"</formula>
    </cfRule>
    <cfRule type="cellIs" dxfId="419" priority="249" operator="equal">
      <formula>"Indéterminé"</formula>
    </cfRule>
    <cfRule type="cellIs" dxfId="418" priority="250" operator="equal">
      <formula>"Invalidé"</formula>
    </cfRule>
    <cfRule type="cellIs" dxfId="417" priority="251" operator="equal">
      <formula>"Validé"</formula>
    </cfRule>
    <cfRule type="cellIs" dxfId="416" priority="252" stopIfTrue="1" operator="equal">
      <formula>"NA"</formula>
    </cfRule>
  </conditionalFormatting>
  <conditionalFormatting sqref="J4">
    <cfRule type="dataBar" priority="241">
      <dataBar>
        <cfvo type="num" val="0"/>
        <cfvo type="num" val="100"/>
        <color rgb="FFC00000"/>
      </dataBar>
    </cfRule>
  </conditionalFormatting>
  <conditionalFormatting sqref="J3">
    <cfRule type="dataBar" priority="240">
      <dataBar>
        <cfvo type="num" val="0"/>
        <cfvo type="num" val="100"/>
        <color rgb="FF92D050"/>
      </dataBar>
    </cfRule>
  </conditionalFormatting>
  <conditionalFormatting sqref="J5">
    <cfRule type="dataBar" priority="239">
      <dataBar>
        <cfvo type="num" val="0"/>
        <cfvo type="num" val="100"/>
        <color theme="9"/>
      </dataBar>
    </cfRule>
  </conditionalFormatting>
  <conditionalFormatting sqref="K11:K267">
    <cfRule type="cellIs" dxfId="415" priority="228" operator="equal">
      <formula>"Indéterminé"</formula>
    </cfRule>
    <cfRule type="cellIs" dxfId="414" priority="229" operator="equal">
      <formula>"NA"</formula>
    </cfRule>
    <cfRule type="cellIs" dxfId="413" priority="230" operator="equal">
      <formula>"Invalidé"</formula>
    </cfRule>
    <cfRule type="cellIs" dxfId="412" priority="231" operator="equal">
      <formula>"Validé"</formula>
    </cfRule>
    <cfRule type="cellIs" dxfId="411" priority="232" operator="equal">
      <formula>"NA"</formula>
    </cfRule>
    <cfRule type="cellIs" dxfId="410" priority="233" operator="equal">
      <formula>"Invalidé"</formula>
    </cfRule>
    <cfRule type="cellIs" dxfId="409" priority="234" operator="equal">
      <formula>"Validé"</formula>
    </cfRule>
    <cfRule type="cellIs" dxfId="408" priority="235" operator="equal">
      <formula>"Indéterminé"</formula>
    </cfRule>
    <cfRule type="cellIs" dxfId="407" priority="236" operator="equal">
      <formula>"Invalidé"</formula>
    </cfRule>
    <cfRule type="cellIs" dxfId="406" priority="237" operator="equal">
      <formula>"Validé"</formula>
    </cfRule>
    <cfRule type="cellIs" dxfId="405" priority="238" stopIfTrue="1" operator="equal">
      <formula>"NA"</formula>
    </cfRule>
  </conditionalFormatting>
  <conditionalFormatting sqref="K4">
    <cfRule type="dataBar" priority="227">
      <dataBar>
        <cfvo type="num" val="0"/>
        <cfvo type="num" val="100"/>
        <color rgb="FFC00000"/>
      </dataBar>
    </cfRule>
  </conditionalFormatting>
  <conditionalFormatting sqref="K3">
    <cfRule type="dataBar" priority="226">
      <dataBar>
        <cfvo type="num" val="0"/>
        <cfvo type="num" val="100"/>
        <color rgb="FF92D050"/>
      </dataBar>
    </cfRule>
  </conditionalFormatting>
  <conditionalFormatting sqref="K5">
    <cfRule type="dataBar" priority="225">
      <dataBar>
        <cfvo type="num" val="0"/>
        <cfvo type="num" val="100"/>
        <color theme="9"/>
      </dataBar>
    </cfRule>
  </conditionalFormatting>
  <conditionalFormatting sqref="L11:L267">
    <cfRule type="cellIs" dxfId="404" priority="214" operator="equal">
      <formula>"Indéterminé"</formula>
    </cfRule>
    <cfRule type="cellIs" dxfId="403" priority="215" operator="equal">
      <formula>"NA"</formula>
    </cfRule>
    <cfRule type="cellIs" dxfId="402" priority="216" operator="equal">
      <formula>"Invalidé"</formula>
    </cfRule>
    <cfRule type="cellIs" dxfId="401" priority="217" operator="equal">
      <formula>"Validé"</formula>
    </cfRule>
    <cfRule type="cellIs" dxfId="400" priority="218" operator="equal">
      <formula>"NA"</formula>
    </cfRule>
    <cfRule type="cellIs" dxfId="399" priority="219" operator="equal">
      <formula>"Invalidé"</formula>
    </cfRule>
    <cfRule type="cellIs" dxfId="398" priority="220" operator="equal">
      <formula>"Validé"</formula>
    </cfRule>
    <cfRule type="cellIs" dxfId="397" priority="221" operator="equal">
      <formula>"Indéterminé"</formula>
    </cfRule>
    <cfRule type="cellIs" dxfId="396" priority="222" operator="equal">
      <formula>"Invalidé"</formula>
    </cfRule>
    <cfRule type="cellIs" dxfId="395" priority="223" operator="equal">
      <formula>"Validé"</formula>
    </cfRule>
    <cfRule type="cellIs" dxfId="394" priority="224" stopIfTrue="1" operator="equal">
      <formula>"NA"</formula>
    </cfRule>
  </conditionalFormatting>
  <conditionalFormatting sqref="L4">
    <cfRule type="dataBar" priority="213">
      <dataBar>
        <cfvo type="num" val="0"/>
        <cfvo type="num" val="100"/>
        <color rgb="FFC00000"/>
      </dataBar>
    </cfRule>
  </conditionalFormatting>
  <conditionalFormatting sqref="L3">
    <cfRule type="dataBar" priority="212">
      <dataBar>
        <cfvo type="num" val="0"/>
        <cfvo type="num" val="100"/>
        <color rgb="FF92D050"/>
      </dataBar>
    </cfRule>
  </conditionalFormatting>
  <conditionalFormatting sqref="L5">
    <cfRule type="dataBar" priority="211">
      <dataBar>
        <cfvo type="num" val="0"/>
        <cfvo type="num" val="100"/>
        <color theme="9"/>
      </dataBar>
    </cfRule>
  </conditionalFormatting>
  <conditionalFormatting sqref="M11:M267">
    <cfRule type="cellIs" dxfId="393" priority="200" operator="equal">
      <formula>"Indéterminé"</formula>
    </cfRule>
    <cfRule type="cellIs" dxfId="392" priority="201" operator="equal">
      <formula>"NA"</formula>
    </cfRule>
    <cfRule type="cellIs" dxfId="391" priority="202" operator="equal">
      <formula>"Invalidé"</formula>
    </cfRule>
    <cfRule type="cellIs" dxfId="390" priority="203" operator="equal">
      <formula>"Validé"</formula>
    </cfRule>
    <cfRule type="cellIs" dxfId="389" priority="204" operator="equal">
      <formula>"NA"</formula>
    </cfRule>
    <cfRule type="cellIs" dxfId="388" priority="205" operator="equal">
      <formula>"Invalidé"</formula>
    </cfRule>
    <cfRule type="cellIs" dxfId="387" priority="206" operator="equal">
      <formula>"Validé"</formula>
    </cfRule>
    <cfRule type="cellIs" dxfId="386" priority="207" operator="equal">
      <formula>"Indéterminé"</formula>
    </cfRule>
    <cfRule type="cellIs" dxfId="385" priority="208" operator="equal">
      <formula>"Invalidé"</formula>
    </cfRule>
    <cfRule type="cellIs" dxfId="384" priority="209" operator="equal">
      <formula>"Validé"</formula>
    </cfRule>
    <cfRule type="cellIs" dxfId="383" priority="210" stopIfTrue="1" operator="equal">
      <formula>"NA"</formula>
    </cfRule>
  </conditionalFormatting>
  <conditionalFormatting sqref="M4">
    <cfRule type="dataBar" priority="199">
      <dataBar>
        <cfvo type="num" val="0"/>
        <cfvo type="num" val="100"/>
        <color rgb="FFC00000"/>
      </dataBar>
    </cfRule>
  </conditionalFormatting>
  <conditionalFormatting sqref="M3">
    <cfRule type="dataBar" priority="198">
      <dataBar>
        <cfvo type="num" val="0"/>
        <cfvo type="num" val="100"/>
        <color rgb="FF92D050"/>
      </dataBar>
    </cfRule>
  </conditionalFormatting>
  <conditionalFormatting sqref="M5">
    <cfRule type="dataBar" priority="197">
      <dataBar>
        <cfvo type="num" val="0"/>
        <cfvo type="num" val="100"/>
        <color theme="9"/>
      </dataBar>
    </cfRule>
  </conditionalFormatting>
  <conditionalFormatting sqref="N11:N267">
    <cfRule type="cellIs" dxfId="382" priority="186" operator="equal">
      <formula>"Indéterminé"</formula>
    </cfRule>
    <cfRule type="cellIs" dxfId="381" priority="187" operator="equal">
      <formula>"NA"</formula>
    </cfRule>
    <cfRule type="cellIs" dxfId="380" priority="188" operator="equal">
      <formula>"Invalidé"</formula>
    </cfRule>
    <cfRule type="cellIs" dxfId="379" priority="189" operator="equal">
      <formula>"Validé"</formula>
    </cfRule>
    <cfRule type="cellIs" dxfId="378" priority="190" operator="equal">
      <formula>"NA"</formula>
    </cfRule>
    <cfRule type="cellIs" dxfId="377" priority="191" operator="equal">
      <formula>"Invalidé"</formula>
    </cfRule>
    <cfRule type="cellIs" dxfId="376" priority="192" operator="equal">
      <formula>"Validé"</formula>
    </cfRule>
    <cfRule type="cellIs" dxfId="375" priority="193" operator="equal">
      <formula>"Indéterminé"</formula>
    </cfRule>
    <cfRule type="cellIs" dxfId="374" priority="194" operator="equal">
      <formula>"Invalidé"</formula>
    </cfRule>
    <cfRule type="cellIs" dxfId="373" priority="195" operator="equal">
      <formula>"Validé"</formula>
    </cfRule>
    <cfRule type="cellIs" dxfId="372" priority="196" stopIfTrue="1" operator="equal">
      <formula>"NA"</formula>
    </cfRule>
  </conditionalFormatting>
  <conditionalFormatting sqref="N4">
    <cfRule type="dataBar" priority="185">
      <dataBar>
        <cfvo type="num" val="0"/>
        <cfvo type="num" val="100"/>
        <color rgb="FFC00000"/>
      </dataBar>
    </cfRule>
  </conditionalFormatting>
  <conditionalFormatting sqref="N3">
    <cfRule type="dataBar" priority="184">
      <dataBar>
        <cfvo type="num" val="0"/>
        <cfvo type="num" val="100"/>
        <color rgb="FF92D050"/>
      </dataBar>
    </cfRule>
  </conditionalFormatting>
  <conditionalFormatting sqref="N5">
    <cfRule type="dataBar" priority="183">
      <dataBar>
        <cfvo type="num" val="0"/>
        <cfvo type="num" val="100"/>
        <color theme="9"/>
      </dataBar>
    </cfRule>
  </conditionalFormatting>
  <conditionalFormatting sqref="O11:O267">
    <cfRule type="cellIs" dxfId="371" priority="172" operator="equal">
      <formula>"Indéterminé"</formula>
    </cfRule>
    <cfRule type="cellIs" dxfId="370" priority="173" operator="equal">
      <formula>"NA"</formula>
    </cfRule>
    <cfRule type="cellIs" dxfId="369" priority="174" operator="equal">
      <formula>"Invalidé"</formula>
    </cfRule>
    <cfRule type="cellIs" dxfId="368" priority="175" operator="equal">
      <formula>"Validé"</formula>
    </cfRule>
    <cfRule type="cellIs" dxfId="367" priority="176" operator="equal">
      <formula>"NA"</formula>
    </cfRule>
    <cfRule type="cellIs" dxfId="366" priority="177" operator="equal">
      <formula>"Invalidé"</formula>
    </cfRule>
    <cfRule type="cellIs" dxfId="365" priority="178" operator="equal">
      <formula>"Validé"</formula>
    </cfRule>
    <cfRule type="cellIs" dxfId="364" priority="179" operator="equal">
      <formula>"Indéterminé"</formula>
    </cfRule>
    <cfRule type="cellIs" dxfId="363" priority="180" operator="equal">
      <formula>"Invalidé"</formula>
    </cfRule>
    <cfRule type="cellIs" dxfId="362" priority="181" operator="equal">
      <formula>"Validé"</formula>
    </cfRule>
    <cfRule type="cellIs" dxfId="361" priority="182" stopIfTrue="1" operator="equal">
      <formula>"NA"</formula>
    </cfRule>
  </conditionalFormatting>
  <conditionalFormatting sqref="O4">
    <cfRule type="dataBar" priority="171">
      <dataBar>
        <cfvo type="num" val="0"/>
        <cfvo type="num" val="100"/>
        <color rgb="FFC00000"/>
      </dataBar>
    </cfRule>
  </conditionalFormatting>
  <conditionalFormatting sqref="O3">
    <cfRule type="dataBar" priority="170">
      <dataBar>
        <cfvo type="num" val="0"/>
        <cfvo type="num" val="100"/>
        <color rgb="FF92D050"/>
      </dataBar>
    </cfRule>
  </conditionalFormatting>
  <conditionalFormatting sqref="O5">
    <cfRule type="dataBar" priority="169">
      <dataBar>
        <cfvo type="num" val="0"/>
        <cfvo type="num" val="100"/>
        <color theme="9"/>
      </dataBar>
    </cfRule>
  </conditionalFormatting>
  <conditionalFormatting sqref="P11:P267">
    <cfRule type="cellIs" dxfId="360" priority="158" operator="equal">
      <formula>"Indéterminé"</formula>
    </cfRule>
    <cfRule type="cellIs" dxfId="359" priority="159" operator="equal">
      <formula>"NA"</formula>
    </cfRule>
    <cfRule type="cellIs" dxfId="358" priority="160" operator="equal">
      <formula>"Invalidé"</formula>
    </cfRule>
    <cfRule type="cellIs" dxfId="357" priority="161" operator="equal">
      <formula>"Validé"</formula>
    </cfRule>
    <cfRule type="cellIs" dxfId="356" priority="162" operator="equal">
      <formula>"NA"</formula>
    </cfRule>
    <cfRule type="cellIs" dxfId="355" priority="163" operator="equal">
      <formula>"Invalidé"</formula>
    </cfRule>
    <cfRule type="cellIs" dxfId="354" priority="164" operator="equal">
      <formula>"Validé"</formula>
    </cfRule>
    <cfRule type="cellIs" dxfId="353" priority="165" operator="equal">
      <formula>"Indéterminé"</formula>
    </cfRule>
    <cfRule type="cellIs" dxfId="352" priority="166" operator="equal">
      <formula>"Invalidé"</formula>
    </cfRule>
    <cfRule type="cellIs" dxfId="351" priority="167" operator="equal">
      <formula>"Validé"</formula>
    </cfRule>
    <cfRule type="cellIs" dxfId="350" priority="168" stopIfTrue="1" operator="equal">
      <formula>"NA"</formula>
    </cfRule>
  </conditionalFormatting>
  <conditionalFormatting sqref="P4">
    <cfRule type="dataBar" priority="157">
      <dataBar>
        <cfvo type="num" val="0"/>
        <cfvo type="num" val="100"/>
        <color rgb="FFC00000"/>
      </dataBar>
    </cfRule>
  </conditionalFormatting>
  <conditionalFormatting sqref="P3">
    <cfRule type="dataBar" priority="156">
      <dataBar>
        <cfvo type="num" val="0"/>
        <cfvo type="num" val="100"/>
        <color rgb="FF92D050"/>
      </dataBar>
    </cfRule>
  </conditionalFormatting>
  <conditionalFormatting sqref="P5">
    <cfRule type="dataBar" priority="155">
      <dataBar>
        <cfvo type="num" val="0"/>
        <cfvo type="num" val="100"/>
        <color theme="9"/>
      </dataBar>
    </cfRule>
  </conditionalFormatting>
  <conditionalFormatting sqref="Q11:Q267">
    <cfRule type="cellIs" dxfId="349" priority="144" operator="equal">
      <formula>"Indéterminé"</formula>
    </cfRule>
    <cfRule type="cellIs" dxfId="348" priority="145" operator="equal">
      <formula>"NA"</formula>
    </cfRule>
    <cfRule type="cellIs" dxfId="347" priority="146" operator="equal">
      <formula>"Invalidé"</formula>
    </cfRule>
    <cfRule type="cellIs" dxfId="346" priority="147" operator="equal">
      <formula>"Validé"</formula>
    </cfRule>
    <cfRule type="cellIs" dxfId="345" priority="148" operator="equal">
      <formula>"NA"</formula>
    </cfRule>
    <cfRule type="cellIs" dxfId="344" priority="149" operator="equal">
      <formula>"Invalidé"</formula>
    </cfRule>
    <cfRule type="cellIs" dxfId="343" priority="150" operator="equal">
      <formula>"Validé"</formula>
    </cfRule>
    <cfRule type="cellIs" dxfId="342" priority="151" operator="equal">
      <formula>"Indéterminé"</formula>
    </cfRule>
    <cfRule type="cellIs" dxfId="341" priority="152" operator="equal">
      <formula>"Invalidé"</formula>
    </cfRule>
    <cfRule type="cellIs" dxfId="340" priority="153" operator="equal">
      <formula>"Validé"</formula>
    </cfRule>
    <cfRule type="cellIs" dxfId="339" priority="154" stopIfTrue="1" operator="equal">
      <formula>"NA"</formula>
    </cfRule>
  </conditionalFormatting>
  <conditionalFormatting sqref="Q4">
    <cfRule type="dataBar" priority="143">
      <dataBar>
        <cfvo type="num" val="0"/>
        <cfvo type="num" val="100"/>
        <color rgb="FFC00000"/>
      </dataBar>
    </cfRule>
  </conditionalFormatting>
  <conditionalFormatting sqref="Q3">
    <cfRule type="dataBar" priority="142">
      <dataBar>
        <cfvo type="num" val="0"/>
        <cfvo type="num" val="100"/>
        <color rgb="FF92D050"/>
      </dataBar>
    </cfRule>
  </conditionalFormatting>
  <conditionalFormatting sqref="Q5">
    <cfRule type="dataBar" priority="141">
      <dataBar>
        <cfvo type="num" val="0"/>
        <cfvo type="num" val="100"/>
        <color theme="9"/>
      </dataBar>
    </cfRule>
  </conditionalFormatting>
  <conditionalFormatting sqref="R11:R267">
    <cfRule type="cellIs" dxfId="338" priority="130" operator="equal">
      <formula>"Indéterminé"</formula>
    </cfRule>
    <cfRule type="cellIs" dxfId="337" priority="131" operator="equal">
      <formula>"NA"</formula>
    </cfRule>
    <cfRule type="cellIs" dxfId="336" priority="132" operator="equal">
      <formula>"Invalidé"</formula>
    </cfRule>
    <cfRule type="cellIs" dxfId="335" priority="133" operator="equal">
      <formula>"Validé"</formula>
    </cfRule>
    <cfRule type="cellIs" dxfId="334" priority="134" operator="equal">
      <formula>"NA"</formula>
    </cfRule>
    <cfRule type="cellIs" dxfId="333" priority="135" operator="equal">
      <formula>"Invalidé"</formula>
    </cfRule>
    <cfRule type="cellIs" dxfId="332" priority="136" operator="equal">
      <formula>"Validé"</formula>
    </cfRule>
    <cfRule type="cellIs" dxfId="331" priority="137" operator="equal">
      <formula>"Indéterminé"</formula>
    </cfRule>
    <cfRule type="cellIs" dxfId="330" priority="138" operator="equal">
      <formula>"Invalidé"</formula>
    </cfRule>
    <cfRule type="cellIs" dxfId="329" priority="139" operator="equal">
      <formula>"Validé"</formula>
    </cfRule>
    <cfRule type="cellIs" dxfId="328" priority="140" stopIfTrue="1" operator="equal">
      <formula>"NA"</formula>
    </cfRule>
  </conditionalFormatting>
  <conditionalFormatting sqref="R4">
    <cfRule type="dataBar" priority="129">
      <dataBar>
        <cfvo type="num" val="0"/>
        <cfvo type="num" val="100"/>
        <color rgb="FFC00000"/>
      </dataBar>
    </cfRule>
  </conditionalFormatting>
  <conditionalFormatting sqref="R3">
    <cfRule type="dataBar" priority="128">
      <dataBar>
        <cfvo type="num" val="0"/>
        <cfvo type="num" val="100"/>
        <color rgb="FF92D050"/>
      </dataBar>
    </cfRule>
  </conditionalFormatting>
  <conditionalFormatting sqref="R5">
    <cfRule type="dataBar" priority="127">
      <dataBar>
        <cfvo type="num" val="0"/>
        <cfvo type="num" val="100"/>
        <color theme="9"/>
      </dataBar>
    </cfRule>
  </conditionalFormatting>
  <conditionalFormatting sqref="S11:S267">
    <cfRule type="cellIs" dxfId="327" priority="116" operator="equal">
      <formula>"Indéterminé"</formula>
    </cfRule>
    <cfRule type="cellIs" dxfId="326" priority="117" operator="equal">
      <formula>"NA"</formula>
    </cfRule>
    <cfRule type="cellIs" dxfId="325" priority="118" operator="equal">
      <formula>"Invalidé"</formula>
    </cfRule>
    <cfRule type="cellIs" dxfId="324" priority="119" operator="equal">
      <formula>"Validé"</formula>
    </cfRule>
    <cfRule type="cellIs" dxfId="323" priority="120" operator="equal">
      <formula>"NA"</formula>
    </cfRule>
    <cfRule type="cellIs" dxfId="322" priority="121" operator="equal">
      <formula>"Invalidé"</formula>
    </cfRule>
    <cfRule type="cellIs" dxfId="321" priority="122" operator="equal">
      <formula>"Validé"</formula>
    </cfRule>
    <cfRule type="cellIs" dxfId="320" priority="123" operator="equal">
      <formula>"Indéterminé"</formula>
    </cfRule>
    <cfRule type="cellIs" dxfId="319" priority="124" operator="equal">
      <formula>"Invalidé"</formula>
    </cfRule>
    <cfRule type="cellIs" dxfId="318" priority="125" operator="equal">
      <formula>"Validé"</formula>
    </cfRule>
    <cfRule type="cellIs" dxfId="317" priority="126" stopIfTrue="1" operator="equal">
      <formula>"NA"</formula>
    </cfRule>
  </conditionalFormatting>
  <conditionalFormatting sqref="S4">
    <cfRule type="dataBar" priority="115">
      <dataBar>
        <cfvo type="num" val="0"/>
        <cfvo type="num" val="100"/>
        <color rgb="FFC00000"/>
      </dataBar>
    </cfRule>
  </conditionalFormatting>
  <conditionalFormatting sqref="S3">
    <cfRule type="dataBar" priority="114">
      <dataBar>
        <cfvo type="num" val="0"/>
        <cfvo type="num" val="100"/>
        <color rgb="FF92D050"/>
      </dataBar>
    </cfRule>
  </conditionalFormatting>
  <conditionalFormatting sqref="S5">
    <cfRule type="dataBar" priority="113">
      <dataBar>
        <cfvo type="num" val="0"/>
        <cfvo type="num" val="100"/>
        <color theme="9"/>
      </dataBar>
    </cfRule>
  </conditionalFormatting>
  <conditionalFormatting sqref="T11:T267">
    <cfRule type="cellIs" dxfId="316" priority="102" operator="equal">
      <formula>"Indéterminé"</formula>
    </cfRule>
    <cfRule type="cellIs" dxfId="315" priority="103" operator="equal">
      <formula>"NA"</formula>
    </cfRule>
    <cfRule type="cellIs" dxfId="314" priority="104" operator="equal">
      <formula>"Invalidé"</formula>
    </cfRule>
    <cfRule type="cellIs" dxfId="313" priority="105" operator="equal">
      <formula>"Validé"</formula>
    </cfRule>
    <cfRule type="cellIs" dxfId="312" priority="106" operator="equal">
      <formula>"NA"</formula>
    </cfRule>
    <cfRule type="cellIs" dxfId="311" priority="107" operator="equal">
      <formula>"Invalidé"</formula>
    </cfRule>
    <cfRule type="cellIs" dxfId="310" priority="108" operator="equal">
      <formula>"Validé"</formula>
    </cfRule>
    <cfRule type="cellIs" dxfId="309" priority="109" operator="equal">
      <formula>"Indéterminé"</formula>
    </cfRule>
    <cfRule type="cellIs" dxfId="308" priority="110" operator="equal">
      <formula>"Invalidé"</formula>
    </cfRule>
    <cfRule type="cellIs" dxfId="307" priority="111" operator="equal">
      <formula>"Validé"</formula>
    </cfRule>
    <cfRule type="cellIs" dxfId="306" priority="112" stopIfTrue="1" operator="equal">
      <formula>"NA"</formula>
    </cfRule>
  </conditionalFormatting>
  <conditionalFormatting sqref="T4">
    <cfRule type="dataBar" priority="101">
      <dataBar>
        <cfvo type="num" val="0"/>
        <cfvo type="num" val="100"/>
        <color rgb="FFC00000"/>
      </dataBar>
    </cfRule>
  </conditionalFormatting>
  <conditionalFormatting sqref="T3">
    <cfRule type="dataBar" priority="100">
      <dataBar>
        <cfvo type="num" val="0"/>
        <cfvo type="num" val="100"/>
        <color rgb="FF92D050"/>
      </dataBar>
    </cfRule>
  </conditionalFormatting>
  <conditionalFormatting sqref="T5">
    <cfRule type="dataBar" priority="99">
      <dataBar>
        <cfvo type="num" val="0"/>
        <cfvo type="num" val="100"/>
        <color theme="9"/>
      </dataBar>
    </cfRule>
  </conditionalFormatting>
  <conditionalFormatting sqref="U11:U267">
    <cfRule type="cellIs" dxfId="305" priority="88" operator="equal">
      <formula>"Indéterminé"</formula>
    </cfRule>
    <cfRule type="cellIs" dxfId="304" priority="89" operator="equal">
      <formula>"NA"</formula>
    </cfRule>
    <cfRule type="cellIs" dxfId="303" priority="90" operator="equal">
      <formula>"Invalidé"</formula>
    </cfRule>
    <cfRule type="cellIs" dxfId="302" priority="91" operator="equal">
      <formula>"Validé"</formula>
    </cfRule>
    <cfRule type="cellIs" dxfId="301" priority="92" operator="equal">
      <formula>"NA"</formula>
    </cfRule>
    <cfRule type="cellIs" dxfId="300" priority="93" operator="equal">
      <formula>"Invalidé"</formula>
    </cfRule>
    <cfRule type="cellIs" dxfId="299" priority="94" operator="equal">
      <formula>"Validé"</formula>
    </cfRule>
    <cfRule type="cellIs" dxfId="298" priority="95" operator="equal">
      <formula>"Indéterminé"</formula>
    </cfRule>
    <cfRule type="cellIs" dxfId="297" priority="96" operator="equal">
      <formula>"Invalidé"</formula>
    </cfRule>
    <cfRule type="cellIs" dxfId="296" priority="97" operator="equal">
      <formula>"Validé"</formula>
    </cfRule>
    <cfRule type="cellIs" dxfId="295" priority="98" stopIfTrue="1" operator="equal">
      <formula>"NA"</formula>
    </cfRule>
  </conditionalFormatting>
  <conditionalFormatting sqref="U4">
    <cfRule type="dataBar" priority="87">
      <dataBar>
        <cfvo type="num" val="0"/>
        <cfvo type="num" val="100"/>
        <color rgb="FFC00000"/>
      </dataBar>
    </cfRule>
  </conditionalFormatting>
  <conditionalFormatting sqref="U3">
    <cfRule type="dataBar" priority="86">
      <dataBar>
        <cfvo type="num" val="0"/>
        <cfvo type="num" val="100"/>
        <color rgb="FF92D050"/>
      </dataBar>
    </cfRule>
  </conditionalFormatting>
  <conditionalFormatting sqref="U5">
    <cfRule type="dataBar" priority="85">
      <dataBar>
        <cfvo type="num" val="0"/>
        <cfvo type="num" val="100"/>
        <color theme="9"/>
      </dataBar>
    </cfRule>
  </conditionalFormatting>
  <conditionalFormatting sqref="V11:V267">
    <cfRule type="cellIs" dxfId="294" priority="74" operator="equal">
      <formula>"Indéterminé"</formula>
    </cfRule>
    <cfRule type="cellIs" dxfId="293" priority="75" operator="equal">
      <formula>"NA"</formula>
    </cfRule>
    <cfRule type="cellIs" dxfId="292" priority="76" operator="equal">
      <formula>"Invalidé"</formula>
    </cfRule>
    <cfRule type="cellIs" dxfId="291" priority="77" operator="equal">
      <formula>"Validé"</formula>
    </cfRule>
    <cfRule type="cellIs" dxfId="290" priority="78" operator="equal">
      <formula>"NA"</formula>
    </cfRule>
    <cfRule type="cellIs" dxfId="289" priority="79" operator="equal">
      <formula>"Invalidé"</formula>
    </cfRule>
    <cfRule type="cellIs" dxfId="288" priority="80" operator="equal">
      <formula>"Validé"</formula>
    </cfRule>
    <cfRule type="cellIs" dxfId="287" priority="81" operator="equal">
      <formula>"Indéterminé"</formula>
    </cfRule>
    <cfRule type="cellIs" dxfId="286" priority="82" operator="equal">
      <formula>"Invalidé"</formula>
    </cfRule>
    <cfRule type="cellIs" dxfId="285" priority="83" operator="equal">
      <formula>"Validé"</formula>
    </cfRule>
    <cfRule type="cellIs" dxfId="284" priority="84" stopIfTrue="1" operator="equal">
      <formula>"NA"</formula>
    </cfRule>
  </conditionalFormatting>
  <conditionalFormatting sqref="V4">
    <cfRule type="dataBar" priority="73">
      <dataBar>
        <cfvo type="num" val="0"/>
        <cfvo type="num" val="100"/>
        <color rgb="FFC00000"/>
      </dataBar>
    </cfRule>
  </conditionalFormatting>
  <conditionalFormatting sqref="V3">
    <cfRule type="dataBar" priority="72">
      <dataBar>
        <cfvo type="num" val="0"/>
        <cfvo type="num" val="100"/>
        <color rgb="FF92D050"/>
      </dataBar>
    </cfRule>
  </conditionalFormatting>
  <conditionalFormatting sqref="V5">
    <cfRule type="dataBar" priority="71">
      <dataBar>
        <cfvo type="num" val="0"/>
        <cfvo type="num" val="100"/>
        <color theme="9"/>
      </dataBar>
    </cfRule>
  </conditionalFormatting>
  <conditionalFormatting sqref="W11:W267">
    <cfRule type="cellIs" dxfId="283" priority="60" operator="equal">
      <formula>"Indéterminé"</formula>
    </cfRule>
    <cfRule type="cellIs" dxfId="282" priority="61" operator="equal">
      <formula>"NA"</formula>
    </cfRule>
    <cfRule type="cellIs" dxfId="281" priority="62" operator="equal">
      <formula>"Invalidé"</formula>
    </cfRule>
    <cfRule type="cellIs" dxfId="280" priority="63" operator="equal">
      <formula>"Validé"</formula>
    </cfRule>
    <cfRule type="cellIs" dxfId="279" priority="64" operator="equal">
      <formula>"NA"</formula>
    </cfRule>
    <cfRule type="cellIs" dxfId="278" priority="65" operator="equal">
      <formula>"Invalidé"</formula>
    </cfRule>
    <cfRule type="cellIs" dxfId="277" priority="66" operator="equal">
      <formula>"Validé"</formula>
    </cfRule>
    <cfRule type="cellIs" dxfId="276" priority="67" operator="equal">
      <formula>"Indéterminé"</formula>
    </cfRule>
    <cfRule type="cellIs" dxfId="275" priority="68" operator="equal">
      <formula>"Invalidé"</formula>
    </cfRule>
    <cfRule type="cellIs" dxfId="274" priority="69" operator="equal">
      <formula>"Validé"</formula>
    </cfRule>
    <cfRule type="cellIs" dxfId="273" priority="70" stopIfTrue="1" operator="equal">
      <formula>"NA"</formula>
    </cfRule>
  </conditionalFormatting>
  <conditionalFormatting sqref="W4">
    <cfRule type="dataBar" priority="59">
      <dataBar>
        <cfvo type="num" val="0"/>
        <cfvo type="num" val="100"/>
        <color rgb="FFC00000"/>
      </dataBar>
    </cfRule>
  </conditionalFormatting>
  <conditionalFormatting sqref="W3">
    <cfRule type="dataBar" priority="58">
      <dataBar>
        <cfvo type="num" val="0"/>
        <cfvo type="num" val="100"/>
        <color rgb="FF92D050"/>
      </dataBar>
    </cfRule>
  </conditionalFormatting>
  <conditionalFormatting sqref="W5">
    <cfRule type="dataBar" priority="57">
      <dataBar>
        <cfvo type="num" val="0"/>
        <cfvo type="num" val="100"/>
        <color theme="9"/>
      </dataBar>
    </cfRule>
  </conditionalFormatting>
  <conditionalFormatting sqref="X11:X267">
    <cfRule type="cellIs" dxfId="272" priority="46" operator="equal">
      <formula>"Indéterminé"</formula>
    </cfRule>
    <cfRule type="cellIs" dxfId="271" priority="47" operator="equal">
      <formula>"NA"</formula>
    </cfRule>
    <cfRule type="cellIs" dxfId="270" priority="48" operator="equal">
      <formula>"Invalidé"</formula>
    </cfRule>
    <cfRule type="cellIs" dxfId="269" priority="49" operator="equal">
      <formula>"Validé"</formula>
    </cfRule>
    <cfRule type="cellIs" dxfId="268" priority="50" operator="equal">
      <formula>"NA"</formula>
    </cfRule>
    <cfRule type="cellIs" dxfId="267" priority="51" operator="equal">
      <formula>"Invalidé"</formula>
    </cfRule>
    <cfRule type="cellIs" dxfId="266" priority="52" operator="equal">
      <formula>"Validé"</formula>
    </cfRule>
    <cfRule type="cellIs" dxfId="265" priority="53" operator="equal">
      <formula>"Indéterminé"</formula>
    </cfRule>
    <cfRule type="cellIs" dxfId="264" priority="54" operator="equal">
      <formula>"Invalidé"</formula>
    </cfRule>
    <cfRule type="cellIs" dxfId="263" priority="55" operator="equal">
      <formula>"Validé"</formula>
    </cfRule>
    <cfRule type="cellIs" dxfId="262" priority="56" stopIfTrue="1" operator="equal">
      <formula>"NA"</formula>
    </cfRule>
  </conditionalFormatting>
  <conditionalFormatting sqref="X4">
    <cfRule type="dataBar" priority="45">
      <dataBar>
        <cfvo type="num" val="0"/>
        <cfvo type="num" val="100"/>
        <color rgb="FFC00000"/>
      </dataBar>
    </cfRule>
  </conditionalFormatting>
  <conditionalFormatting sqref="X3">
    <cfRule type="dataBar" priority="44">
      <dataBar>
        <cfvo type="num" val="0"/>
        <cfvo type="num" val="100"/>
        <color rgb="FF92D050"/>
      </dataBar>
    </cfRule>
  </conditionalFormatting>
  <conditionalFormatting sqref="X5">
    <cfRule type="dataBar" priority="43">
      <dataBar>
        <cfvo type="num" val="0"/>
        <cfvo type="num" val="100"/>
        <color theme="9"/>
      </dataBar>
    </cfRule>
  </conditionalFormatting>
  <conditionalFormatting sqref="Y11:Y267">
    <cfRule type="cellIs" dxfId="261" priority="32" operator="equal">
      <formula>"Indéterminé"</formula>
    </cfRule>
    <cfRule type="cellIs" dxfId="260" priority="33" operator="equal">
      <formula>"NA"</formula>
    </cfRule>
    <cfRule type="cellIs" dxfId="259" priority="34" operator="equal">
      <formula>"Invalidé"</formula>
    </cfRule>
    <cfRule type="cellIs" dxfId="258" priority="35" operator="equal">
      <formula>"Validé"</formula>
    </cfRule>
    <cfRule type="cellIs" dxfId="257" priority="36" operator="equal">
      <formula>"NA"</formula>
    </cfRule>
    <cfRule type="cellIs" dxfId="256" priority="37" operator="equal">
      <formula>"Invalidé"</formula>
    </cfRule>
    <cfRule type="cellIs" dxfId="255" priority="38" operator="equal">
      <formula>"Validé"</formula>
    </cfRule>
    <cfRule type="cellIs" dxfId="254" priority="39" operator="equal">
      <formula>"Indéterminé"</formula>
    </cfRule>
    <cfRule type="cellIs" dxfId="253" priority="40" operator="equal">
      <formula>"Invalidé"</formula>
    </cfRule>
    <cfRule type="cellIs" dxfId="252" priority="41" operator="equal">
      <formula>"Validé"</formula>
    </cfRule>
    <cfRule type="cellIs" dxfId="251" priority="42" stopIfTrue="1" operator="equal">
      <formula>"NA"</formula>
    </cfRule>
  </conditionalFormatting>
  <conditionalFormatting sqref="Y4">
    <cfRule type="dataBar" priority="31">
      <dataBar>
        <cfvo type="num" val="0"/>
        <cfvo type="num" val="100"/>
        <color rgb="FFC00000"/>
      </dataBar>
    </cfRule>
  </conditionalFormatting>
  <conditionalFormatting sqref="Y3">
    <cfRule type="dataBar" priority="30">
      <dataBar>
        <cfvo type="num" val="0"/>
        <cfvo type="num" val="100"/>
        <color rgb="FF92D050"/>
      </dataBar>
    </cfRule>
  </conditionalFormatting>
  <conditionalFormatting sqref="Y5">
    <cfRule type="dataBar" priority="29">
      <dataBar>
        <cfvo type="num" val="0"/>
        <cfvo type="num" val="100"/>
        <color theme="9"/>
      </dataBar>
    </cfRule>
  </conditionalFormatting>
  <conditionalFormatting sqref="Z11:Z267">
    <cfRule type="cellIs" dxfId="250" priority="18" operator="equal">
      <formula>"Indéterminé"</formula>
    </cfRule>
    <cfRule type="cellIs" dxfId="249" priority="19" operator="equal">
      <formula>"NA"</formula>
    </cfRule>
    <cfRule type="cellIs" dxfId="248" priority="20" operator="equal">
      <formula>"Invalidé"</formula>
    </cfRule>
    <cfRule type="cellIs" dxfId="247" priority="21" operator="equal">
      <formula>"Validé"</formula>
    </cfRule>
    <cfRule type="cellIs" dxfId="246" priority="22" operator="equal">
      <formula>"NA"</formula>
    </cfRule>
    <cfRule type="cellIs" dxfId="245" priority="23" operator="equal">
      <formula>"Invalidé"</formula>
    </cfRule>
    <cfRule type="cellIs" dxfId="244" priority="24" operator="equal">
      <formula>"Validé"</formula>
    </cfRule>
    <cfRule type="cellIs" dxfId="243" priority="25" operator="equal">
      <formula>"Indéterminé"</formula>
    </cfRule>
    <cfRule type="cellIs" dxfId="242" priority="26" operator="equal">
      <formula>"Invalidé"</formula>
    </cfRule>
    <cfRule type="cellIs" dxfId="241" priority="27" operator="equal">
      <formula>"Validé"</formula>
    </cfRule>
    <cfRule type="cellIs" dxfId="240" priority="28" stopIfTrue="1" operator="equal">
      <formula>"NA"</formula>
    </cfRule>
  </conditionalFormatting>
  <conditionalFormatting sqref="Z4">
    <cfRule type="dataBar" priority="17">
      <dataBar>
        <cfvo type="num" val="0"/>
        <cfvo type="num" val="100"/>
        <color rgb="FFC00000"/>
      </dataBar>
    </cfRule>
  </conditionalFormatting>
  <conditionalFormatting sqref="Z3">
    <cfRule type="dataBar" priority="16">
      <dataBar>
        <cfvo type="num" val="0"/>
        <cfvo type="num" val="100"/>
        <color rgb="FF92D050"/>
      </dataBar>
    </cfRule>
  </conditionalFormatting>
  <conditionalFormatting sqref="Z5">
    <cfRule type="dataBar" priority="15">
      <dataBar>
        <cfvo type="num" val="0"/>
        <cfvo type="num" val="100"/>
        <color theme="9"/>
      </dataBar>
    </cfRule>
  </conditionalFormatting>
  <conditionalFormatting sqref="AA11:AA267">
    <cfRule type="cellIs" dxfId="239" priority="4" operator="equal">
      <formula>"Indéterminé"</formula>
    </cfRule>
    <cfRule type="cellIs" dxfId="238" priority="5" operator="equal">
      <formula>"NA"</formula>
    </cfRule>
    <cfRule type="cellIs" dxfId="237" priority="6" operator="equal">
      <formula>"Invalidé"</formula>
    </cfRule>
    <cfRule type="cellIs" dxfId="236" priority="7" operator="equal">
      <formula>"Validé"</formula>
    </cfRule>
    <cfRule type="cellIs" dxfId="235" priority="8" operator="equal">
      <formula>"NA"</formula>
    </cfRule>
    <cfRule type="cellIs" dxfId="234" priority="9" operator="equal">
      <formula>"Invalidé"</formula>
    </cfRule>
    <cfRule type="cellIs" dxfId="233" priority="10" operator="equal">
      <formula>"Validé"</formula>
    </cfRule>
    <cfRule type="cellIs" dxfId="232" priority="11" operator="equal">
      <formula>"Indéterminé"</formula>
    </cfRule>
    <cfRule type="cellIs" dxfId="231" priority="12" operator="equal">
      <formula>"Invalidé"</formula>
    </cfRule>
    <cfRule type="cellIs" dxfId="230" priority="13" operator="equal">
      <formula>"Validé"</formula>
    </cfRule>
    <cfRule type="cellIs" dxfId="229" priority="14" stopIfTrue="1" operator="equal">
      <formula>"NA"</formula>
    </cfRule>
  </conditionalFormatting>
  <conditionalFormatting sqref="AA4">
    <cfRule type="dataBar" priority="3">
      <dataBar>
        <cfvo type="num" val="0"/>
        <cfvo type="num" val="100"/>
        <color rgb="FFC00000"/>
      </dataBar>
    </cfRule>
  </conditionalFormatting>
  <conditionalFormatting sqref="AA3">
    <cfRule type="dataBar" priority="2">
      <dataBar>
        <cfvo type="num" val="0"/>
        <cfvo type="num" val="100"/>
        <color rgb="FF92D050"/>
      </dataBar>
    </cfRule>
  </conditionalFormatting>
  <conditionalFormatting sqref="AA5">
    <cfRule type="dataBar" priority="1">
      <dataBar>
        <cfvo type="num" val="0"/>
        <cfvo type="num" val="100"/>
        <color theme="9"/>
      </dataBar>
    </cfRule>
  </conditionalFormatting>
  <dataValidations count="1">
    <dataValidation type="list" allowBlank="1" showInputMessage="1" showErrorMessage="1" sqref="G11:GJ267">
      <formula1>Etat</formula1>
    </dataValidation>
  </dataValidations>
  <pageMargins left="0.70866141732283472" right="0.70866141732283472" top="0.74803149606299213" bottom="0.74803149606299213" header="0.31496062992125984" footer="0.31496062992125984"/>
  <pageSetup paperSize="9" scale="65"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3" tint="0.39997558519241921"/>
  </sheetPr>
  <dimension ref="F2:H10"/>
  <sheetViews>
    <sheetView workbookViewId="0">
      <selection activeCell="G2" sqref="G2"/>
    </sheetView>
  </sheetViews>
  <sheetFormatPr baseColWidth="10" defaultColWidth="10.85546875" defaultRowHeight="15" x14ac:dyDescent="0.25"/>
  <cols>
    <col min="6" max="6" width="48.5703125" customWidth="1"/>
  </cols>
  <sheetData>
    <row r="2" spans="6:8" x14ac:dyDescent="0.25">
      <c r="F2" s="64" t="s">
        <v>472</v>
      </c>
      <c r="G2" s="247">
        <f ca="1">Value!O141</f>
        <v>30.666666666666664</v>
      </c>
      <c r="H2" s="66" t="s">
        <v>473</v>
      </c>
    </row>
    <row r="3" spans="6:8" ht="76.5" x14ac:dyDescent="0.25">
      <c r="F3" s="104" t="s">
        <v>631</v>
      </c>
      <c r="G3" s="104"/>
      <c r="H3" s="104"/>
    </row>
    <row r="7" spans="6:8" x14ac:dyDescent="0.25">
      <c r="F7" s="67"/>
      <c r="G7" s="65"/>
      <c r="H7" s="66"/>
    </row>
    <row r="8" spans="6:8" ht="114.75" customHeight="1" x14ac:dyDescent="0.25">
      <c r="F8" s="104"/>
      <c r="G8" s="104"/>
      <c r="H8" s="104"/>
    </row>
    <row r="10" spans="6:8" x14ac:dyDescent="0.25">
      <c r="F10" s="103" t="s">
        <v>623</v>
      </c>
    </row>
  </sheetData>
  <hyperlinks>
    <hyperlink ref="F10" location="'Licences - Crédits'!C24" display="(*) Les définitions des indicateurs ont été fournies par la société Atalan"/>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C00000"/>
  </sheetPr>
  <dimension ref="A1:M298"/>
  <sheetViews>
    <sheetView zoomScale="80" zoomScaleNormal="80" workbookViewId="0">
      <pane ySplit="1" topLeftCell="A2" activePane="bottomLeft" state="frozen"/>
      <selection pane="bottomLeft" activeCell="B298" sqref="A2:B298"/>
    </sheetView>
  </sheetViews>
  <sheetFormatPr baseColWidth="10" defaultColWidth="11.42578125" defaultRowHeight="12.75" x14ac:dyDescent="0.25"/>
  <cols>
    <col min="1" max="1" width="11.42578125" style="133"/>
    <col min="2" max="2" width="7.5703125" style="131" customWidth="1"/>
    <col min="3" max="3" width="52" style="131" customWidth="1"/>
    <col min="4" max="4" width="8.42578125" style="132" customWidth="1"/>
    <col min="5" max="5" width="12.42578125" style="132" customWidth="1"/>
    <col min="6" max="6" width="8.42578125" style="132" customWidth="1"/>
    <col min="7" max="7" width="10.42578125" style="131" customWidth="1"/>
    <col min="8" max="8" width="42.42578125" style="131" customWidth="1"/>
    <col min="9" max="9" width="39.42578125" style="131" customWidth="1"/>
    <col min="10" max="11" width="19.42578125" style="131" customWidth="1"/>
    <col min="12" max="13" width="11.42578125" style="133"/>
    <col min="14" max="16384" width="11.42578125" style="136"/>
  </cols>
  <sheetData>
    <row r="1" spans="1:13" s="128" customFormat="1" ht="39.950000000000003" customHeight="1" x14ac:dyDescent="0.25">
      <c r="A1" s="353" t="s">
        <v>0</v>
      </c>
      <c r="B1" s="353" t="s">
        <v>1</v>
      </c>
      <c r="C1" s="353" t="s">
        <v>2</v>
      </c>
      <c r="D1" s="353" t="s">
        <v>23</v>
      </c>
      <c r="E1" s="353" t="s">
        <v>470</v>
      </c>
      <c r="F1" s="353" t="s">
        <v>21</v>
      </c>
      <c r="G1" s="353" t="s">
        <v>45</v>
      </c>
      <c r="H1" s="353" t="s">
        <v>635</v>
      </c>
      <c r="I1" s="353" t="s">
        <v>633</v>
      </c>
      <c r="J1" s="353" t="s">
        <v>604</v>
      </c>
      <c r="K1" s="353" t="s">
        <v>1118</v>
      </c>
      <c r="L1" s="353" t="s">
        <v>26</v>
      </c>
      <c r="M1" s="353" t="s">
        <v>471</v>
      </c>
    </row>
    <row r="2" spans="1:13" ht="51" x14ac:dyDescent="0.25">
      <c r="A2" s="354" t="s">
        <v>5</v>
      </c>
      <c r="B2" s="355" t="s">
        <v>216</v>
      </c>
      <c r="C2" s="355" t="s">
        <v>812</v>
      </c>
      <c r="D2" s="356" t="s">
        <v>24</v>
      </c>
      <c r="E2" s="356"/>
      <c r="F2" s="356" t="s">
        <v>12</v>
      </c>
      <c r="G2" s="355" t="s">
        <v>1579</v>
      </c>
      <c r="H2" s="357"/>
      <c r="I2" s="357"/>
      <c r="J2" s="357" t="s">
        <v>1652</v>
      </c>
      <c r="K2" s="357"/>
      <c r="L2" s="354"/>
      <c r="M2" s="354"/>
    </row>
    <row r="3" spans="1:13" ht="89.25" x14ac:dyDescent="0.25">
      <c r="A3" s="354" t="s">
        <v>5</v>
      </c>
      <c r="B3" s="355" t="s">
        <v>220</v>
      </c>
      <c r="C3" s="355" t="s">
        <v>1616</v>
      </c>
      <c r="D3" s="356" t="s">
        <v>24</v>
      </c>
      <c r="E3" s="356"/>
      <c r="F3" s="356" t="s">
        <v>11</v>
      </c>
      <c r="G3" s="355" t="s">
        <v>1251</v>
      </c>
      <c r="H3" s="359" t="s">
        <v>1516</v>
      </c>
      <c r="I3" s="359" t="s">
        <v>1762</v>
      </c>
      <c r="J3" s="359"/>
      <c r="K3" s="359"/>
      <c r="L3" s="354" t="s">
        <v>638</v>
      </c>
      <c r="M3" s="354" t="s">
        <v>643</v>
      </c>
    </row>
    <row r="4" spans="1:13" ht="89.25" x14ac:dyDescent="0.25">
      <c r="A4" s="354" t="s">
        <v>5</v>
      </c>
      <c r="B4" s="355" t="s">
        <v>220</v>
      </c>
      <c r="C4" s="355" t="s">
        <v>1616</v>
      </c>
      <c r="D4" s="356" t="s">
        <v>24</v>
      </c>
      <c r="E4" s="356"/>
      <c r="F4" s="356" t="s">
        <v>11</v>
      </c>
      <c r="G4" s="355" t="s">
        <v>1252</v>
      </c>
      <c r="H4" s="359" t="s">
        <v>1770</v>
      </c>
      <c r="I4" s="359" t="s">
        <v>1762</v>
      </c>
      <c r="J4" s="359"/>
      <c r="K4" s="359"/>
      <c r="L4" s="354" t="s">
        <v>638</v>
      </c>
      <c r="M4" s="354" t="s">
        <v>642</v>
      </c>
    </row>
    <row r="5" spans="1:13" ht="89.25" x14ac:dyDescent="0.25">
      <c r="A5" s="354" t="s">
        <v>5</v>
      </c>
      <c r="B5" s="355" t="s">
        <v>220</v>
      </c>
      <c r="C5" s="355" t="s">
        <v>1616</v>
      </c>
      <c r="D5" s="356" t="s">
        <v>24</v>
      </c>
      <c r="E5" s="356"/>
      <c r="F5" s="356" t="s">
        <v>11</v>
      </c>
      <c r="G5" s="355" t="s">
        <v>1254</v>
      </c>
      <c r="H5" s="359" t="s">
        <v>1516</v>
      </c>
      <c r="I5" s="359" t="s">
        <v>1762</v>
      </c>
      <c r="J5" s="359"/>
      <c r="K5" s="359"/>
      <c r="L5" s="354" t="s">
        <v>638</v>
      </c>
      <c r="M5" s="354" t="s">
        <v>643</v>
      </c>
    </row>
    <row r="6" spans="1:13" ht="89.25" x14ac:dyDescent="0.25">
      <c r="A6" s="354" t="s">
        <v>5</v>
      </c>
      <c r="B6" s="355" t="s">
        <v>220</v>
      </c>
      <c r="C6" s="355" t="s">
        <v>1616</v>
      </c>
      <c r="D6" s="356" t="s">
        <v>24</v>
      </c>
      <c r="E6" s="356"/>
      <c r="F6" s="356" t="s">
        <v>11</v>
      </c>
      <c r="G6" s="355" t="s">
        <v>1255</v>
      </c>
      <c r="H6" s="359" t="s">
        <v>1516</v>
      </c>
      <c r="I6" s="359" t="s">
        <v>1762</v>
      </c>
      <c r="J6" s="359"/>
      <c r="K6" s="359"/>
      <c r="L6" s="354" t="s">
        <v>638</v>
      </c>
      <c r="M6" s="354" t="s">
        <v>643</v>
      </c>
    </row>
    <row r="7" spans="1:13" ht="89.25" x14ac:dyDescent="0.25">
      <c r="A7" s="354" t="s">
        <v>5</v>
      </c>
      <c r="B7" s="355" t="s">
        <v>220</v>
      </c>
      <c r="C7" s="355" t="s">
        <v>1616</v>
      </c>
      <c r="D7" s="356" t="s">
        <v>24</v>
      </c>
      <c r="E7" s="356"/>
      <c r="F7" s="356" t="s">
        <v>11</v>
      </c>
      <c r="G7" s="355" t="s">
        <v>1256</v>
      </c>
      <c r="H7" s="359" t="s">
        <v>1516</v>
      </c>
      <c r="I7" s="359" t="s">
        <v>1762</v>
      </c>
      <c r="J7" s="359"/>
      <c r="K7" s="359"/>
      <c r="L7" s="354" t="s">
        <v>638</v>
      </c>
      <c r="M7" s="354" t="s">
        <v>643</v>
      </c>
    </row>
    <row r="8" spans="1:13" ht="89.25" x14ac:dyDescent="0.25">
      <c r="A8" s="354" t="s">
        <v>5</v>
      </c>
      <c r="B8" s="355" t="s">
        <v>220</v>
      </c>
      <c r="C8" s="355" t="s">
        <v>1616</v>
      </c>
      <c r="D8" s="356" t="s">
        <v>24</v>
      </c>
      <c r="E8" s="356"/>
      <c r="F8" s="356" t="s">
        <v>11</v>
      </c>
      <c r="G8" s="355" t="s">
        <v>1259</v>
      </c>
      <c r="H8" s="360" t="s">
        <v>1632</v>
      </c>
      <c r="I8" s="359" t="s">
        <v>1795</v>
      </c>
      <c r="J8" s="359"/>
      <c r="K8" s="359"/>
      <c r="L8" s="354" t="s">
        <v>638</v>
      </c>
      <c r="M8" s="354" t="s">
        <v>643</v>
      </c>
    </row>
    <row r="9" spans="1:13" ht="127.5" x14ac:dyDescent="0.25">
      <c r="A9" s="354" t="s">
        <v>5</v>
      </c>
      <c r="B9" s="355" t="s">
        <v>227</v>
      </c>
      <c r="C9" s="355" t="s">
        <v>1580</v>
      </c>
      <c r="D9" s="356" t="s">
        <v>24</v>
      </c>
      <c r="E9" s="356"/>
      <c r="F9" s="356" t="s">
        <v>11</v>
      </c>
      <c r="G9" s="355" t="s">
        <v>1579</v>
      </c>
      <c r="H9" s="357" t="s">
        <v>1653</v>
      </c>
      <c r="I9" s="357" t="s">
        <v>1654</v>
      </c>
      <c r="J9" s="357" t="s">
        <v>1655</v>
      </c>
      <c r="K9" s="357"/>
      <c r="L9" s="354" t="s">
        <v>638</v>
      </c>
      <c r="M9" s="354" t="s">
        <v>642</v>
      </c>
    </row>
    <row r="10" spans="1:13" ht="127.5" x14ac:dyDescent="0.25">
      <c r="A10" s="354" t="s">
        <v>5</v>
      </c>
      <c r="B10" s="355" t="s">
        <v>227</v>
      </c>
      <c r="C10" s="355" t="s">
        <v>1580</v>
      </c>
      <c r="D10" s="356" t="s">
        <v>24</v>
      </c>
      <c r="E10" s="356"/>
      <c r="F10" s="356" t="s">
        <v>11</v>
      </c>
      <c r="G10" s="355" t="s">
        <v>1248</v>
      </c>
      <c r="H10" s="357" t="s">
        <v>1483</v>
      </c>
      <c r="I10" s="357" t="s">
        <v>1744</v>
      </c>
      <c r="J10" s="357"/>
      <c r="K10" s="357"/>
      <c r="L10" s="354" t="s">
        <v>639</v>
      </c>
      <c r="M10" s="354" t="s">
        <v>643</v>
      </c>
    </row>
    <row r="11" spans="1:13" ht="127.5" x14ac:dyDescent="0.25">
      <c r="A11" s="354" t="s">
        <v>5</v>
      </c>
      <c r="B11" s="355" t="s">
        <v>227</v>
      </c>
      <c r="C11" s="355" t="s">
        <v>1580</v>
      </c>
      <c r="D11" s="356" t="s">
        <v>24</v>
      </c>
      <c r="E11" s="356"/>
      <c r="F11" s="356" t="s">
        <v>11</v>
      </c>
      <c r="G11" s="355" t="s">
        <v>1252</v>
      </c>
      <c r="H11" s="357" t="s">
        <v>1771</v>
      </c>
      <c r="I11" s="357"/>
      <c r="J11" s="357" t="s">
        <v>1772</v>
      </c>
      <c r="K11" s="357"/>
      <c r="L11" s="354" t="s">
        <v>640</v>
      </c>
      <c r="M11" s="354" t="s">
        <v>643</v>
      </c>
    </row>
    <row r="12" spans="1:13" ht="357" x14ac:dyDescent="0.25">
      <c r="A12" s="354" t="s">
        <v>5</v>
      </c>
      <c r="B12" s="355" t="s">
        <v>244</v>
      </c>
      <c r="C12" s="355" t="s">
        <v>1613</v>
      </c>
      <c r="D12" s="356" t="s">
        <v>24</v>
      </c>
      <c r="E12" s="356"/>
      <c r="F12" s="356" t="s">
        <v>11</v>
      </c>
      <c r="G12" s="355" t="s">
        <v>1248</v>
      </c>
      <c r="H12" s="359" t="s">
        <v>1484</v>
      </c>
      <c r="I12" s="359" t="s">
        <v>1745</v>
      </c>
      <c r="J12" s="359"/>
      <c r="K12" s="359"/>
      <c r="L12" s="354" t="s">
        <v>639</v>
      </c>
      <c r="M12" s="354" t="s">
        <v>644</v>
      </c>
    </row>
    <row r="13" spans="1:13" ht="63.75" x14ac:dyDescent="0.25">
      <c r="A13" s="354" t="s">
        <v>5</v>
      </c>
      <c r="B13" s="355" t="s">
        <v>258</v>
      </c>
      <c r="C13" s="355" t="s">
        <v>651</v>
      </c>
      <c r="D13" s="356" t="s">
        <v>25</v>
      </c>
      <c r="E13" s="356"/>
      <c r="F13" s="356" t="s">
        <v>11</v>
      </c>
      <c r="G13" s="355" t="s">
        <v>1579</v>
      </c>
      <c r="H13" s="358" t="s">
        <v>1656</v>
      </c>
      <c r="I13" s="358" t="s">
        <v>1657</v>
      </c>
      <c r="J13" s="358" t="s">
        <v>1658</v>
      </c>
      <c r="K13" s="359"/>
      <c r="L13" s="354" t="s">
        <v>638</v>
      </c>
      <c r="M13" s="354" t="s">
        <v>642</v>
      </c>
    </row>
    <row r="14" spans="1:13" ht="63.75" x14ac:dyDescent="0.25">
      <c r="A14" s="354" t="s">
        <v>5</v>
      </c>
      <c r="B14" s="355" t="s">
        <v>258</v>
      </c>
      <c r="C14" s="355" t="s">
        <v>651</v>
      </c>
      <c r="D14" s="356" t="s">
        <v>25</v>
      </c>
      <c r="E14" s="356"/>
      <c r="F14" s="356" t="s">
        <v>11</v>
      </c>
      <c r="G14" s="355" t="s">
        <v>1248</v>
      </c>
      <c r="H14" s="359" t="s">
        <v>1481</v>
      </c>
      <c r="I14" s="359"/>
      <c r="J14" s="359"/>
      <c r="K14" s="359"/>
      <c r="L14" s="354" t="s">
        <v>639</v>
      </c>
      <c r="M14" s="354" t="s">
        <v>644</v>
      </c>
    </row>
    <row r="15" spans="1:13" ht="38.25" x14ac:dyDescent="0.25">
      <c r="A15" s="354" t="s">
        <v>367</v>
      </c>
      <c r="B15" s="355" t="s">
        <v>368</v>
      </c>
      <c r="C15" s="355" t="s">
        <v>986</v>
      </c>
      <c r="D15" s="356" t="s">
        <v>24</v>
      </c>
      <c r="E15" s="356"/>
      <c r="F15" s="356" t="s">
        <v>11</v>
      </c>
      <c r="G15" s="355" t="s">
        <v>1258</v>
      </c>
      <c r="H15" s="357" t="s">
        <v>1362</v>
      </c>
      <c r="I15" s="357" t="s">
        <v>1792</v>
      </c>
      <c r="J15" s="357"/>
      <c r="K15" s="357"/>
      <c r="L15" s="354" t="s">
        <v>638</v>
      </c>
      <c r="M15" s="354" t="s">
        <v>642</v>
      </c>
    </row>
    <row r="16" spans="1:13" ht="369.75" x14ac:dyDescent="0.25">
      <c r="A16" s="354" t="s">
        <v>367</v>
      </c>
      <c r="B16" s="355" t="s">
        <v>368</v>
      </c>
      <c r="C16" s="355" t="s">
        <v>986</v>
      </c>
      <c r="D16" s="356" t="s">
        <v>24</v>
      </c>
      <c r="E16" s="356"/>
      <c r="F16" s="356" t="s">
        <v>11</v>
      </c>
      <c r="G16" s="355" t="s">
        <v>1262</v>
      </c>
      <c r="H16" s="357" t="s">
        <v>1348</v>
      </c>
      <c r="I16" s="357" t="s">
        <v>1805</v>
      </c>
      <c r="J16" s="357"/>
      <c r="K16" s="357"/>
      <c r="L16" s="354" t="s">
        <v>638</v>
      </c>
      <c r="M16" s="354" t="s">
        <v>642</v>
      </c>
    </row>
    <row r="17" spans="1:13" ht="63.75" x14ac:dyDescent="0.25">
      <c r="A17" s="354" t="s">
        <v>367</v>
      </c>
      <c r="B17" s="355" t="s">
        <v>369</v>
      </c>
      <c r="C17" s="355" t="s">
        <v>987</v>
      </c>
      <c r="D17" s="356" t="s">
        <v>24</v>
      </c>
      <c r="E17" s="356"/>
      <c r="F17" s="356" t="s">
        <v>11</v>
      </c>
      <c r="G17" s="355" t="s">
        <v>1579</v>
      </c>
      <c r="H17" s="357" t="s">
        <v>1680</v>
      </c>
      <c r="I17" s="357" t="s">
        <v>1681</v>
      </c>
      <c r="J17" s="357"/>
      <c r="K17" s="357"/>
      <c r="L17" s="354" t="s">
        <v>639</v>
      </c>
      <c r="M17" s="354" t="s">
        <v>642</v>
      </c>
    </row>
    <row r="18" spans="1:13" ht="191.25" x14ac:dyDescent="0.25">
      <c r="A18" s="354" t="s">
        <v>367</v>
      </c>
      <c r="B18" s="355" t="s">
        <v>369</v>
      </c>
      <c r="C18" s="355" t="s">
        <v>987</v>
      </c>
      <c r="D18" s="356" t="s">
        <v>24</v>
      </c>
      <c r="E18" s="356"/>
      <c r="F18" s="356" t="s">
        <v>11</v>
      </c>
      <c r="G18" s="355" t="s">
        <v>1247</v>
      </c>
      <c r="H18" s="357" t="s">
        <v>1741</v>
      </c>
      <c r="I18" s="357" t="s">
        <v>1742</v>
      </c>
      <c r="J18" s="357"/>
      <c r="K18" s="357"/>
      <c r="L18" s="354" t="s">
        <v>639</v>
      </c>
      <c r="M18" s="354" t="s">
        <v>642</v>
      </c>
    </row>
    <row r="19" spans="1:13" ht="76.5" x14ac:dyDescent="0.25">
      <c r="A19" s="354" t="s">
        <v>367</v>
      </c>
      <c r="B19" s="355" t="s">
        <v>369</v>
      </c>
      <c r="C19" s="355" t="s">
        <v>987</v>
      </c>
      <c r="D19" s="356" t="s">
        <v>24</v>
      </c>
      <c r="E19" s="356"/>
      <c r="F19" s="356" t="s">
        <v>11</v>
      </c>
      <c r="G19" s="355" t="s">
        <v>1258</v>
      </c>
      <c r="H19" s="357" t="s">
        <v>1361</v>
      </c>
      <c r="I19" s="357" t="s">
        <v>1793</v>
      </c>
      <c r="J19" s="357"/>
      <c r="K19" s="357"/>
      <c r="L19" s="354"/>
      <c r="M19" s="354"/>
    </row>
    <row r="20" spans="1:13" ht="51" x14ac:dyDescent="0.25">
      <c r="A20" s="354" t="s">
        <v>367</v>
      </c>
      <c r="B20" s="355" t="s">
        <v>383</v>
      </c>
      <c r="C20" s="355" t="s">
        <v>1011</v>
      </c>
      <c r="D20" s="356" t="s">
        <v>24</v>
      </c>
      <c r="E20" s="356"/>
      <c r="F20" s="356" t="s">
        <v>11</v>
      </c>
      <c r="G20" s="355" t="s">
        <v>1257</v>
      </c>
      <c r="H20" s="359" t="s">
        <v>1372</v>
      </c>
      <c r="I20" s="359"/>
      <c r="J20" s="359"/>
      <c r="K20" s="359"/>
      <c r="L20" s="354" t="s">
        <v>638</v>
      </c>
      <c r="M20" s="354" t="s">
        <v>643</v>
      </c>
    </row>
    <row r="21" spans="1:13" ht="89.25" x14ac:dyDescent="0.25">
      <c r="A21" s="354" t="s">
        <v>367</v>
      </c>
      <c r="B21" s="355" t="s">
        <v>384</v>
      </c>
      <c r="C21" s="355" t="s">
        <v>1016</v>
      </c>
      <c r="D21" s="356" t="s">
        <v>25</v>
      </c>
      <c r="E21" s="356"/>
      <c r="F21" s="356" t="s">
        <v>11</v>
      </c>
      <c r="G21" s="355" t="s">
        <v>1579</v>
      </c>
      <c r="H21" s="357" t="s">
        <v>1687</v>
      </c>
      <c r="I21" s="357" t="s">
        <v>1688</v>
      </c>
      <c r="J21" s="357"/>
      <c r="K21" s="357"/>
      <c r="L21" s="354" t="s">
        <v>639</v>
      </c>
      <c r="M21" s="354" t="s">
        <v>642</v>
      </c>
    </row>
    <row r="22" spans="1:13" ht="63.75" x14ac:dyDescent="0.25">
      <c r="A22" s="354" t="s">
        <v>367</v>
      </c>
      <c r="B22" s="355" t="s">
        <v>384</v>
      </c>
      <c r="C22" s="355" t="s">
        <v>1016</v>
      </c>
      <c r="D22" s="356" t="s">
        <v>25</v>
      </c>
      <c r="E22" s="356"/>
      <c r="F22" s="356" t="s">
        <v>11</v>
      </c>
      <c r="G22" s="355" t="s">
        <v>1252</v>
      </c>
      <c r="H22" s="357" t="s">
        <v>1546</v>
      </c>
      <c r="I22" s="357"/>
      <c r="J22" s="357"/>
      <c r="K22" s="357"/>
      <c r="L22" s="354" t="s">
        <v>639</v>
      </c>
      <c r="M22" s="354" t="s">
        <v>644</v>
      </c>
    </row>
    <row r="23" spans="1:13" ht="280.5" x14ac:dyDescent="0.25">
      <c r="A23" s="354" t="s">
        <v>367</v>
      </c>
      <c r="B23" s="355" t="s">
        <v>385</v>
      </c>
      <c r="C23" s="355" t="s">
        <v>1597</v>
      </c>
      <c r="D23" s="356" t="s">
        <v>25</v>
      </c>
      <c r="E23" s="356"/>
      <c r="F23" s="356" t="s">
        <v>11</v>
      </c>
      <c r="G23" s="355" t="s">
        <v>46</v>
      </c>
      <c r="H23" s="359" t="s">
        <v>1335</v>
      </c>
      <c r="I23" s="359" t="s">
        <v>1704</v>
      </c>
      <c r="J23" s="359"/>
      <c r="K23" s="359"/>
      <c r="L23" s="354" t="s">
        <v>639</v>
      </c>
      <c r="M23" s="354" t="s">
        <v>643</v>
      </c>
    </row>
    <row r="24" spans="1:13" ht="280.5" x14ac:dyDescent="0.25">
      <c r="A24" s="354" t="s">
        <v>367</v>
      </c>
      <c r="B24" s="355" t="s">
        <v>385</v>
      </c>
      <c r="C24" s="355" t="s">
        <v>1597</v>
      </c>
      <c r="D24" s="356" t="s">
        <v>25</v>
      </c>
      <c r="E24" s="356"/>
      <c r="F24" s="356" t="s">
        <v>11</v>
      </c>
      <c r="G24" s="355" t="s">
        <v>1246</v>
      </c>
      <c r="H24" s="359" t="s">
        <v>1335</v>
      </c>
      <c r="I24" s="359" t="s">
        <v>1704</v>
      </c>
      <c r="J24" s="359"/>
      <c r="K24" s="359"/>
      <c r="L24" s="354" t="s">
        <v>639</v>
      </c>
      <c r="M24" s="354" t="s">
        <v>643</v>
      </c>
    </row>
    <row r="25" spans="1:13" ht="140.25" x14ac:dyDescent="0.25">
      <c r="A25" s="354" t="s">
        <v>367</v>
      </c>
      <c r="B25" s="355" t="s">
        <v>385</v>
      </c>
      <c r="C25" s="355" t="s">
        <v>1597</v>
      </c>
      <c r="D25" s="356" t="s">
        <v>25</v>
      </c>
      <c r="E25" s="356"/>
      <c r="F25" s="356" t="s">
        <v>11</v>
      </c>
      <c r="G25" s="355" t="s">
        <v>1261</v>
      </c>
      <c r="H25" s="359" t="s">
        <v>1646</v>
      </c>
      <c r="I25" s="359"/>
      <c r="J25" s="359"/>
      <c r="K25" s="359"/>
      <c r="L25" s="354"/>
      <c r="M25" s="354"/>
    </row>
    <row r="26" spans="1:13" ht="51" x14ac:dyDescent="0.25">
      <c r="A26" s="354" t="s">
        <v>367</v>
      </c>
      <c r="B26" s="355" t="s">
        <v>386</v>
      </c>
      <c r="C26" s="355" t="s">
        <v>1021</v>
      </c>
      <c r="D26" s="356" t="s">
        <v>25</v>
      </c>
      <c r="E26" s="356"/>
      <c r="F26" s="356" t="s">
        <v>11</v>
      </c>
      <c r="G26" s="355" t="s">
        <v>47</v>
      </c>
      <c r="H26" s="357" t="s">
        <v>1383</v>
      </c>
      <c r="I26" s="357"/>
      <c r="J26" s="357"/>
      <c r="K26" s="357"/>
      <c r="L26" s="354" t="s">
        <v>640</v>
      </c>
      <c r="M26" s="354" t="s">
        <v>644</v>
      </c>
    </row>
    <row r="27" spans="1:13" ht="165.75" x14ac:dyDescent="0.25">
      <c r="A27" s="354" t="s">
        <v>367</v>
      </c>
      <c r="B27" s="355" t="s">
        <v>685</v>
      </c>
      <c r="C27" s="355" t="s">
        <v>1599</v>
      </c>
      <c r="D27" s="356" t="s">
        <v>25</v>
      </c>
      <c r="E27" s="356"/>
      <c r="F27" s="356" t="s">
        <v>11</v>
      </c>
      <c r="G27" s="355" t="s">
        <v>47</v>
      </c>
      <c r="H27" s="357" t="s">
        <v>1383</v>
      </c>
      <c r="I27" s="357"/>
      <c r="J27" s="357"/>
      <c r="K27" s="357"/>
      <c r="L27" s="354" t="s">
        <v>640</v>
      </c>
      <c r="M27" s="354" t="s">
        <v>644</v>
      </c>
    </row>
    <row r="28" spans="1:13" ht="306" x14ac:dyDescent="0.25">
      <c r="A28" s="354" t="s">
        <v>367</v>
      </c>
      <c r="B28" s="355" t="s">
        <v>371</v>
      </c>
      <c r="C28" s="355" t="s">
        <v>990</v>
      </c>
      <c r="D28" s="356" t="s">
        <v>24</v>
      </c>
      <c r="E28" s="356"/>
      <c r="F28" s="356" t="s">
        <v>11</v>
      </c>
      <c r="G28" s="355" t="s">
        <v>1579</v>
      </c>
      <c r="H28" s="359" t="s">
        <v>1682</v>
      </c>
      <c r="I28" s="359" t="s">
        <v>1683</v>
      </c>
      <c r="J28" s="359" t="s">
        <v>1684</v>
      </c>
      <c r="K28" s="359"/>
      <c r="L28" s="354" t="s">
        <v>638</v>
      </c>
      <c r="M28" s="354" t="s">
        <v>643</v>
      </c>
    </row>
    <row r="29" spans="1:13" ht="114.75" x14ac:dyDescent="0.25">
      <c r="A29" s="354" t="s">
        <v>367</v>
      </c>
      <c r="B29" s="355" t="s">
        <v>371</v>
      </c>
      <c r="C29" s="355" t="s">
        <v>990</v>
      </c>
      <c r="D29" s="356" t="s">
        <v>24</v>
      </c>
      <c r="E29" s="356"/>
      <c r="F29" s="356" t="s">
        <v>11</v>
      </c>
      <c r="G29" s="355" t="s">
        <v>46</v>
      </c>
      <c r="H29" s="359" t="s">
        <v>1700</v>
      </c>
      <c r="I29" s="359" t="s">
        <v>1701</v>
      </c>
      <c r="J29" s="359"/>
      <c r="K29" s="359"/>
      <c r="L29" s="354" t="s">
        <v>638</v>
      </c>
      <c r="M29" s="354" t="s">
        <v>643</v>
      </c>
    </row>
    <row r="30" spans="1:13" ht="38.25" x14ac:dyDescent="0.25">
      <c r="A30" s="354" t="s">
        <v>367</v>
      </c>
      <c r="B30" s="355" t="s">
        <v>371</v>
      </c>
      <c r="C30" s="355" t="s">
        <v>990</v>
      </c>
      <c r="D30" s="356" t="s">
        <v>24</v>
      </c>
      <c r="E30" s="356"/>
      <c r="F30" s="356" t="s">
        <v>11</v>
      </c>
      <c r="G30" s="355" t="s">
        <v>47</v>
      </c>
      <c r="H30" s="359" t="s">
        <v>1394</v>
      </c>
      <c r="I30" s="359" t="s">
        <v>1393</v>
      </c>
      <c r="J30" s="359"/>
      <c r="K30" s="359"/>
      <c r="L30" s="354"/>
      <c r="M30" s="354"/>
    </row>
    <row r="31" spans="1:13" ht="38.25" x14ac:dyDescent="0.25">
      <c r="A31" s="354" t="s">
        <v>367</v>
      </c>
      <c r="B31" s="355" t="s">
        <v>371</v>
      </c>
      <c r="C31" s="355" t="s">
        <v>990</v>
      </c>
      <c r="D31" s="356" t="s">
        <v>24</v>
      </c>
      <c r="E31" s="356"/>
      <c r="F31" s="356" t="s">
        <v>11</v>
      </c>
      <c r="G31" s="355" t="s">
        <v>48</v>
      </c>
      <c r="H31" s="359" t="s">
        <v>1394</v>
      </c>
      <c r="I31" s="359" t="s">
        <v>1393</v>
      </c>
      <c r="J31" s="359"/>
      <c r="K31" s="359"/>
      <c r="L31" s="354" t="s">
        <v>639</v>
      </c>
      <c r="M31" s="354" t="s">
        <v>644</v>
      </c>
    </row>
    <row r="32" spans="1:13" ht="114.75" x14ac:dyDescent="0.25">
      <c r="A32" s="354" t="s">
        <v>367</v>
      </c>
      <c r="B32" s="355" t="s">
        <v>371</v>
      </c>
      <c r="C32" s="355" t="s">
        <v>990</v>
      </c>
      <c r="D32" s="356" t="s">
        <v>24</v>
      </c>
      <c r="E32" s="356"/>
      <c r="F32" s="356" t="s">
        <v>11</v>
      </c>
      <c r="G32" s="355" t="s">
        <v>1246</v>
      </c>
      <c r="H32" s="359" t="s">
        <v>1700</v>
      </c>
      <c r="I32" s="359" t="s">
        <v>1701</v>
      </c>
      <c r="J32" s="359"/>
      <c r="K32" s="359"/>
      <c r="L32" s="354" t="s">
        <v>638</v>
      </c>
      <c r="M32" s="354" t="s">
        <v>643</v>
      </c>
    </row>
    <row r="33" spans="1:13" ht="25.5" x14ac:dyDescent="0.25">
      <c r="A33" s="354" t="s">
        <v>367</v>
      </c>
      <c r="B33" s="355" t="s">
        <v>372</v>
      </c>
      <c r="C33" s="355" t="s">
        <v>991</v>
      </c>
      <c r="D33" s="356" t="s">
        <v>24</v>
      </c>
      <c r="E33" s="356"/>
      <c r="F33" s="356" t="s">
        <v>11</v>
      </c>
      <c r="G33" s="355" t="s">
        <v>1579</v>
      </c>
      <c r="H33" s="357" t="s">
        <v>1296</v>
      </c>
      <c r="I33" s="357"/>
      <c r="J33" s="357"/>
      <c r="K33" s="357"/>
      <c r="L33" s="354" t="s">
        <v>638</v>
      </c>
      <c r="M33" s="354" t="s">
        <v>643</v>
      </c>
    </row>
    <row r="34" spans="1:13" ht="38.25" x14ac:dyDescent="0.25">
      <c r="A34" s="354" t="s">
        <v>367</v>
      </c>
      <c r="B34" s="355" t="s">
        <v>372</v>
      </c>
      <c r="C34" s="355" t="s">
        <v>991</v>
      </c>
      <c r="D34" s="356" t="s">
        <v>24</v>
      </c>
      <c r="E34" s="356"/>
      <c r="F34" s="356" t="s">
        <v>11</v>
      </c>
      <c r="G34" s="355" t="s">
        <v>47</v>
      </c>
      <c r="H34" s="357" t="s">
        <v>1394</v>
      </c>
      <c r="I34" s="357" t="s">
        <v>1395</v>
      </c>
      <c r="J34" s="357"/>
      <c r="K34" s="357"/>
      <c r="L34" s="354"/>
      <c r="M34" s="354"/>
    </row>
    <row r="35" spans="1:13" ht="38.25" x14ac:dyDescent="0.25">
      <c r="A35" s="354" t="s">
        <v>367</v>
      </c>
      <c r="B35" s="355" t="s">
        <v>372</v>
      </c>
      <c r="C35" s="355" t="s">
        <v>991</v>
      </c>
      <c r="D35" s="356" t="s">
        <v>24</v>
      </c>
      <c r="E35" s="356"/>
      <c r="F35" s="356" t="s">
        <v>11</v>
      </c>
      <c r="G35" s="355" t="s">
        <v>48</v>
      </c>
      <c r="H35" s="357" t="s">
        <v>1394</v>
      </c>
      <c r="I35" s="357" t="s">
        <v>1395</v>
      </c>
      <c r="J35" s="357"/>
      <c r="K35" s="357"/>
      <c r="L35" s="354" t="s">
        <v>639</v>
      </c>
      <c r="M35" s="354" t="s">
        <v>644</v>
      </c>
    </row>
    <row r="36" spans="1:13" ht="38.25" x14ac:dyDescent="0.25">
      <c r="A36" s="354" t="s">
        <v>367</v>
      </c>
      <c r="B36" s="355" t="s">
        <v>372</v>
      </c>
      <c r="C36" s="355" t="s">
        <v>991</v>
      </c>
      <c r="D36" s="356" t="s">
        <v>24</v>
      </c>
      <c r="E36" s="356"/>
      <c r="F36" s="356" t="s">
        <v>11</v>
      </c>
      <c r="G36" s="355" t="s">
        <v>1252</v>
      </c>
      <c r="H36" s="357" t="s">
        <v>1545</v>
      </c>
      <c r="I36" s="357"/>
      <c r="J36" s="357"/>
      <c r="K36" s="357"/>
      <c r="L36" s="354" t="s">
        <v>639</v>
      </c>
      <c r="M36" s="354" t="s">
        <v>643</v>
      </c>
    </row>
    <row r="37" spans="1:13" ht="357" x14ac:dyDescent="0.25">
      <c r="A37" s="354" t="s">
        <v>367</v>
      </c>
      <c r="B37" s="355" t="s">
        <v>375</v>
      </c>
      <c r="C37" s="355" t="s">
        <v>1595</v>
      </c>
      <c r="D37" s="356" t="s">
        <v>25</v>
      </c>
      <c r="E37" s="356"/>
      <c r="F37" s="356" t="s">
        <v>11</v>
      </c>
      <c r="G37" s="355" t="s">
        <v>46</v>
      </c>
      <c r="H37" s="359" t="s">
        <v>1334</v>
      </c>
      <c r="I37" s="359" t="s">
        <v>1702</v>
      </c>
      <c r="J37" s="359"/>
      <c r="K37" s="359"/>
      <c r="L37" s="354" t="s">
        <v>639</v>
      </c>
      <c r="M37" s="354" t="s">
        <v>643</v>
      </c>
    </row>
    <row r="38" spans="1:13" ht="357" x14ac:dyDescent="0.25">
      <c r="A38" s="354" t="s">
        <v>367</v>
      </c>
      <c r="B38" s="355" t="s">
        <v>375</v>
      </c>
      <c r="C38" s="355" t="s">
        <v>1595</v>
      </c>
      <c r="D38" s="356" t="s">
        <v>25</v>
      </c>
      <c r="E38" s="356"/>
      <c r="F38" s="356" t="s">
        <v>11</v>
      </c>
      <c r="G38" s="355" t="s">
        <v>1246</v>
      </c>
      <c r="H38" s="359" t="s">
        <v>1334</v>
      </c>
      <c r="I38" s="359" t="s">
        <v>1702</v>
      </c>
      <c r="J38" s="359"/>
      <c r="K38" s="359"/>
      <c r="L38" s="354" t="s">
        <v>639</v>
      </c>
      <c r="M38" s="354" t="s">
        <v>643</v>
      </c>
    </row>
    <row r="39" spans="1:13" ht="127.5" x14ac:dyDescent="0.25">
      <c r="A39" s="354" t="s">
        <v>367</v>
      </c>
      <c r="B39" s="355" t="s">
        <v>375</v>
      </c>
      <c r="C39" s="355" t="s">
        <v>1595</v>
      </c>
      <c r="D39" s="356" t="s">
        <v>25</v>
      </c>
      <c r="E39" s="356"/>
      <c r="F39" s="356" t="s">
        <v>11</v>
      </c>
      <c r="G39" s="355" t="s">
        <v>1247</v>
      </c>
      <c r="H39" s="359" t="s">
        <v>1476</v>
      </c>
      <c r="I39" s="359"/>
      <c r="J39" s="359"/>
      <c r="K39" s="359"/>
      <c r="L39" s="354" t="s">
        <v>639</v>
      </c>
      <c r="M39" s="354" t="s">
        <v>644</v>
      </c>
    </row>
    <row r="40" spans="1:13" ht="127.5" x14ac:dyDescent="0.25">
      <c r="A40" s="354" t="s">
        <v>367</v>
      </c>
      <c r="B40" s="355" t="s">
        <v>375</v>
      </c>
      <c r="C40" s="355" t="s">
        <v>1595</v>
      </c>
      <c r="D40" s="356" t="s">
        <v>25</v>
      </c>
      <c r="E40" s="356"/>
      <c r="F40" s="356" t="s">
        <v>11</v>
      </c>
      <c r="G40" s="355" t="s">
        <v>1261</v>
      </c>
      <c r="H40" s="359" t="s">
        <v>1645</v>
      </c>
      <c r="I40" s="359"/>
      <c r="J40" s="359"/>
      <c r="K40" s="359"/>
      <c r="L40" s="354"/>
      <c r="M40" s="354"/>
    </row>
    <row r="41" spans="1:13" ht="76.5" x14ac:dyDescent="0.25">
      <c r="A41" s="354" t="s">
        <v>367</v>
      </c>
      <c r="B41" s="355" t="s">
        <v>378</v>
      </c>
      <c r="C41" s="355" t="s">
        <v>999</v>
      </c>
      <c r="D41" s="356" t="s">
        <v>25</v>
      </c>
      <c r="E41" s="356"/>
      <c r="F41" s="356" t="s">
        <v>11</v>
      </c>
      <c r="G41" s="355" t="s">
        <v>1579</v>
      </c>
      <c r="H41" s="357" t="s">
        <v>1685</v>
      </c>
      <c r="I41" s="357"/>
      <c r="J41" s="357"/>
      <c r="K41" s="357"/>
      <c r="L41" s="354" t="s">
        <v>639</v>
      </c>
      <c r="M41" s="354" t="s">
        <v>642</v>
      </c>
    </row>
    <row r="42" spans="1:13" ht="114.75" x14ac:dyDescent="0.25">
      <c r="A42" s="354" t="s">
        <v>367</v>
      </c>
      <c r="B42" s="355" t="s">
        <v>379</v>
      </c>
      <c r="C42" s="355" t="s">
        <v>1598</v>
      </c>
      <c r="D42" s="356" t="s">
        <v>24</v>
      </c>
      <c r="E42" s="356"/>
      <c r="F42" s="356" t="s">
        <v>11</v>
      </c>
      <c r="G42" s="355" t="s">
        <v>47</v>
      </c>
      <c r="H42" s="359" t="s">
        <v>1381</v>
      </c>
      <c r="I42" s="359"/>
      <c r="J42" s="359"/>
      <c r="K42" s="359"/>
      <c r="L42" s="354" t="s">
        <v>639</v>
      </c>
      <c r="M42" s="354" t="s">
        <v>643</v>
      </c>
    </row>
    <row r="43" spans="1:13" ht="114.75" x14ac:dyDescent="0.25">
      <c r="A43" s="354" t="s">
        <v>367</v>
      </c>
      <c r="B43" s="355" t="s">
        <v>379</v>
      </c>
      <c r="C43" s="355" t="s">
        <v>1598</v>
      </c>
      <c r="D43" s="356" t="s">
        <v>24</v>
      </c>
      <c r="E43" s="356"/>
      <c r="F43" s="356" t="s">
        <v>11</v>
      </c>
      <c r="G43" s="355" t="s">
        <v>1245</v>
      </c>
      <c r="H43" s="359" t="s">
        <v>1435</v>
      </c>
      <c r="I43" s="359"/>
      <c r="J43" s="359"/>
      <c r="K43" s="359"/>
      <c r="L43" s="354"/>
      <c r="M43" s="354"/>
    </row>
    <row r="44" spans="1:13" ht="114.75" x14ac:dyDescent="0.25">
      <c r="A44" s="354" t="s">
        <v>367</v>
      </c>
      <c r="B44" s="355" t="s">
        <v>379</v>
      </c>
      <c r="C44" s="355" t="s">
        <v>1598</v>
      </c>
      <c r="D44" s="356" t="s">
        <v>24</v>
      </c>
      <c r="E44" s="356"/>
      <c r="F44" s="356" t="s">
        <v>11</v>
      </c>
      <c r="G44" s="355" t="s">
        <v>1247</v>
      </c>
      <c r="H44" s="359" t="s">
        <v>1473</v>
      </c>
      <c r="I44" s="359"/>
      <c r="J44" s="359"/>
      <c r="K44" s="359"/>
      <c r="L44" s="354" t="s">
        <v>639</v>
      </c>
      <c r="M44" s="354" t="s">
        <v>643</v>
      </c>
    </row>
    <row r="45" spans="1:13" ht="114.75" x14ac:dyDescent="0.25">
      <c r="A45" s="354" t="s">
        <v>367</v>
      </c>
      <c r="B45" s="355" t="s">
        <v>379</v>
      </c>
      <c r="C45" s="355" t="s">
        <v>1598</v>
      </c>
      <c r="D45" s="356" t="s">
        <v>24</v>
      </c>
      <c r="E45" s="356"/>
      <c r="F45" s="356" t="s">
        <v>11</v>
      </c>
      <c r="G45" s="355" t="s">
        <v>1248</v>
      </c>
      <c r="H45" s="359" t="s">
        <v>1488</v>
      </c>
      <c r="I45" s="359"/>
      <c r="J45" s="359"/>
      <c r="K45" s="359"/>
      <c r="L45" s="354" t="s">
        <v>639</v>
      </c>
      <c r="M45" s="354" t="s">
        <v>643</v>
      </c>
    </row>
    <row r="46" spans="1:13" ht="114.75" x14ac:dyDescent="0.25">
      <c r="A46" s="354" t="s">
        <v>367</v>
      </c>
      <c r="B46" s="355" t="s">
        <v>379</v>
      </c>
      <c r="C46" s="355" t="s">
        <v>1598</v>
      </c>
      <c r="D46" s="356" t="s">
        <v>24</v>
      </c>
      <c r="E46" s="356"/>
      <c r="F46" s="356" t="s">
        <v>11</v>
      </c>
      <c r="G46" s="355" t="s">
        <v>1249</v>
      </c>
      <c r="H46" s="359" t="s">
        <v>1520</v>
      </c>
      <c r="I46" s="359"/>
      <c r="J46" s="359"/>
      <c r="K46" s="359"/>
      <c r="L46" s="354" t="s">
        <v>639</v>
      </c>
      <c r="M46" s="354" t="s">
        <v>643</v>
      </c>
    </row>
    <row r="47" spans="1:13" ht="114.75" x14ac:dyDescent="0.25">
      <c r="A47" s="354" t="s">
        <v>367</v>
      </c>
      <c r="B47" s="355" t="s">
        <v>379</v>
      </c>
      <c r="C47" s="355" t="s">
        <v>1598</v>
      </c>
      <c r="D47" s="356" t="s">
        <v>24</v>
      </c>
      <c r="E47" s="356"/>
      <c r="F47" s="356" t="s">
        <v>11</v>
      </c>
      <c r="G47" s="355" t="s">
        <v>1250</v>
      </c>
      <c r="H47" s="359" t="s">
        <v>1520</v>
      </c>
      <c r="I47" s="359"/>
      <c r="J47" s="359"/>
      <c r="K47" s="359"/>
      <c r="L47" s="354" t="s">
        <v>639</v>
      </c>
      <c r="M47" s="354" t="s">
        <v>643</v>
      </c>
    </row>
    <row r="48" spans="1:13" ht="114.75" x14ac:dyDescent="0.25">
      <c r="A48" s="354" t="s">
        <v>367</v>
      </c>
      <c r="B48" s="355" t="s">
        <v>379</v>
      </c>
      <c r="C48" s="355" t="s">
        <v>1598</v>
      </c>
      <c r="D48" s="356" t="s">
        <v>24</v>
      </c>
      <c r="E48" s="356"/>
      <c r="F48" s="356" t="s">
        <v>11</v>
      </c>
      <c r="G48" s="355" t="s">
        <v>1251</v>
      </c>
      <c r="H48" s="359" t="s">
        <v>1515</v>
      </c>
      <c r="I48" s="359"/>
      <c r="J48" s="359"/>
      <c r="K48" s="359"/>
      <c r="L48" s="354" t="s">
        <v>639</v>
      </c>
      <c r="M48" s="354" t="s">
        <v>643</v>
      </c>
    </row>
    <row r="49" spans="1:13" ht="114.75" x14ac:dyDescent="0.25">
      <c r="A49" s="354" t="s">
        <v>367</v>
      </c>
      <c r="B49" s="355" t="s">
        <v>379</v>
      </c>
      <c r="C49" s="355" t="s">
        <v>1598</v>
      </c>
      <c r="D49" s="356" t="s">
        <v>24</v>
      </c>
      <c r="E49" s="356"/>
      <c r="F49" s="356" t="s">
        <v>11</v>
      </c>
      <c r="G49" s="355" t="s">
        <v>1252</v>
      </c>
      <c r="H49" s="359" t="s">
        <v>1435</v>
      </c>
      <c r="I49" s="359"/>
      <c r="J49" s="359"/>
      <c r="K49" s="359"/>
      <c r="L49" s="354" t="s">
        <v>639</v>
      </c>
      <c r="M49" s="354" t="s">
        <v>643</v>
      </c>
    </row>
    <row r="50" spans="1:13" ht="114.75" x14ac:dyDescent="0.25">
      <c r="A50" s="354" t="s">
        <v>367</v>
      </c>
      <c r="B50" s="355" t="s">
        <v>379</v>
      </c>
      <c r="C50" s="355" t="s">
        <v>1598</v>
      </c>
      <c r="D50" s="356" t="s">
        <v>24</v>
      </c>
      <c r="E50" s="356"/>
      <c r="F50" s="356" t="s">
        <v>11</v>
      </c>
      <c r="G50" s="355" t="s">
        <v>1253</v>
      </c>
      <c r="H50" s="359" t="s">
        <v>1435</v>
      </c>
      <c r="I50" s="359"/>
      <c r="J50" s="359"/>
      <c r="K50" s="359"/>
      <c r="L50" s="354" t="s">
        <v>639</v>
      </c>
      <c r="M50" s="354" t="s">
        <v>643</v>
      </c>
    </row>
    <row r="51" spans="1:13" ht="114.75" x14ac:dyDescent="0.25">
      <c r="A51" s="354" t="s">
        <v>367</v>
      </c>
      <c r="B51" s="355" t="s">
        <v>379</v>
      </c>
      <c r="C51" s="355" t="s">
        <v>1598</v>
      </c>
      <c r="D51" s="356" t="s">
        <v>24</v>
      </c>
      <c r="E51" s="356"/>
      <c r="F51" s="356" t="s">
        <v>11</v>
      </c>
      <c r="G51" s="355" t="s">
        <v>1254</v>
      </c>
      <c r="H51" s="359" t="s">
        <v>1571</v>
      </c>
      <c r="I51" s="359"/>
      <c r="J51" s="359"/>
      <c r="K51" s="359"/>
      <c r="L51" s="354" t="s">
        <v>639</v>
      </c>
      <c r="M51" s="354" t="s">
        <v>643</v>
      </c>
    </row>
    <row r="52" spans="1:13" ht="114.75" x14ac:dyDescent="0.25">
      <c r="A52" s="354" t="s">
        <v>367</v>
      </c>
      <c r="B52" s="355" t="s">
        <v>379</v>
      </c>
      <c r="C52" s="355" t="s">
        <v>1598</v>
      </c>
      <c r="D52" s="356" t="s">
        <v>24</v>
      </c>
      <c r="E52" s="356"/>
      <c r="F52" s="356" t="s">
        <v>11</v>
      </c>
      <c r="G52" s="355" t="s">
        <v>1256</v>
      </c>
      <c r="H52" s="359" t="s">
        <v>1627</v>
      </c>
      <c r="I52" s="359"/>
      <c r="J52" s="359"/>
      <c r="K52" s="359"/>
      <c r="L52" s="354" t="s">
        <v>639</v>
      </c>
      <c r="M52" s="354" t="s">
        <v>643</v>
      </c>
    </row>
    <row r="53" spans="1:13" ht="114.75" x14ac:dyDescent="0.25">
      <c r="A53" s="354" t="s">
        <v>367</v>
      </c>
      <c r="B53" s="355" t="s">
        <v>379</v>
      </c>
      <c r="C53" s="355" t="s">
        <v>1598</v>
      </c>
      <c r="D53" s="356" t="s">
        <v>24</v>
      </c>
      <c r="E53" s="356"/>
      <c r="F53" s="356" t="s">
        <v>11</v>
      </c>
      <c r="G53" s="355" t="s">
        <v>1257</v>
      </c>
      <c r="H53" s="359" t="s">
        <v>1381</v>
      </c>
      <c r="I53" s="359"/>
      <c r="J53" s="359"/>
      <c r="K53" s="359"/>
      <c r="L53" s="354" t="s">
        <v>638</v>
      </c>
      <c r="M53" s="354" t="s">
        <v>643</v>
      </c>
    </row>
    <row r="54" spans="1:13" ht="114.75" x14ac:dyDescent="0.25">
      <c r="A54" s="354" t="s">
        <v>367</v>
      </c>
      <c r="B54" s="355" t="s">
        <v>379</v>
      </c>
      <c r="C54" s="355" t="s">
        <v>1598</v>
      </c>
      <c r="D54" s="356" t="s">
        <v>24</v>
      </c>
      <c r="E54" s="356"/>
      <c r="F54" s="356" t="s">
        <v>11</v>
      </c>
      <c r="G54" s="355" t="s">
        <v>1259</v>
      </c>
      <c r="H54" s="359" t="s">
        <v>1630</v>
      </c>
      <c r="I54" s="359"/>
      <c r="J54" s="359"/>
      <c r="K54" s="359"/>
      <c r="L54" s="354" t="s">
        <v>639</v>
      </c>
      <c r="M54" s="354" t="s">
        <v>643</v>
      </c>
    </row>
    <row r="55" spans="1:13" ht="76.5" x14ac:dyDescent="0.25">
      <c r="A55" s="354" t="s">
        <v>367</v>
      </c>
      <c r="B55" s="355" t="s">
        <v>380</v>
      </c>
      <c r="C55" s="355" t="s">
        <v>1596</v>
      </c>
      <c r="D55" s="356" t="s">
        <v>24</v>
      </c>
      <c r="E55" s="356"/>
      <c r="F55" s="356" t="s">
        <v>11</v>
      </c>
      <c r="G55" s="355" t="s">
        <v>46</v>
      </c>
      <c r="H55" s="357" t="s">
        <v>1349</v>
      </c>
      <c r="I55" s="357" t="s">
        <v>1703</v>
      </c>
      <c r="J55" s="357"/>
      <c r="K55" s="357"/>
      <c r="L55" s="354" t="s">
        <v>639</v>
      </c>
      <c r="M55" s="354" t="s">
        <v>643</v>
      </c>
    </row>
    <row r="56" spans="1:13" ht="76.5" x14ac:dyDescent="0.25">
      <c r="A56" s="354" t="s">
        <v>367</v>
      </c>
      <c r="B56" s="355" t="s">
        <v>380</v>
      </c>
      <c r="C56" s="355" t="s">
        <v>1596</v>
      </c>
      <c r="D56" s="356" t="s">
        <v>24</v>
      </c>
      <c r="E56" s="356"/>
      <c r="F56" s="356" t="s">
        <v>11</v>
      </c>
      <c r="G56" s="355" t="s">
        <v>1246</v>
      </c>
      <c r="H56" s="357" t="s">
        <v>1349</v>
      </c>
      <c r="I56" s="357" t="s">
        <v>1703</v>
      </c>
      <c r="J56" s="357"/>
      <c r="K56" s="357"/>
      <c r="L56" s="354" t="s">
        <v>639</v>
      </c>
      <c r="M56" s="354" t="s">
        <v>643</v>
      </c>
    </row>
    <row r="57" spans="1:13" ht="63.75" x14ac:dyDescent="0.25">
      <c r="A57" s="354" t="s">
        <v>367</v>
      </c>
      <c r="B57" s="355" t="s">
        <v>380</v>
      </c>
      <c r="C57" s="355" t="s">
        <v>1596</v>
      </c>
      <c r="D57" s="356" t="s">
        <v>24</v>
      </c>
      <c r="E57" s="356"/>
      <c r="F57" s="356" t="s">
        <v>11</v>
      </c>
      <c r="G57" s="355" t="s">
        <v>1247</v>
      </c>
      <c r="H57" s="357" t="s">
        <v>1743</v>
      </c>
      <c r="I57" s="357"/>
      <c r="J57" s="357"/>
      <c r="K57" s="357"/>
      <c r="L57" s="354" t="s">
        <v>639</v>
      </c>
      <c r="M57" s="354" t="s">
        <v>644</v>
      </c>
    </row>
    <row r="58" spans="1:13" ht="127.5" x14ac:dyDescent="0.25">
      <c r="A58" s="354" t="s">
        <v>367</v>
      </c>
      <c r="B58" s="355" t="s">
        <v>381</v>
      </c>
      <c r="C58" s="355" t="s">
        <v>1591</v>
      </c>
      <c r="D58" s="356" t="s">
        <v>24</v>
      </c>
      <c r="E58" s="356"/>
      <c r="F58" s="356" t="s">
        <v>11</v>
      </c>
      <c r="G58" s="355" t="s">
        <v>1579</v>
      </c>
      <c r="H58" s="359" t="s">
        <v>1686</v>
      </c>
      <c r="I58" s="359" t="s">
        <v>1296</v>
      </c>
      <c r="J58" s="359"/>
      <c r="K58" s="359"/>
      <c r="L58" s="354" t="s">
        <v>639</v>
      </c>
      <c r="M58" s="354" t="s">
        <v>643</v>
      </c>
    </row>
    <row r="59" spans="1:13" ht="127.5" x14ac:dyDescent="0.25">
      <c r="A59" s="354" t="s">
        <v>367</v>
      </c>
      <c r="B59" s="355" t="s">
        <v>381</v>
      </c>
      <c r="C59" s="355" t="s">
        <v>1591</v>
      </c>
      <c r="D59" s="356" t="s">
        <v>24</v>
      </c>
      <c r="E59" s="356"/>
      <c r="F59" s="356" t="s">
        <v>11</v>
      </c>
      <c r="G59" s="355" t="s">
        <v>1252</v>
      </c>
      <c r="H59" s="359" t="s">
        <v>1547</v>
      </c>
      <c r="I59" s="359"/>
      <c r="J59" s="359"/>
      <c r="K59" s="359"/>
      <c r="L59" s="354" t="s">
        <v>639</v>
      </c>
      <c r="M59" s="354" t="s">
        <v>643</v>
      </c>
    </row>
    <row r="60" spans="1:13" ht="127.5" x14ac:dyDescent="0.25">
      <c r="A60" s="354" t="s">
        <v>367</v>
      </c>
      <c r="B60" s="355" t="s">
        <v>381</v>
      </c>
      <c r="C60" s="355" t="s">
        <v>1591</v>
      </c>
      <c r="D60" s="356" t="s">
        <v>24</v>
      </c>
      <c r="E60" s="356"/>
      <c r="F60" s="356" t="s">
        <v>11</v>
      </c>
      <c r="G60" s="355" t="s">
        <v>1254</v>
      </c>
      <c r="H60" s="359" t="s">
        <v>1547</v>
      </c>
      <c r="I60" s="359"/>
      <c r="J60" s="359"/>
      <c r="K60" s="359"/>
      <c r="L60" s="354" t="s">
        <v>639</v>
      </c>
      <c r="M60" s="354" t="s">
        <v>643</v>
      </c>
    </row>
    <row r="61" spans="1:13" ht="127.5" x14ac:dyDescent="0.25">
      <c r="A61" s="354" t="s">
        <v>367</v>
      </c>
      <c r="B61" s="355" t="s">
        <v>381</v>
      </c>
      <c r="C61" s="355" t="s">
        <v>1591</v>
      </c>
      <c r="D61" s="356" t="s">
        <v>24</v>
      </c>
      <c r="E61" s="356"/>
      <c r="F61" s="356" t="s">
        <v>11</v>
      </c>
      <c r="G61" s="355" t="s">
        <v>1255</v>
      </c>
      <c r="H61" s="359" t="s">
        <v>1547</v>
      </c>
      <c r="I61" s="359"/>
      <c r="J61" s="359"/>
      <c r="K61" s="359"/>
      <c r="L61" s="354" t="s">
        <v>639</v>
      </c>
      <c r="M61" s="354" t="s">
        <v>643</v>
      </c>
    </row>
    <row r="62" spans="1:13" ht="127.5" x14ac:dyDescent="0.25">
      <c r="A62" s="354" t="s">
        <v>367</v>
      </c>
      <c r="B62" s="355" t="s">
        <v>381</v>
      </c>
      <c r="C62" s="355" t="s">
        <v>1591</v>
      </c>
      <c r="D62" s="356" t="s">
        <v>24</v>
      </c>
      <c r="E62" s="356"/>
      <c r="F62" s="356" t="s">
        <v>11</v>
      </c>
      <c r="G62" s="355" t="s">
        <v>1256</v>
      </c>
      <c r="H62" s="359" t="s">
        <v>1547</v>
      </c>
      <c r="I62" s="359"/>
      <c r="J62" s="359"/>
      <c r="K62" s="359"/>
      <c r="L62" s="354" t="s">
        <v>639</v>
      </c>
      <c r="M62" s="354" t="s">
        <v>643</v>
      </c>
    </row>
    <row r="63" spans="1:13" ht="127.5" x14ac:dyDescent="0.25">
      <c r="A63" s="354" t="s">
        <v>367</v>
      </c>
      <c r="B63" s="355" t="s">
        <v>381</v>
      </c>
      <c r="C63" s="355" t="s">
        <v>1591</v>
      </c>
      <c r="D63" s="356" t="s">
        <v>24</v>
      </c>
      <c r="E63" s="356"/>
      <c r="F63" s="356" t="s">
        <v>11</v>
      </c>
      <c r="G63" s="355" t="s">
        <v>1259</v>
      </c>
      <c r="H63" s="359" t="s">
        <v>1547</v>
      </c>
      <c r="I63" s="359"/>
      <c r="J63" s="359"/>
      <c r="K63" s="359"/>
      <c r="L63" s="354" t="s">
        <v>639</v>
      </c>
      <c r="M63" s="354" t="s">
        <v>643</v>
      </c>
    </row>
    <row r="64" spans="1:13" ht="140.25" x14ac:dyDescent="0.25">
      <c r="A64" s="354" t="s">
        <v>4</v>
      </c>
      <c r="B64" s="355" t="s">
        <v>389</v>
      </c>
      <c r="C64" s="355" t="s">
        <v>1614</v>
      </c>
      <c r="D64" s="356" t="s">
        <v>24</v>
      </c>
      <c r="E64" s="356"/>
      <c r="F64" s="356" t="s">
        <v>11</v>
      </c>
      <c r="G64" s="355" t="s">
        <v>1249</v>
      </c>
      <c r="H64" s="357" t="s">
        <v>1521</v>
      </c>
      <c r="I64" s="357" t="s">
        <v>1754</v>
      </c>
      <c r="J64" s="357"/>
      <c r="K64" s="357"/>
      <c r="L64" s="354"/>
      <c r="M64" s="354"/>
    </row>
    <row r="65" spans="1:13" ht="255" x14ac:dyDescent="0.25">
      <c r="A65" s="354" t="s">
        <v>4</v>
      </c>
      <c r="B65" s="355" t="s">
        <v>389</v>
      </c>
      <c r="C65" s="355" t="s">
        <v>1614</v>
      </c>
      <c r="D65" s="356" t="s">
        <v>24</v>
      </c>
      <c r="E65" s="356"/>
      <c r="F65" s="356" t="s">
        <v>11</v>
      </c>
      <c r="G65" s="355" t="s">
        <v>1261</v>
      </c>
      <c r="H65" s="357" t="s">
        <v>1647</v>
      </c>
      <c r="I65" s="357" t="s">
        <v>1801</v>
      </c>
      <c r="J65" s="357"/>
      <c r="K65" s="357"/>
      <c r="L65" s="354"/>
      <c r="M65" s="354"/>
    </row>
    <row r="66" spans="1:13" ht="63.75" x14ac:dyDescent="0.25">
      <c r="A66" s="354" t="s">
        <v>4</v>
      </c>
      <c r="B66" s="355" t="s">
        <v>390</v>
      </c>
      <c r="C66" s="355" t="s">
        <v>1615</v>
      </c>
      <c r="D66" s="356" t="s">
        <v>24</v>
      </c>
      <c r="E66" s="356"/>
      <c r="F66" s="356" t="s">
        <v>11</v>
      </c>
      <c r="G66" s="355" t="s">
        <v>1249</v>
      </c>
      <c r="H66" s="357" t="s">
        <v>1522</v>
      </c>
      <c r="I66" s="357" t="s">
        <v>1523</v>
      </c>
      <c r="J66" s="357"/>
      <c r="K66" s="357"/>
      <c r="L66" s="354"/>
      <c r="M66" s="354"/>
    </row>
    <row r="67" spans="1:13" ht="153" x14ac:dyDescent="0.25">
      <c r="A67" s="354" t="s">
        <v>4</v>
      </c>
      <c r="B67" s="355" t="s">
        <v>391</v>
      </c>
      <c r="C67" s="355" t="s">
        <v>1600</v>
      </c>
      <c r="D67" s="356" t="s">
        <v>24</v>
      </c>
      <c r="E67" s="356"/>
      <c r="F67" s="356" t="s">
        <v>11</v>
      </c>
      <c r="G67" s="355" t="s">
        <v>47</v>
      </c>
      <c r="H67" s="361" t="s">
        <v>1392</v>
      </c>
      <c r="I67" s="361" t="s">
        <v>1708</v>
      </c>
      <c r="J67" s="361"/>
      <c r="K67" s="361"/>
      <c r="L67" s="354" t="s">
        <v>639</v>
      </c>
      <c r="M67" s="354" t="s">
        <v>644</v>
      </c>
    </row>
    <row r="68" spans="1:13" ht="153" x14ac:dyDescent="0.25">
      <c r="A68" s="354" t="s">
        <v>4</v>
      </c>
      <c r="B68" s="355" t="s">
        <v>391</v>
      </c>
      <c r="C68" s="355" t="s">
        <v>1600</v>
      </c>
      <c r="D68" s="356" t="s">
        <v>24</v>
      </c>
      <c r="E68" s="356"/>
      <c r="F68" s="356" t="s">
        <v>11</v>
      </c>
      <c r="G68" s="355" t="s">
        <v>1249</v>
      </c>
      <c r="H68" s="361" t="s">
        <v>1525</v>
      </c>
      <c r="I68" s="361"/>
      <c r="J68" s="361"/>
      <c r="K68" s="361"/>
      <c r="L68" s="354"/>
      <c r="M68" s="354"/>
    </row>
    <row r="69" spans="1:13" ht="318.75" x14ac:dyDescent="0.25">
      <c r="A69" s="354" t="s">
        <v>4</v>
      </c>
      <c r="B69" s="355" t="s">
        <v>410</v>
      </c>
      <c r="C69" s="355" t="s">
        <v>1604</v>
      </c>
      <c r="D69" s="356" t="s">
        <v>24</v>
      </c>
      <c r="E69" s="356"/>
      <c r="F69" s="356" t="s">
        <v>11</v>
      </c>
      <c r="G69" s="355" t="s">
        <v>48</v>
      </c>
      <c r="H69" s="360" t="s">
        <v>1426</v>
      </c>
      <c r="I69" s="360" t="s">
        <v>1720</v>
      </c>
      <c r="J69" s="360"/>
      <c r="K69" s="360"/>
      <c r="L69" s="354" t="s">
        <v>639</v>
      </c>
      <c r="M69" s="354" t="s">
        <v>644</v>
      </c>
    </row>
    <row r="70" spans="1:13" ht="408" x14ac:dyDescent="0.25">
      <c r="A70" s="354" t="s">
        <v>4</v>
      </c>
      <c r="B70" s="355" t="s">
        <v>410</v>
      </c>
      <c r="C70" s="355" t="s">
        <v>1604</v>
      </c>
      <c r="D70" s="356" t="s">
        <v>24</v>
      </c>
      <c r="E70" s="356"/>
      <c r="F70" s="356" t="s">
        <v>11</v>
      </c>
      <c r="G70" s="355" t="s">
        <v>1249</v>
      </c>
      <c r="H70" s="360" t="s">
        <v>1756</v>
      </c>
      <c r="I70" s="360" t="s">
        <v>1757</v>
      </c>
      <c r="J70" s="360"/>
      <c r="K70" s="360"/>
      <c r="L70" s="354" t="s">
        <v>639</v>
      </c>
      <c r="M70" s="354" t="s">
        <v>644</v>
      </c>
    </row>
    <row r="71" spans="1:13" ht="318.75" x14ac:dyDescent="0.25">
      <c r="A71" s="354" t="s">
        <v>4</v>
      </c>
      <c r="B71" s="355" t="s">
        <v>410</v>
      </c>
      <c r="C71" s="355" t="s">
        <v>1604</v>
      </c>
      <c r="D71" s="356" t="s">
        <v>24</v>
      </c>
      <c r="E71" s="356"/>
      <c r="F71" s="356" t="s">
        <v>11</v>
      </c>
      <c r="G71" s="355" t="s">
        <v>1252</v>
      </c>
      <c r="H71" s="360" t="s">
        <v>1551</v>
      </c>
      <c r="I71" s="360" t="s">
        <v>1720</v>
      </c>
      <c r="J71" s="360"/>
      <c r="K71" s="360"/>
      <c r="L71" s="354" t="s">
        <v>639</v>
      </c>
      <c r="M71" s="354" t="s">
        <v>644</v>
      </c>
    </row>
    <row r="72" spans="1:13" ht="318.75" x14ac:dyDescent="0.25">
      <c r="A72" s="354" t="s">
        <v>4</v>
      </c>
      <c r="B72" s="355" t="s">
        <v>410</v>
      </c>
      <c r="C72" s="355" t="s">
        <v>1604</v>
      </c>
      <c r="D72" s="356" t="s">
        <v>24</v>
      </c>
      <c r="E72" s="356"/>
      <c r="F72" s="356" t="s">
        <v>11</v>
      </c>
      <c r="G72" s="355" t="s">
        <v>1253</v>
      </c>
      <c r="H72" s="360" t="s">
        <v>1551</v>
      </c>
      <c r="I72" s="360" t="s">
        <v>1720</v>
      </c>
      <c r="J72" s="360"/>
      <c r="K72" s="360"/>
      <c r="L72" s="354" t="s">
        <v>639</v>
      </c>
      <c r="M72" s="354" t="s">
        <v>644</v>
      </c>
    </row>
    <row r="73" spans="1:13" ht="395.25" x14ac:dyDescent="0.25">
      <c r="A73" s="354" t="s">
        <v>4</v>
      </c>
      <c r="B73" s="355" t="s">
        <v>412</v>
      </c>
      <c r="C73" s="355" t="s">
        <v>1605</v>
      </c>
      <c r="D73" s="356" t="s">
        <v>24</v>
      </c>
      <c r="E73" s="356"/>
      <c r="F73" s="356" t="s">
        <v>11</v>
      </c>
      <c r="G73" s="355" t="s">
        <v>48</v>
      </c>
      <c r="H73" s="360" t="s">
        <v>1415</v>
      </c>
      <c r="I73" s="360" t="s">
        <v>1721</v>
      </c>
      <c r="J73" s="360"/>
      <c r="K73" s="360"/>
      <c r="L73" s="354" t="s">
        <v>639</v>
      </c>
      <c r="M73" s="354" t="s">
        <v>644</v>
      </c>
    </row>
    <row r="74" spans="1:13" ht="409.5" x14ac:dyDescent="0.25">
      <c r="A74" s="354" t="s">
        <v>4</v>
      </c>
      <c r="B74" s="355" t="s">
        <v>412</v>
      </c>
      <c r="C74" s="355" t="s">
        <v>1605</v>
      </c>
      <c r="D74" s="356" t="s">
        <v>24</v>
      </c>
      <c r="E74" s="356"/>
      <c r="F74" s="356" t="s">
        <v>11</v>
      </c>
      <c r="G74" s="355" t="s">
        <v>1249</v>
      </c>
      <c r="H74" s="360" t="s">
        <v>1529</v>
      </c>
      <c r="I74" s="360" t="s">
        <v>1758</v>
      </c>
      <c r="J74" s="360"/>
      <c r="K74" s="360"/>
      <c r="L74" s="354" t="s">
        <v>639</v>
      </c>
      <c r="M74" s="354" t="s">
        <v>644</v>
      </c>
    </row>
    <row r="75" spans="1:13" ht="395.25" x14ac:dyDescent="0.25">
      <c r="A75" s="354" t="s">
        <v>4</v>
      </c>
      <c r="B75" s="355" t="s">
        <v>412</v>
      </c>
      <c r="C75" s="355" t="s">
        <v>1605</v>
      </c>
      <c r="D75" s="356" t="s">
        <v>24</v>
      </c>
      <c r="E75" s="356"/>
      <c r="F75" s="356" t="s">
        <v>11</v>
      </c>
      <c r="G75" s="355" t="s">
        <v>1252</v>
      </c>
      <c r="H75" s="360" t="s">
        <v>1415</v>
      </c>
      <c r="I75" s="360" t="s">
        <v>1721</v>
      </c>
      <c r="J75" s="360"/>
      <c r="K75" s="360"/>
      <c r="L75" s="354" t="s">
        <v>639</v>
      </c>
      <c r="M75" s="354" t="s">
        <v>644</v>
      </c>
    </row>
    <row r="76" spans="1:13" ht="76.5" x14ac:dyDescent="0.25">
      <c r="A76" s="354" t="s">
        <v>4</v>
      </c>
      <c r="B76" s="355" t="s">
        <v>413</v>
      </c>
      <c r="C76" s="355" t="s">
        <v>1617</v>
      </c>
      <c r="D76" s="356" t="s">
        <v>24</v>
      </c>
      <c r="E76" s="356"/>
      <c r="F76" s="356" t="s">
        <v>11</v>
      </c>
      <c r="G76" s="355" t="s">
        <v>1252</v>
      </c>
      <c r="H76" s="360" t="s">
        <v>1552</v>
      </c>
      <c r="I76" s="360"/>
      <c r="J76" s="360"/>
      <c r="K76" s="360"/>
      <c r="L76" s="354" t="s">
        <v>639</v>
      </c>
      <c r="M76" s="354" t="s">
        <v>644</v>
      </c>
    </row>
    <row r="77" spans="1:13" ht="280.5" x14ac:dyDescent="0.25">
      <c r="A77" s="354" t="s">
        <v>4</v>
      </c>
      <c r="B77" s="355" t="s">
        <v>414</v>
      </c>
      <c r="C77" s="355" t="s">
        <v>1606</v>
      </c>
      <c r="D77" s="356" t="s">
        <v>24</v>
      </c>
      <c r="E77" s="356"/>
      <c r="F77" s="356" t="s">
        <v>11</v>
      </c>
      <c r="G77" s="355" t="s">
        <v>48</v>
      </c>
      <c r="H77" s="360" t="s">
        <v>1416</v>
      </c>
      <c r="I77" s="360" t="s">
        <v>1722</v>
      </c>
      <c r="J77" s="360"/>
      <c r="K77" s="360"/>
      <c r="L77" s="354" t="s">
        <v>639</v>
      </c>
      <c r="M77" s="354" t="s">
        <v>644</v>
      </c>
    </row>
    <row r="78" spans="1:13" ht="127.5" x14ac:dyDescent="0.25">
      <c r="A78" s="354" t="s">
        <v>4</v>
      </c>
      <c r="B78" s="355" t="s">
        <v>414</v>
      </c>
      <c r="C78" s="355" t="s">
        <v>1606</v>
      </c>
      <c r="D78" s="356" t="s">
        <v>24</v>
      </c>
      <c r="E78" s="356"/>
      <c r="F78" s="356" t="s">
        <v>11</v>
      </c>
      <c r="G78" s="355" t="s">
        <v>1252</v>
      </c>
      <c r="H78" s="360" t="s">
        <v>1552</v>
      </c>
      <c r="I78" s="360"/>
      <c r="J78" s="360"/>
      <c r="K78" s="360"/>
      <c r="L78" s="354" t="s">
        <v>639</v>
      </c>
      <c r="M78" s="354" t="s">
        <v>644</v>
      </c>
    </row>
    <row r="79" spans="1:13" ht="89.25" x14ac:dyDescent="0.25">
      <c r="A79" s="354" t="s">
        <v>4</v>
      </c>
      <c r="B79" s="355" t="s">
        <v>415</v>
      </c>
      <c r="C79" s="355" t="s">
        <v>1607</v>
      </c>
      <c r="D79" s="356" t="s">
        <v>24</v>
      </c>
      <c r="E79" s="356"/>
      <c r="F79" s="356" t="s">
        <v>11</v>
      </c>
      <c r="G79" s="355" t="s">
        <v>48</v>
      </c>
      <c r="H79" s="360" t="s">
        <v>1418</v>
      </c>
      <c r="I79" s="360"/>
      <c r="J79" s="360"/>
      <c r="K79" s="360"/>
      <c r="L79" s="354" t="s">
        <v>639</v>
      </c>
      <c r="M79" s="354" t="s">
        <v>644</v>
      </c>
    </row>
    <row r="80" spans="1:13" ht="89.25" x14ac:dyDescent="0.25">
      <c r="A80" s="354" t="s">
        <v>4</v>
      </c>
      <c r="B80" s="355" t="s">
        <v>415</v>
      </c>
      <c r="C80" s="355" t="s">
        <v>1607</v>
      </c>
      <c r="D80" s="356" t="s">
        <v>24</v>
      </c>
      <c r="E80" s="356"/>
      <c r="F80" s="356" t="s">
        <v>11</v>
      </c>
      <c r="G80" s="355" t="s">
        <v>1252</v>
      </c>
      <c r="H80" s="360" t="s">
        <v>1553</v>
      </c>
      <c r="I80" s="360"/>
      <c r="J80" s="360"/>
      <c r="K80" s="360"/>
      <c r="L80" s="354" t="s">
        <v>639</v>
      </c>
      <c r="M80" s="354" t="s">
        <v>644</v>
      </c>
    </row>
    <row r="81" spans="1:13" ht="395.25" x14ac:dyDescent="0.25">
      <c r="A81" s="354" t="s">
        <v>4</v>
      </c>
      <c r="B81" s="355" t="s">
        <v>417</v>
      </c>
      <c r="C81" s="355" t="s">
        <v>1056</v>
      </c>
      <c r="D81" s="356" t="s">
        <v>25</v>
      </c>
      <c r="E81" s="356"/>
      <c r="F81" s="356" t="s">
        <v>11</v>
      </c>
      <c r="G81" s="355" t="s">
        <v>1252</v>
      </c>
      <c r="H81" s="361" t="s">
        <v>1419</v>
      </c>
      <c r="I81" s="361" t="s">
        <v>1723</v>
      </c>
      <c r="J81" s="361"/>
      <c r="K81" s="361"/>
      <c r="L81" s="354" t="s">
        <v>639</v>
      </c>
      <c r="M81" s="354" t="s">
        <v>643</v>
      </c>
    </row>
    <row r="82" spans="1:13" ht="395.25" x14ac:dyDescent="0.25">
      <c r="A82" s="354" t="s">
        <v>4</v>
      </c>
      <c r="B82" s="355" t="s">
        <v>419</v>
      </c>
      <c r="C82" s="355" t="s">
        <v>1057</v>
      </c>
      <c r="D82" s="356" t="s">
        <v>25</v>
      </c>
      <c r="E82" s="356"/>
      <c r="F82" s="356" t="s">
        <v>11</v>
      </c>
      <c r="G82" s="355" t="s">
        <v>48</v>
      </c>
      <c r="H82" s="361" t="s">
        <v>1419</v>
      </c>
      <c r="I82" s="361" t="s">
        <v>1723</v>
      </c>
      <c r="J82" s="361"/>
      <c r="K82" s="361"/>
      <c r="L82" s="354" t="s">
        <v>639</v>
      </c>
      <c r="M82" s="354" t="s">
        <v>643</v>
      </c>
    </row>
    <row r="83" spans="1:13" ht="25.5" x14ac:dyDescent="0.25">
      <c r="A83" s="354" t="s">
        <v>4</v>
      </c>
      <c r="B83" s="355" t="s">
        <v>419</v>
      </c>
      <c r="C83" s="355" t="s">
        <v>1057</v>
      </c>
      <c r="D83" s="356" t="s">
        <v>25</v>
      </c>
      <c r="E83" s="356"/>
      <c r="F83" s="356" t="s">
        <v>11</v>
      </c>
      <c r="G83" s="355" t="s">
        <v>1252</v>
      </c>
      <c r="H83" s="361" t="s">
        <v>1554</v>
      </c>
      <c r="I83" s="361"/>
      <c r="J83" s="361"/>
      <c r="K83" s="361"/>
      <c r="L83" s="354" t="s">
        <v>639</v>
      </c>
      <c r="M83" s="354" t="s">
        <v>643</v>
      </c>
    </row>
    <row r="84" spans="1:13" ht="165.75" x14ac:dyDescent="0.25">
      <c r="A84" s="354" t="s">
        <v>4</v>
      </c>
      <c r="B84" s="355" t="s">
        <v>418</v>
      </c>
      <c r="C84" s="355" t="s">
        <v>1618</v>
      </c>
      <c r="D84" s="356" t="s">
        <v>25</v>
      </c>
      <c r="E84" s="356"/>
      <c r="F84" s="356" t="s">
        <v>11</v>
      </c>
      <c r="G84" s="355" t="s">
        <v>1255</v>
      </c>
      <c r="H84" s="360" t="s">
        <v>1577</v>
      </c>
      <c r="I84" s="360"/>
      <c r="J84" s="360"/>
      <c r="K84" s="360"/>
      <c r="L84" s="354" t="s">
        <v>639</v>
      </c>
      <c r="M84" s="354" t="s">
        <v>644</v>
      </c>
    </row>
    <row r="85" spans="1:13" ht="242.25" x14ac:dyDescent="0.25">
      <c r="A85" s="354" t="s">
        <v>4</v>
      </c>
      <c r="B85" s="355" t="s">
        <v>421</v>
      </c>
      <c r="C85" s="355" t="s">
        <v>1608</v>
      </c>
      <c r="D85" s="356" t="s">
        <v>25</v>
      </c>
      <c r="E85" s="356"/>
      <c r="F85" s="356" t="s">
        <v>11</v>
      </c>
      <c r="G85" s="355" t="s">
        <v>48</v>
      </c>
      <c r="H85" s="361" t="s">
        <v>1422</v>
      </c>
      <c r="I85" s="361" t="s">
        <v>1724</v>
      </c>
      <c r="J85" s="361"/>
      <c r="K85" s="361"/>
      <c r="L85" s="354" t="s">
        <v>639</v>
      </c>
      <c r="M85" s="354" t="s">
        <v>644</v>
      </c>
    </row>
    <row r="86" spans="1:13" ht="242.25" x14ac:dyDescent="0.25">
      <c r="A86" s="354" t="s">
        <v>4</v>
      </c>
      <c r="B86" s="355" t="s">
        <v>421</v>
      </c>
      <c r="C86" s="355" t="s">
        <v>1608</v>
      </c>
      <c r="D86" s="356" t="s">
        <v>25</v>
      </c>
      <c r="E86" s="356"/>
      <c r="F86" s="356" t="s">
        <v>11</v>
      </c>
      <c r="G86" s="355" t="s">
        <v>1252</v>
      </c>
      <c r="H86" s="361" t="s">
        <v>1555</v>
      </c>
      <c r="I86" s="361" t="s">
        <v>1724</v>
      </c>
      <c r="J86" s="361"/>
      <c r="K86" s="361"/>
      <c r="L86" s="354" t="s">
        <v>639</v>
      </c>
      <c r="M86" s="354" t="s">
        <v>644</v>
      </c>
    </row>
    <row r="87" spans="1:13" ht="242.25" x14ac:dyDescent="0.25">
      <c r="A87" s="354" t="s">
        <v>4</v>
      </c>
      <c r="B87" s="355" t="s">
        <v>421</v>
      </c>
      <c r="C87" s="355" t="s">
        <v>1608</v>
      </c>
      <c r="D87" s="356" t="s">
        <v>25</v>
      </c>
      <c r="E87" s="356"/>
      <c r="F87" s="356" t="s">
        <v>11</v>
      </c>
      <c r="G87" s="355" t="s">
        <v>1260</v>
      </c>
      <c r="H87" s="361" t="s">
        <v>1638</v>
      </c>
      <c r="I87" s="361" t="s">
        <v>1724</v>
      </c>
      <c r="J87" s="361"/>
      <c r="K87" s="361"/>
      <c r="L87" s="354" t="s">
        <v>639</v>
      </c>
      <c r="M87" s="354" t="s">
        <v>644</v>
      </c>
    </row>
    <row r="88" spans="1:13" ht="114.75" x14ac:dyDescent="0.25">
      <c r="A88" s="354" t="s">
        <v>4</v>
      </c>
      <c r="B88" s="355" t="s">
        <v>392</v>
      </c>
      <c r="C88" s="355" t="s">
        <v>687</v>
      </c>
      <c r="D88" s="356" t="s">
        <v>24</v>
      </c>
      <c r="E88" s="356"/>
      <c r="F88" s="356" t="s">
        <v>12</v>
      </c>
      <c r="G88" s="355" t="s">
        <v>47</v>
      </c>
      <c r="H88" s="360"/>
      <c r="I88" s="360"/>
      <c r="J88" s="360" t="s">
        <v>1391</v>
      </c>
      <c r="K88" s="360"/>
      <c r="L88" s="354"/>
      <c r="M88" s="354"/>
    </row>
    <row r="89" spans="1:13" ht="63.75" x14ac:dyDescent="0.25">
      <c r="A89" s="354" t="s">
        <v>4</v>
      </c>
      <c r="B89" s="355" t="s">
        <v>392</v>
      </c>
      <c r="C89" s="355" t="s">
        <v>687</v>
      </c>
      <c r="D89" s="356" t="s">
        <v>24</v>
      </c>
      <c r="E89" s="356"/>
      <c r="F89" s="356" t="s">
        <v>11</v>
      </c>
      <c r="G89" s="355" t="s">
        <v>1245</v>
      </c>
      <c r="H89" s="360" t="s">
        <v>1441</v>
      </c>
      <c r="I89" s="360" t="s">
        <v>1727</v>
      </c>
      <c r="J89" s="360"/>
      <c r="K89" s="360"/>
      <c r="L89" s="354"/>
      <c r="M89" s="354"/>
    </row>
    <row r="90" spans="1:13" ht="38.25" x14ac:dyDescent="0.25">
      <c r="A90" s="354" t="s">
        <v>4</v>
      </c>
      <c r="B90" s="355" t="s">
        <v>392</v>
      </c>
      <c r="C90" s="355" t="s">
        <v>687</v>
      </c>
      <c r="D90" s="356" t="s">
        <v>24</v>
      </c>
      <c r="E90" s="356"/>
      <c r="F90" s="356" t="s">
        <v>11</v>
      </c>
      <c r="G90" s="355" t="s">
        <v>1252</v>
      </c>
      <c r="H90" s="360" t="s">
        <v>1548</v>
      </c>
      <c r="I90" s="360"/>
      <c r="J90" s="360"/>
      <c r="K90" s="360"/>
      <c r="L90" s="354" t="s">
        <v>639</v>
      </c>
      <c r="M90" s="354" t="s">
        <v>643</v>
      </c>
    </row>
    <row r="91" spans="1:13" ht="63.75" x14ac:dyDescent="0.25">
      <c r="A91" s="354" t="s">
        <v>4</v>
      </c>
      <c r="B91" s="355" t="s">
        <v>392</v>
      </c>
      <c r="C91" s="355" t="s">
        <v>687</v>
      </c>
      <c r="D91" s="356" t="s">
        <v>24</v>
      </c>
      <c r="E91" s="356"/>
      <c r="F91" s="356" t="s">
        <v>11</v>
      </c>
      <c r="G91" s="355" t="s">
        <v>1253</v>
      </c>
      <c r="H91" s="360" t="s">
        <v>1567</v>
      </c>
      <c r="I91" s="360" t="s">
        <v>1727</v>
      </c>
      <c r="J91" s="360"/>
      <c r="K91" s="360"/>
      <c r="L91" s="354" t="s">
        <v>639</v>
      </c>
      <c r="M91" s="354" t="s">
        <v>643</v>
      </c>
    </row>
    <row r="92" spans="1:13" ht="63.75" x14ac:dyDescent="0.25">
      <c r="A92" s="354" t="s">
        <v>4</v>
      </c>
      <c r="B92" s="355" t="s">
        <v>392</v>
      </c>
      <c r="C92" s="355" t="s">
        <v>687</v>
      </c>
      <c r="D92" s="356" t="s">
        <v>24</v>
      </c>
      <c r="E92" s="356"/>
      <c r="F92" s="356" t="s">
        <v>11</v>
      </c>
      <c r="G92" s="355" t="s">
        <v>1255</v>
      </c>
      <c r="H92" s="360" t="s">
        <v>1567</v>
      </c>
      <c r="I92" s="360" t="s">
        <v>1727</v>
      </c>
      <c r="J92" s="360"/>
      <c r="K92" s="360"/>
      <c r="L92" s="354" t="s">
        <v>639</v>
      </c>
      <c r="M92" s="354" t="s">
        <v>643</v>
      </c>
    </row>
    <row r="93" spans="1:13" ht="63.75" x14ac:dyDescent="0.25">
      <c r="A93" s="354" t="s">
        <v>4</v>
      </c>
      <c r="B93" s="355" t="s">
        <v>393</v>
      </c>
      <c r="C93" s="355" t="s">
        <v>399</v>
      </c>
      <c r="D93" s="356" t="s">
        <v>25</v>
      </c>
      <c r="E93" s="356"/>
      <c r="F93" s="356" t="s">
        <v>11</v>
      </c>
      <c r="G93" s="355" t="s">
        <v>48</v>
      </c>
      <c r="H93" s="361" t="s">
        <v>1407</v>
      </c>
      <c r="I93" s="361" t="s">
        <v>1718</v>
      </c>
      <c r="J93" s="361"/>
      <c r="K93" s="361"/>
      <c r="L93" s="354" t="s">
        <v>639</v>
      </c>
      <c r="M93" s="354" t="s">
        <v>642</v>
      </c>
    </row>
    <row r="94" spans="1:13" ht="25.5" x14ac:dyDescent="0.25">
      <c r="A94" s="354" t="s">
        <v>4</v>
      </c>
      <c r="B94" s="355" t="s">
        <v>401</v>
      </c>
      <c r="C94" s="355" t="s">
        <v>1034</v>
      </c>
      <c r="D94" s="356" t="s">
        <v>25</v>
      </c>
      <c r="E94" s="356"/>
      <c r="F94" s="356" t="s">
        <v>11</v>
      </c>
      <c r="G94" s="355" t="s">
        <v>1245</v>
      </c>
      <c r="H94" s="360" t="s">
        <v>1436</v>
      </c>
      <c r="I94" s="360"/>
      <c r="J94" s="360"/>
      <c r="K94" s="360"/>
      <c r="L94" s="354" t="s">
        <v>639</v>
      </c>
      <c r="M94" s="354" t="s">
        <v>644</v>
      </c>
    </row>
    <row r="95" spans="1:13" ht="25.5" x14ac:dyDescent="0.25">
      <c r="A95" s="354" t="s">
        <v>4</v>
      </c>
      <c r="B95" s="355" t="s">
        <v>401</v>
      </c>
      <c r="C95" s="355" t="s">
        <v>1034</v>
      </c>
      <c r="D95" s="356" t="s">
        <v>25</v>
      </c>
      <c r="E95" s="356"/>
      <c r="F95" s="356" t="s">
        <v>11</v>
      </c>
      <c r="G95" s="355" t="s">
        <v>1252</v>
      </c>
      <c r="H95" s="360" t="s">
        <v>1436</v>
      </c>
      <c r="I95" s="360"/>
      <c r="J95" s="360"/>
      <c r="K95" s="360"/>
      <c r="L95" s="354" t="s">
        <v>639</v>
      </c>
      <c r="M95" s="354" t="s">
        <v>644</v>
      </c>
    </row>
    <row r="96" spans="1:13" ht="25.5" x14ac:dyDescent="0.25">
      <c r="A96" s="354" t="s">
        <v>4</v>
      </c>
      <c r="B96" s="355" t="s">
        <v>401</v>
      </c>
      <c r="C96" s="355" t="s">
        <v>1034</v>
      </c>
      <c r="D96" s="356" t="s">
        <v>25</v>
      </c>
      <c r="E96" s="356"/>
      <c r="F96" s="356" t="s">
        <v>11</v>
      </c>
      <c r="G96" s="355" t="s">
        <v>1253</v>
      </c>
      <c r="H96" s="360" t="s">
        <v>1436</v>
      </c>
      <c r="I96" s="360"/>
      <c r="J96" s="360"/>
      <c r="K96" s="360"/>
      <c r="L96" s="354" t="s">
        <v>639</v>
      </c>
      <c r="M96" s="354" t="s">
        <v>644</v>
      </c>
    </row>
    <row r="97" spans="1:13" ht="25.5" x14ac:dyDescent="0.25">
      <c r="A97" s="354" t="s">
        <v>4</v>
      </c>
      <c r="B97" s="355" t="s">
        <v>401</v>
      </c>
      <c r="C97" s="355" t="s">
        <v>1034</v>
      </c>
      <c r="D97" s="356" t="s">
        <v>25</v>
      </c>
      <c r="E97" s="356"/>
      <c r="F97" s="356" t="s">
        <v>11</v>
      </c>
      <c r="G97" s="355" t="s">
        <v>1255</v>
      </c>
      <c r="H97" s="360" t="s">
        <v>1436</v>
      </c>
      <c r="I97" s="360"/>
      <c r="J97" s="360"/>
      <c r="K97" s="360"/>
      <c r="L97" s="354" t="s">
        <v>639</v>
      </c>
      <c r="M97" s="354" t="s">
        <v>644</v>
      </c>
    </row>
    <row r="98" spans="1:13" ht="242.25" x14ac:dyDescent="0.25">
      <c r="A98" s="354" t="s">
        <v>4</v>
      </c>
      <c r="B98" s="355" t="s">
        <v>402</v>
      </c>
      <c r="C98" s="355" t="s">
        <v>1601</v>
      </c>
      <c r="D98" s="356" t="s">
        <v>24</v>
      </c>
      <c r="E98" s="356"/>
      <c r="F98" s="356" t="s">
        <v>11</v>
      </c>
      <c r="G98" s="355" t="s">
        <v>47</v>
      </c>
      <c r="H98" s="361" t="s">
        <v>1385</v>
      </c>
      <c r="I98" s="361" t="s">
        <v>1709</v>
      </c>
      <c r="J98" s="361"/>
      <c r="K98" s="361"/>
      <c r="L98" s="354" t="s">
        <v>639</v>
      </c>
      <c r="M98" s="354" t="s">
        <v>643</v>
      </c>
    </row>
    <row r="99" spans="1:13" ht="382.5" x14ac:dyDescent="0.25">
      <c r="A99" s="354" t="s">
        <v>4</v>
      </c>
      <c r="B99" s="355" t="s">
        <v>402</v>
      </c>
      <c r="C99" s="355" t="s">
        <v>1601</v>
      </c>
      <c r="D99" s="356" t="s">
        <v>24</v>
      </c>
      <c r="E99" s="356"/>
      <c r="F99" s="356" t="s">
        <v>11</v>
      </c>
      <c r="G99" s="355" t="s">
        <v>48</v>
      </c>
      <c r="H99" s="361" t="s">
        <v>1409</v>
      </c>
      <c r="I99" s="361" t="s">
        <v>1719</v>
      </c>
      <c r="J99" s="361"/>
      <c r="K99" s="361"/>
      <c r="L99" s="354" t="s">
        <v>639</v>
      </c>
      <c r="M99" s="354" t="s">
        <v>643</v>
      </c>
    </row>
    <row r="100" spans="1:13" ht="409.5" x14ac:dyDescent="0.25">
      <c r="A100" s="354" t="s">
        <v>4</v>
      </c>
      <c r="B100" s="355" t="s">
        <v>402</v>
      </c>
      <c r="C100" s="355" t="s">
        <v>1601</v>
      </c>
      <c r="D100" s="356" t="s">
        <v>24</v>
      </c>
      <c r="E100" s="356"/>
      <c r="F100" s="356" t="s">
        <v>11</v>
      </c>
      <c r="G100" s="355" t="s">
        <v>1245</v>
      </c>
      <c r="H100" s="361" t="s">
        <v>1438</v>
      </c>
      <c r="I100" s="361" t="s">
        <v>1728</v>
      </c>
      <c r="J100" s="361"/>
      <c r="K100" s="361"/>
      <c r="L100" s="354" t="s">
        <v>639</v>
      </c>
      <c r="M100" s="354" t="s">
        <v>643</v>
      </c>
    </row>
    <row r="101" spans="1:13" ht="344.25" x14ac:dyDescent="0.25">
      <c r="A101" s="354" t="s">
        <v>4</v>
      </c>
      <c r="B101" s="355" t="s">
        <v>402</v>
      </c>
      <c r="C101" s="355" t="s">
        <v>1601</v>
      </c>
      <c r="D101" s="356" t="s">
        <v>24</v>
      </c>
      <c r="E101" s="356"/>
      <c r="F101" s="356" t="s">
        <v>11</v>
      </c>
      <c r="G101" s="355" t="s">
        <v>1249</v>
      </c>
      <c r="H101" s="361" t="s">
        <v>1526</v>
      </c>
      <c r="I101" s="361" t="s">
        <v>1755</v>
      </c>
      <c r="J101" s="361"/>
      <c r="K101" s="361"/>
      <c r="L101" s="354" t="s">
        <v>639</v>
      </c>
      <c r="M101" s="354" t="s">
        <v>643</v>
      </c>
    </row>
    <row r="102" spans="1:13" ht="382.5" x14ac:dyDescent="0.25">
      <c r="A102" s="354" t="s">
        <v>4</v>
      </c>
      <c r="B102" s="355" t="s">
        <v>402</v>
      </c>
      <c r="C102" s="355" t="s">
        <v>1601</v>
      </c>
      <c r="D102" s="356" t="s">
        <v>24</v>
      </c>
      <c r="E102" s="356"/>
      <c r="F102" s="356" t="s">
        <v>11</v>
      </c>
      <c r="G102" s="355" t="s">
        <v>1252</v>
      </c>
      <c r="H102" s="361" t="s">
        <v>1549</v>
      </c>
      <c r="I102" s="361" t="s">
        <v>1719</v>
      </c>
      <c r="J102" s="361"/>
      <c r="K102" s="361"/>
      <c r="L102" s="354" t="s">
        <v>639</v>
      </c>
      <c r="M102" s="354" t="s">
        <v>643</v>
      </c>
    </row>
    <row r="103" spans="1:13" ht="409.5" x14ac:dyDescent="0.25">
      <c r="A103" s="354" t="s">
        <v>4</v>
      </c>
      <c r="B103" s="355" t="s">
        <v>402</v>
      </c>
      <c r="C103" s="355" t="s">
        <v>1601</v>
      </c>
      <c r="D103" s="356" t="s">
        <v>24</v>
      </c>
      <c r="E103" s="356"/>
      <c r="F103" s="356" t="s">
        <v>11</v>
      </c>
      <c r="G103" s="355" t="s">
        <v>1253</v>
      </c>
      <c r="H103" s="361" t="s">
        <v>1438</v>
      </c>
      <c r="I103" s="361" t="s">
        <v>1728</v>
      </c>
      <c r="J103" s="361"/>
      <c r="K103" s="361"/>
      <c r="L103" s="354" t="s">
        <v>639</v>
      </c>
      <c r="M103" s="354" t="s">
        <v>643</v>
      </c>
    </row>
    <row r="104" spans="1:13" ht="382.5" x14ac:dyDescent="0.25">
      <c r="A104" s="354" t="s">
        <v>4</v>
      </c>
      <c r="B104" s="355" t="s">
        <v>402</v>
      </c>
      <c r="C104" s="355" t="s">
        <v>1601</v>
      </c>
      <c r="D104" s="356" t="s">
        <v>24</v>
      </c>
      <c r="E104" s="356"/>
      <c r="F104" s="356" t="s">
        <v>11</v>
      </c>
      <c r="G104" s="355" t="s">
        <v>1260</v>
      </c>
      <c r="H104" s="361" t="s">
        <v>1549</v>
      </c>
      <c r="I104" s="361" t="s">
        <v>1719</v>
      </c>
      <c r="J104" s="361"/>
      <c r="K104" s="361"/>
      <c r="L104" s="354" t="s">
        <v>639</v>
      </c>
      <c r="M104" s="354" t="s">
        <v>643</v>
      </c>
    </row>
    <row r="105" spans="1:13" ht="25.5" x14ac:dyDescent="0.25">
      <c r="A105" s="354" t="s">
        <v>4</v>
      </c>
      <c r="B105" s="355" t="s">
        <v>404</v>
      </c>
      <c r="C105" s="355" t="s">
        <v>1040</v>
      </c>
      <c r="D105" s="356" t="s">
        <v>24</v>
      </c>
      <c r="E105" s="356"/>
      <c r="F105" s="356" t="s">
        <v>11</v>
      </c>
      <c r="G105" s="355" t="s">
        <v>48</v>
      </c>
      <c r="H105" s="361" t="s">
        <v>1411</v>
      </c>
      <c r="I105" s="361" t="s">
        <v>1412</v>
      </c>
      <c r="J105" s="361"/>
      <c r="K105" s="361"/>
      <c r="L105" s="354" t="s">
        <v>639</v>
      </c>
      <c r="M105" s="354" t="s">
        <v>643</v>
      </c>
    </row>
    <row r="106" spans="1:13" ht="25.5" x14ac:dyDescent="0.25">
      <c r="A106" s="354" t="s">
        <v>4</v>
      </c>
      <c r="B106" s="355" t="s">
        <v>404</v>
      </c>
      <c r="C106" s="355" t="s">
        <v>1040</v>
      </c>
      <c r="D106" s="356" t="s">
        <v>24</v>
      </c>
      <c r="E106" s="356"/>
      <c r="F106" s="356" t="s">
        <v>11</v>
      </c>
      <c r="G106" s="355" t="s">
        <v>1245</v>
      </c>
      <c r="H106" s="361" t="s">
        <v>1440</v>
      </c>
      <c r="I106" s="361"/>
      <c r="J106" s="361"/>
      <c r="K106" s="361"/>
      <c r="L106" s="354"/>
      <c r="M106" s="354"/>
    </row>
    <row r="107" spans="1:13" ht="38.25" x14ac:dyDescent="0.25">
      <c r="A107" s="354" t="s">
        <v>4</v>
      </c>
      <c r="B107" s="355" t="s">
        <v>404</v>
      </c>
      <c r="C107" s="355" t="s">
        <v>1040</v>
      </c>
      <c r="D107" s="356" t="s">
        <v>24</v>
      </c>
      <c r="E107" s="356"/>
      <c r="F107" s="356" t="s">
        <v>11</v>
      </c>
      <c r="G107" s="355" t="s">
        <v>1252</v>
      </c>
      <c r="H107" s="361" t="s">
        <v>1550</v>
      </c>
      <c r="I107" s="361" t="s">
        <v>1412</v>
      </c>
      <c r="J107" s="361"/>
      <c r="K107" s="361"/>
      <c r="L107" s="354" t="s">
        <v>639</v>
      </c>
      <c r="M107" s="354" t="s">
        <v>643</v>
      </c>
    </row>
    <row r="108" spans="1:13" ht="25.5" x14ac:dyDescent="0.25">
      <c r="A108" s="354" t="s">
        <v>4</v>
      </c>
      <c r="B108" s="355" t="s">
        <v>404</v>
      </c>
      <c r="C108" s="355" t="s">
        <v>1040</v>
      </c>
      <c r="D108" s="356" t="s">
        <v>24</v>
      </c>
      <c r="E108" s="356"/>
      <c r="F108" s="356" t="s">
        <v>11</v>
      </c>
      <c r="G108" s="355" t="s">
        <v>1253</v>
      </c>
      <c r="H108" s="361" t="s">
        <v>1440</v>
      </c>
      <c r="I108" s="361"/>
      <c r="J108" s="361"/>
      <c r="K108" s="361"/>
      <c r="L108" s="354" t="s">
        <v>639</v>
      </c>
      <c r="M108" s="354" t="s">
        <v>643</v>
      </c>
    </row>
    <row r="109" spans="1:13" ht="38.25" x14ac:dyDescent="0.25">
      <c r="A109" s="354" t="s">
        <v>4</v>
      </c>
      <c r="B109" s="355" t="s">
        <v>404</v>
      </c>
      <c r="C109" s="355" t="s">
        <v>1040</v>
      </c>
      <c r="D109" s="356" t="s">
        <v>24</v>
      </c>
      <c r="E109" s="356"/>
      <c r="F109" s="356" t="s">
        <v>11</v>
      </c>
      <c r="G109" s="355" t="s">
        <v>1260</v>
      </c>
      <c r="H109" s="361" t="s">
        <v>1550</v>
      </c>
      <c r="I109" s="361" t="s">
        <v>1412</v>
      </c>
      <c r="J109" s="361"/>
      <c r="K109" s="361"/>
      <c r="L109" s="354" t="s">
        <v>639</v>
      </c>
      <c r="M109" s="354" t="s">
        <v>643</v>
      </c>
    </row>
    <row r="110" spans="1:13" ht="178.5" x14ac:dyDescent="0.25">
      <c r="A110" s="354" t="s">
        <v>4</v>
      </c>
      <c r="B110" s="355" t="s">
        <v>408</v>
      </c>
      <c r="C110" s="355" t="s">
        <v>1602</v>
      </c>
      <c r="D110" s="356" t="s">
        <v>24</v>
      </c>
      <c r="E110" s="356"/>
      <c r="F110" s="356" t="s">
        <v>11</v>
      </c>
      <c r="G110" s="355" t="s">
        <v>47</v>
      </c>
      <c r="H110" s="361" t="s">
        <v>1387</v>
      </c>
      <c r="I110" s="361" t="s">
        <v>1710</v>
      </c>
      <c r="J110" s="361" t="s">
        <v>1390</v>
      </c>
      <c r="K110" s="361"/>
      <c r="L110" s="354" t="s">
        <v>639</v>
      </c>
      <c r="M110" s="354" t="s">
        <v>644</v>
      </c>
    </row>
    <row r="111" spans="1:13" ht="140.25" x14ac:dyDescent="0.25">
      <c r="A111" s="354" t="s">
        <v>4</v>
      </c>
      <c r="B111" s="355" t="s">
        <v>408</v>
      </c>
      <c r="C111" s="355" t="s">
        <v>1602</v>
      </c>
      <c r="D111" s="356" t="s">
        <v>24</v>
      </c>
      <c r="E111" s="356"/>
      <c r="F111" s="356" t="s">
        <v>11</v>
      </c>
      <c r="G111" s="355" t="s">
        <v>1245</v>
      </c>
      <c r="H111" s="361" t="s">
        <v>1443</v>
      </c>
      <c r="I111" s="361" t="s">
        <v>1729</v>
      </c>
      <c r="J111" s="361"/>
      <c r="K111" s="361"/>
      <c r="L111" s="354"/>
      <c r="M111" s="354"/>
    </row>
    <row r="112" spans="1:13" ht="140.25" x14ac:dyDescent="0.25">
      <c r="A112" s="354" t="s">
        <v>4</v>
      </c>
      <c r="B112" s="355" t="s">
        <v>408</v>
      </c>
      <c r="C112" s="355" t="s">
        <v>1602</v>
      </c>
      <c r="D112" s="356" t="s">
        <v>24</v>
      </c>
      <c r="E112" s="356"/>
      <c r="F112" s="356" t="s">
        <v>11</v>
      </c>
      <c r="G112" s="355" t="s">
        <v>1258</v>
      </c>
      <c r="H112" s="361" t="s">
        <v>1351</v>
      </c>
      <c r="I112" s="361" t="s">
        <v>1794</v>
      </c>
      <c r="J112" s="361"/>
      <c r="K112" s="361"/>
      <c r="L112" s="354" t="s">
        <v>638</v>
      </c>
      <c r="M112" s="354" t="s">
        <v>643</v>
      </c>
    </row>
    <row r="113" spans="1:13" ht="140.25" x14ac:dyDescent="0.25">
      <c r="A113" s="354" t="s">
        <v>4</v>
      </c>
      <c r="B113" s="355" t="s">
        <v>408</v>
      </c>
      <c r="C113" s="355" t="s">
        <v>1602</v>
      </c>
      <c r="D113" s="356" t="s">
        <v>24</v>
      </c>
      <c r="E113" s="356"/>
      <c r="F113" s="356" t="s">
        <v>11</v>
      </c>
      <c r="G113" s="355" t="s">
        <v>1262</v>
      </c>
      <c r="H113" s="361" t="s">
        <v>1351</v>
      </c>
      <c r="I113" s="361" t="s">
        <v>1794</v>
      </c>
      <c r="J113" s="361"/>
      <c r="K113" s="361"/>
      <c r="L113" s="354" t="s">
        <v>638</v>
      </c>
      <c r="M113" s="354" t="s">
        <v>643</v>
      </c>
    </row>
    <row r="114" spans="1:13" ht="204" x14ac:dyDescent="0.25">
      <c r="A114" s="354" t="s">
        <v>4</v>
      </c>
      <c r="B114" s="355" t="s">
        <v>409</v>
      </c>
      <c r="C114" s="355" t="s">
        <v>1619</v>
      </c>
      <c r="D114" s="356" t="s">
        <v>24</v>
      </c>
      <c r="E114" s="356"/>
      <c r="F114" s="356" t="s">
        <v>11</v>
      </c>
      <c r="G114" s="355" t="s">
        <v>1258</v>
      </c>
      <c r="H114" s="361" t="s">
        <v>1354</v>
      </c>
      <c r="I114" s="361" t="s">
        <v>1353</v>
      </c>
      <c r="J114" s="361"/>
      <c r="K114" s="361"/>
      <c r="L114" s="354" t="s">
        <v>638</v>
      </c>
      <c r="M114" s="354" t="s">
        <v>643</v>
      </c>
    </row>
    <row r="115" spans="1:13" ht="204" x14ac:dyDescent="0.25">
      <c r="A115" s="354" t="s">
        <v>4</v>
      </c>
      <c r="B115" s="355" t="s">
        <v>409</v>
      </c>
      <c r="C115" s="355" t="s">
        <v>1619</v>
      </c>
      <c r="D115" s="356" t="s">
        <v>24</v>
      </c>
      <c r="E115" s="356"/>
      <c r="F115" s="356" t="s">
        <v>11</v>
      </c>
      <c r="G115" s="355" t="s">
        <v>1262</v>
      </c>
      <c r="H115" s="361" t="s">
        <v>1354</v>
      </c>
      <c r="I115" s="361" t="s">
        <v>1353</v>
      </c>
      <c r="J115" s="361"/>
      <c r="K115" s="361"/>
      <c r="L115" s="354" t="s">
        <v>638</v>
      </c>
      <c r="M115" s="354" t="s">
        <v>643</v>
      </c>
    </row>
    <row r="116" spans="1:13" ht="76.5" x14ac:dyDescent="0.25">
      <c r="A116" s="354" t="s">
        <v>7</v>
      </c>
      <c r="B116" s="355" t="s">
        <v>423</v>
      </c>
      <c r="C116" s="355" t="s">
        <v>1592</v>
      </c>
      <c r="D116" s="356" t="s">
        <v>25</v>
      </c>
      <c r="E116" s="356"/>
      <c r="F116" s="356" t="s">
        <v>11</v>
      </c>
      <c r="G116" s="355" t="s">
        <v>1579</v>
      </c>
      <c r="H116" s="360"/>
      <c r="I116" s="360"/>
      <c r="J116" s="360" t="s">
        <v>1290</v>
      </c>
      <c r="K116" s="360"/>
      <c r="L116" s="354" t="s">
        <v>640</v>
      </c>
      <c r="M116" s="354" t="s">
        <v>644</v>
      </c>
    </row>
    <row r="117" spans="1:13" ht="178.5" x14ac:dyDescent="0.25">
      <c r="A117" s="354" t="s">
        <v>7</v>
      </c>
      <c r="B117" s="355" t="s">
        <v>434</v>
      </c>
      <c r="C117" s="355" t="s">
        <v>1593</v>
      </c>
      <c r="D117" s="356" t="s">
        <v>24</v>
      </c>
      <c r="E117" s="356"/>
      <c r="F117" s="356" t="s">
        <v>11</v>
      </c>
      <c r="G117" s="355" t="s">
        <v>1579</v>
      </c>
      <c r="H117" s="361" t="s">
        <v>1689</v>
      </c>
      <c r="I117" s="361" t="s">
        <v>1690</v>
      </c>
      <c r="J117" s="361"/>
      <c r="K117" s="361"/>
      <c r="L117" s="354" t="s">
        <v>639</v>
      </c>
      <c r="M117" s="354" t="s">
        <v>644</v>
      </c>
    </row>
    <row r="118" spans="1:13" ht="38.25" x14ac:dyDescent="0.25">
      <c r="A118" s="354" t="s">
        <v>7</v>
      </c>
      <c r="B118" s="355" t="s">
        <v>440</v>
      </c>
      <c r="C118" s="355" t="s">
        <v>1078</v>
      </c>
      <c r="D118" s="356" t="s">
        <v>24</v>
      </c>
      <c r="E118" s="356"/>
      <c r="F118" s="356" t="s">
        <v>11</v>
      </c>
      <c r="G118" s="355" t="s">
        <v>46</v>
      </c>
      <c r="H118" s="361" t="s">
        <v>1338</v>
      </c>
      <c r="I118" s="361"/>
      <c r="J118" s="361"/>
      <c r="K118" s="361"/>
      <c r="L118" s="354" t="s">
        <v>639</v>
      </c>
      <c r="M118" s="354" t="s">
        <v>643</v>
      </c>
    </row>
    <row r="119" spans="1:13" ht="38.25" x14ac:dyDescent="0.25">
      <c r="A119" s="354" t="s">
        <v>7</v>
      </c>
      <c r="B119" s="355" t="s">
        <v>440</v>
      </c>
      <c r="C119" s="355" t="s">
        <v>1078</v>
      </c>
      <c r="D119" s="356" t="s">
        <v>24</v>
      </c>
      <c r="E119" s="356"/>
      <c r="F119" s="356" t="s">
        <v>11</v>
      </c>
      <c r="G119" s="355" t="s">
        <v>1246</v>
      </c>
      <c r="H119" s="361" t="s">
        <v>1338</v>
      </c>
      <c r="I119" s="361"/>
      <c r="J119" s="361"/>
      <c r="K119" s="361"/>
      <c r="L119" s="354" t="s">
        <v>639</v>
      </c>
      <c r="M119" s="354" t="s">
        <v>643</v>
      </c>
    </row>
    <row r="120" spans="1:13" ht="63.75" x14ac:dyDescent="0.25">
      <c r="A120" s="354" t="s">
        <v>7</v>
      </c>
      <c r="B120" s="355" t="s">
        <v>440</v>
      </c>
      <c r="C120" s="355" t="s">
        <v>1078</v>
      </c>
      <c r="D120" s="356" t="s">
        <v>24</v>
      </c>
      <c r="E120" s="356"/>
      <c r="F120" s="356" t="s">
        <v>11</v>
      </c>
      <c r="G120" s="355" t="s">
        <v>1247</v>
      </c>
      <c r="H120" s="361" t="s">
        <v>1467</v>
      </c>
      <c r="I120" s="361"/>
      <c r="J120" s="361"/>
      <c r="K120" s="361"/>
      <c r="L120" s="354" t="s">
        <v>639</v>
      </c>
      <c r="M120" s="354" t="s">
        <v>643</v>
      </c>
    </row>
    <row r="121" spans="1:13" ht="114.75" x14ac:dyDescent="0.25">
      <c r="A121" s="354" t="s">
        <v>444</v>
      </c>
      <c r="B121" s="355" t="s">
        <v>450</v>
      </c>
      <c r="C121" s="355" t="s">
        <v>1612</v>
      </c>
      <c r="D121" s="356" t="s">
        <v>24</v>
      </c>
      <c r="E121" s="356"/>
      <c r="F121" s="356" t="s">
        <v>11</v>
      </c>
      <c r="G121" s="355" t="s">
        <v>1247</v>
      </c>
      <c r="H121" s="361" t="s">
        <v>1447</v>
      </c>
      <c r="I121" s="361"/>
      <c r="J121" s="361"/>
      <c r="K121" s="361"/>
      <c r="L121" s="354" t="s">
        <v>639</v>
      </c>
      <c r="M121" s="354" t="s">
        <v>644</v>
      </c>
    </row>
    <row r="122" spans="1:13" ht="76.5" x14ac:dyDescent="0.25">
      <c r="A122" s="354" t="s">
        <v>38</v>
      </c>
      <c r="B122" s="355" t="s">
        <v>268</v>
      </c>
      <c r="C122" s="355" t="s">
        <v>656</v>
      </c>
      <c r="D122" s="356" t="s">
        <v>24</v>
      </c>
      <c r="E122" s="356"/>
      <c r="F122" s="356" t="s">
        <v>11</v>
      </c>
      <c r="G122" s="355" t="s">
        <v>1579</v>
      </c>
      <c r="H122" s="359" t="s">
        <v>1659</v>
      </c>
      <c r="I122" s="359" t="s">
        <v>1660</v>
      </c>
      <c r="J122" s="359"/>
      <c r="K122" s="359"/>
      <c r="L122" s="354" t="s">
        <v>638</v>
      </c>
      <c r="M122" s="354" t="s">
        <v>642</v>
      </c>
    </row>
    <row r="123" spans="1:13" ht="293.25" x14ac:dyDescent="0.25">
      <c r="A123" s="354" t="s">
        <v>38</v>
      </c>
      <c r="B123" s="355" t="s">
        <v>269</v>
      </c>
      <c r="C123" s="355" t="s">
        <v>658</v>
      </c>
      <c r="D123" s="356" t="s">
        <v>24</v>
      </c>
      <c r="E123" s="356"/>
      <c r="F123" s="356" t="s">
        <v>11</v>
      </c>
      <c r="G123" s="355" t="s">
        <v>46</v>
      </c>
      <c r="H123" s="357" t="s">
        <v>1691</v>
      </c>
      <c r="I123" s="357" t="s">
        <v>1692</v>
      </c>
      <c r="J123" s="357"/>
      <c r="K123" s="357"/>
      <c r="L123" s="354" t="s">
        <v>639</v>
      </c>
      <c r="M123" s="354" t="s">
        <v>642</v>
      </c>
    </row>
    <row r="124" spans="1:13" ht="293.25" x14ac:dyDescent="0.25">
      <c r="A124" s="354" t="s">
        <v>38</v>
      </c>
      <c r="B124" s="355" t="s">
        <v>269</v>
      </c>
      <c r="C124" s="355" t="s">
        <v>658</v>
      </c>
      <c r="D124" s="356" t="s">
        <v>24</v>
      </c>
      <c r="E124" s="356"/>
      <c r="F124" s="356" t="s">
        <v>11</v>
      </c>
      <c r="G124" s="355" t="s">
        <v>1246</v>
      </c>
      <c r="H124" s="357" t="s">
        <v>1691</v>
      </c>
      <c r="I124" s="357" t="s">
        <v>1692</v>
      </c>
      <c r="J124" s="357"/>
      <c r="K124" s="357"/>
      <c r="L124" s="354" t="s">
        <v>639</v>
      </c>
      <c r="M124" s="354" t="s">
        <v>642</v>
      </c>
    </row>
    <row r="125" spans="1:13" ht="51" x14ac:dyDescent="0.25">
      <c r="A125" s="354" t="s">
        <v>3</v>
      </c>
      <c r="B125" s="355" t="s">
        <v>270</v>
      </c>
      <c r="C125" s="355" t="s">
        <v>271</v>
      </c>
      <c r="D125" s="356" t="s">
        <v>24</v>
      </c>
      <c r="E125" s="356"/>
      <c r="F125" s="356" t="s">
        <v>11</v>
      </c>
      <c r="G125" s="355" t="s">
        <v>46</v>
      </c>
      <c r="H125" s="359" t="s">
        <v>1693</v>
      </c>
      <c r="I125" s="359"/>
      <c r="J125" s="359"/>
      <c r="K125" s="359"/>
      <c r="L125" s="354" t="s">
        <v>639</v>
      </c>
      <c r="M125" s="354" t="s">
        <v>643</v>
      </c>
    </row>
    <row r="126" spans="1:13" ht="51" x14ac:dyDescent="0.25">
      <c r="A126" s="354" t="s">
        <v>3</v>
      </c>
      <c r="B126" s="355" t="s">
        <v>270</v>
      </c>
      <c r="C126" s="355" t="s">
        <v>271</v>
      </c>
      <c r="D126" s="356" t="s">
        <v>24</v>
      </c>
      <c r="E126" s="356"/>
      <c r="F126" s="356" t="s">
        <v>11</v>
      </c>
      <c r="G126" s="355" t="s">
        <v>47</v>
      </c>
      <c r="H126" s="359" t="s">
        <v>1375</v>
      </c>
      <c r="I126" s="359"/>
      <c r="J126" s="359"/>
      <c r="K126" s="359"/>
      <c r="L126" s="354" t="s">
        <v>639</v>
      </c>
      <c r="M126" s="354" t="s">
        <v>643</v>
      </c>
    </row>
    <row r="127" spans="1:13" ht="51" x14ac:dyDescent="0.25">
      <c r="A127" s="354" t="s">
        <v>3</v>
      </c>
      <c r="B127" s="355" t="s">
        <v>270</v>
      </c>
      <c r="C127" s="355" t="s">
        <v>271</v>
      </c>
      <c r="D127" s="356" t="s">
        <v>24</v>
      </c>
      <c r="E127" s="356"/>
      <c r="F127" s="356" t="s">
        <v>11</v>
      </c>
      <c r="G127" s="355" t="s">
        <v>1245</v>
      </c>
      <c r="H127" s="359" t="s">
        <v>1431</v>
      </c>
      <c r="I127" s="359"/>
      <c r="J127" s="359"/>
      <c r="K127" s="359"/>
      <c r="L127" s="354"/>
      <c r="M127" s="354"/>
    </row>
    <row r="128" spans="1:13" ht="51" x14ac:dyDescent="0.25">
      <c r="A128" s="354" t="s">
        <v>3</v>
      </c>
      <c r="B128" s="355" t="s">
        <v>270</v>
      </c>
      <c r="C128" s="355" t="s">
        <v>271</v>
      </c>
      <c r="D128" s="356" t="s">
        <v>24</v>
      </c>
      <c r="E128" s="356"/>
      <c r="F128" s="356" t="s">
        <v>11</v>
      </c>
      <c r="G128" s="355" t="s">
        <v>1246</v>
      </c>
      <c r="H128" s="359" t="s">
        <v>1693</v>
      </c>
      <c r="I128" s="359"/>
      <c r="J128" s="359"/>
      <c r="K128" s="359"/>
      <c r="L128" s="354" t="s">
        <v>639</v>
      </c>
      <c r="M128" s="354" t="s">
        <v>643</v>
      </c>
    </row>
    <row r="129" spans="1:13" ht="51" x14ac:dyDescent="0.25">
      <c r="A129" s="354" t="s">
        <v>3</v>
      </c>
      <c r="B129" s="355" t="s">
        <v>270</v>
      </c>
      <c r="C129" s="355" t="s">
        <v>271</v>
      </c>
      <c r="D129" s="356" t="s">
        <v>24</v>
      </c>
      <c r="E129" s="356"/>
      <c r="F129" s="356" t="s">
        <v>11</v>
      </c>
      <c r="G129" s="355" t="s">
        <v>1247</v>
      </c>
      <c r="H129" s="359" t="s">
        <v>1450</v>
      </c>
      <c r="I129" s="360"/>
      <c r="J129" s="359"/>
      <c r="K129" s="359"/>
      <c r="L129" s="354" t="s">
        <v>639</v>
      </c>
      <c r="M129" s="354" t="s">
        <v>643</v>
      </c>
    </row>
    <row r="130" spans="1:13" ht="51" x14ac:dyDescent="0.25">
      <c r="A130" s="354" t="s">
        <v>3</v>
      </c>
      <c r="B130" s="355" t="s">
        <v>270</v>
      </c>
      <c r="C130" s="355" t="s">
        <v>271</v>
      </c>
      <c r="D130" s="356" t="s">
        <v>24</v>
      </c>
      <c r="E130" s="356"/>
      <c r="F130" s="356" t="s">
        <v>11</v>
      </c>
      <c r="G130" s="355" t="s">
        <v>1248</v>
      </c>
      <c r="H130" s="359" t="s">
        <v>1489</v>
      </c>
      <c r="I130" s="360"/>
      <c r="J130" s="359"/>
      <c r="K130" s="359"/>
      <c r="L130" s="354" t="s">
        <v>639</v>
      </c>
      <c r="M130" s="354" t="s">
        <v>643</v>
      </c>
    </row>
    <row r="131" spans="1:13" ht="51" x14ac:dyDescent="0.25">
      <c r="A131" s="354" t="s">
        <v>3</v>
      </c>
      <c r="B131" s="355" t="s">
        <v>270</v>
      </c>
      <c r="C131" s="355" t="s">
        <v>271</v>
      </c>
      <c r="D131" s="356" t="s">
        <v>24</v>
      </c>
      <c r="E131" s="356"/>
      <c r="F131" s="356" t="s">
        <v>11</v>
      </c>
      <c r="G131" s="355" t="s">
        <v>1249</v>
      </c>
      <c r="H131" s="363" t="s">
        <v>1518</v>
      </c>
      <c r="I131" s="364"/>
      <c r="J131" s="363"/>
      <c r="K131" s="363"/>
      <c r="L131" s="354" t="s">
        <v>639</v>
      </c>
      <c r="M131" s="354" t="s">
        <v>643</v>
      </c>
    </row>
    <row r="132" spans="1:13" ht="51" x14ac:dyDescent="0.25">
      <c r="A132" s="354" t="s">
        <v>3</v>
      </c>
      <c r="B132" s="355" t="s">
        <v>270</v>
      </c>
      <c r="C132" s="355" t="s">
        <v>271</v>
      </c>
      <c r="D132" s="356" t="s">
        <v>24</v>
      </c>
      <c r="E132" s="356"/>
      <c r="F132" s="356" t="s">
        <v>11</v>
      </c>
      <c r="G132" s="355" t="s">
        <v>1250</v>
      </c>
      <c r="H132" s="359" t="s">
        <v>1534</v>
      </c>
      <c r="I132" s="360"/>
      <c r="J132" s="359"/>
      <c r="K132" s="359"/>
      <c r="L132" s="354" t="s">
        <v>639</v>
      </c>
      <c r="M132" s="354" t="s">
        <v>643</v>
      </c>
    </row>
    <row r="133" spans="1:13" ht="51" x14ac:dyDescent="0.25">
      <c r="A133" s="354" t="s">
        <v>3</v>
      </c>
      <c r="B133" s="355" t="s">
        <v>270</v>
      </c>
      <c r="C133" s="355" t="s">
        <v>271</v>
      </c>
      <c r="D133" s="356" t="s">
        <v>24</v>
      </c>
      <c r="E133" s="356"/>
      <c r="F133" s="356" t="s">
        <v>11</v>
      </c>
      <c r="G133" s="355" t="s">
        <v>1251</v>
      </c>
      <c r="H133" s="359" t="s">
        <v>1505</v>
      </c>
      <c r="I133" s="360"/>
      <c r="J133" s="359"/>
      <c r="K133" s="359"/>
      <c r="L133" s="354" t="s">
        <v>639</v>
      </c>
      <c r="M133" s="354" t="s">
        <v>643</v>
      </c>
    </row>
    <row r="134" spans="1:13" ht="51" x14ac:dyDescent="0.25">
      <c r="A134" s="354" t="s">
        <v>3</v>
      </c>
      <c r="B134" s="355" t="s">
        <v>270</v>
      </c>
      <c r="C134" s="355" t="s">
        <v>271</v>
      </c>
      <c r="D134" s="356" t="s">
        <v>24</v>
      </c>
      <c r="E134" s="356"/>
      <c r="F134" s="356" t="s">
        <v>11</v>
      </c>
      <c r="G134" s="355" t="s">
        <v>1252</v>
      </c>
      <c r="H134" s="359" t="s">
        <v>1540</v>
      </c>
      <c r="I134" s="360"/>
      <c r="J134" s="359"/>
      <c r="K134" s="359"/>
      <c r="L134" s="354" t="s">
        <v>639</v>
      </c>
      <c r="M134" s="354" t="s">
        <v>643</v>
      </c>
    </row>
    <row r="135" spans="1:13" ht="51" x14ac:dyDescent="0.25">
      <c r="A135" s="354" t="s">
        <v>3</v>
      </c>
      <c r="B135" s="355" t="s">
        <v>270</v>
      </c>
      <c r="C135" s="355" t="s">
        <v>271</v>
      </c>
      <c r="D135" s="356" t="s">
        <v>24</v>
      </c>
      <c r="E135" s="356"/>
      <c r="F135" s="356" t="s">
        <v>11</v>
      </c>
      <c r="G135" s="355" t="s">
        <v>1253</v>
      </c>
      <c r="H135" s="359" t="s">
        <v>1431</v>
      </c>
      <c r="I135" s="359"/>
      <c r="J135" s="359"/>
      <c r="K135" s="359"/>
      <c r="L135" s="354" t="s">
        <v>639</v>
      </c>
      <c r="M135" s="354" t="s">
        <v>643</v>
      </c>
    </row>
    <row r="136" spans="1:13" ht="51" x14ac:dyDescent="0.25">
      <c r="A136" s="354" t="s">
        <v>3</v>
      </c>
      <c r="B136" s="355" t="s">
        <v>270</v>
      </c>
      <c r="C136" s="355" t="s">
        <v>271</v>
      </c>
      <c r="D136" s="356" t="s">
        <v>24</v>
      </c>
      <c r="E136" s="356"/>
      <c r="F136" s="356" t="s">
        <v>11</v>
      </c>
      <c r="G136" s="355" t="s">
        <v>1256</v>
      </c>
      <c r="H136" s="359" t="s">
        <v>1620</v>
      </c>
      <c r="I136" s="359"/>
      <c r="J136" s="359"/>
      <c r="K136" s="359"/>
      <c r="L136" s="354" t="s">
        <v>639</v>
      </c>
      <c r="M136" s="354" t="s">
        <v>643</v>
      </c>
    </row>
    <row r="137" spans="1:13" ht="51" x14ac:dyDescent="0.25">
      <c r="A137" s="354" t="s">
        <v>3</v>
      </c>
      <c r="B137" s="355" t="s">
        <v>270</v>
      </c>
      <c r="C137" s="355" t="s">
        <v>271</v>
      </c>
      <c r="D137" s="356" t="s">
        <v>24</v>
      </c>
      <c r="E137" s="356"/>
      <c r="F137" s="356" t="s">
        <v>11</v>
      </c>
      <c r="G137" s="355" t="s">
        <v>1257</v>
      </c>
      <c r="H137" s="359" t="s">
        <v>1374</v>
      </c>
      <c r="I137" s="359"/>
      <c r="J137" s="359"/>
      <c r="K137" s="359"/>
      <c r="L137" s="354" t="s">
        <v>639</v>
      </c>
      <c r="M137" s="354" t="s">
        <v>643</v>
      </c>
    </row>
    <row r="138" spans="1:13" ht="51" x14ac:dyDescent="0.25">
      <c r="A138" s="354" t="s">
        <v>3</v>
      </c>
      <c r="B138" s="355" t="s">
        <v>270</v>
      </c>
      <c r="C138" s="355" t="s">
        <v>271</v>
      </c>
      <c r="D138" s="356" t="s">
        <v>24</v>
      </c>
      <c r="E138" s="356"/>
      <c r="F138" s="356" t="s">
        <v>11</v>
      </c>
      <c r="G138" s="355" t="s">
        <v>1259</v>
      </c>
      <c r="H138" s="359" t="s">
        <v>1629</v>
      </c>
      <c r="I138" s="359"/>
      <c r="J138" s="359"/>
      <c r="K138" s="359"/>
      <c r="L138" s="354" t="s">
        <v>639</v>
      </c>
      <c r="M138" s="354" t="s">
        <v>643</v>
      </c>
    </row>
    <row r="139" spans="1:13" ht="89.25" x14ac:dyDescent="0.25">
      <c r="A139" s="354" t="s">
        <v>3</v>
      </c>
      <c r="B139" s="355" t="s">
        <v>278</v>
      </c>
      <c r="C139" s="355" t="s">
        <v>273</v>
      </c>
      <c r="D139" s="356" t="s">
        <v>24</v>
      </c>
      <c r="E139" s="356"/>
      <c r="F139" s="356" t="s">
        <v>11</v>
      </c>
      <c r="G139" s="355" t="s">
        <v>1247</v>
      </c>
      <c r="H139" s="359" t="s">
        <v>1448</v>
      </c>
      <c r="I139" s="359" t="s">
        <v>1730</v>
      </c>
      <c r="J139" s="359"/>
      <c r="K139" s="359"/>
      <c r="L139" s="354" t="s">
        <v>639</v>
      </c>
      <c r="M139" s="354" t="s">
        <v>644</v>
      </c>
    </row>
    <row r="140" spans="1:13" ht="89.25" x14ac:dyDescent="0.25">
      <c r="A140" s="354" t="s">
        <v>3</v>
      </c>
      <c r="B140" s="355" t="s">
        <v>281</v>
      </c>
      <c r="C140" s="355" t="s">
        <v>1581</v>
      </c>
      <c r="D140" s="356" t="s">
        <v>25</v>
      </c>
      <c r="E140" s="356"/>
      <c r="F140" s="356" t="s">
        <v>11</v>
      </c>
      <c r="G140" s="355" t="s">
        <v>1579</v>
      </c>
      <c r="H140" s="357" t="s">
        <v>1661</v>
      </c>
      <c r="I140" s="357"/>
      <c r="J140" s="357"/>
      <c r="K140" s="357"/>
      <c r="L140" s="354" t="s">
        <v>638</v>
      </c>
      <c r="M140" s="354" t="s">
        <v>643</v>
      </c>
    </row>
    <row r="141" spans="1:13" ht="89.25" x14ac:dyDescent="0.25">
      <c r="A141" s="354" t="s">
        <v>3</v>
      </c>
      <c r="B141" s="355" t="s">
        <v>281</v>
      </c>
      <c r="C141" s="355" t="s">
        <v>1581</v>
      </c>
      <c r="D141" s="356" t="s">
        <v>25</v>
      </c>
      <c r="E141" s="356"/>
      <c r="F141" s="356" t="s">
        <v>11</v>
      </c>
      <c r="G141" s="355" t="s">
        <v>46</v>
      </c>
      <c r="H141" s="357" t="s">
        <v>1694</v>
      </c>
      <c r="I141" s="357"/>
      <c r="J141" s="357"/>
      <c r="K141" s="357"/>
      <c r="L141" s="354" t="s">
        <v>639</v>
      </c>
      <c r="M141" s="354" t="s">
        <v>643</v>
      </c>
    </row>
    <row r="142" spans="1:13" ht="89.25" x14ac:dyDescent="0.25">
      <c r="A142" s="354" t="s">
        <v>3</v>
      </c>
      <c r="B142" s="355" t="s">
        <v>281</v>
      </c>
      <c r="C142" s="355" t="s">
        <v>1581</v>
      </c>
      <c r="D142" s="356" t="s">
        <v>25</v>
      </c>
      <c r="E142" s="356"/>
      <c r="F142" s="356" t="s">
        <v>11</v>
      </c>
      <c r="G142" s="355" t="s">
        <v>47</v>
      </c>
      <c r="H142" s="357" t="s">
        <v>1375</v>
      </c>
      <c r="I142" s="357"/>
      <c r="J142" s="357"/>
      <c r="K142" s="357"/>
      <c r="L142" s="354" t="s">
        <v>639</v>
      </c>
      <c r="M142" s="354" t="s">
        <v>643</v>
      </c>
    </row>
    <row r="143" spans="1:13" ht="89.25" x14ac:dyDescent="0.25">
      <c r="A143" s="354" t="s">
        <v>3</v>
      </c>
      <c r="B143" s="355" t="s">
        <v>281</v>
      </c>
      <c r="C143" s="355" t="s">
        <v>1581</v>
      </c>
      <c r="D143" s="356" t="s">
        <v>25</v>
      </c>
      <c r="E143" s="356"/>
      <c r="F143" s="356" t="s">
        <v>11</v>
      </c>
      <c r="G143" s="355" t="s">
        <v>1245</v>
      </c>
      <c r="H143" s="357" t="s">
        <v>1430</v>
      </c>
      <c r="I143" s="357"/>
      <c r="J143" s="357"/>
      <c r="K143" s="357"/>
      <c r="L143" s="354"/>
      <c r="M143" s="354"/>
    </row>
    <row r="144" spans="1:13" ht="89.25" x14ac:dyDescent="0.25">
      <c r="A144" s="354" t="s">
        <v>3</v>
      </c>
      <c r="B144" s="355" t="s">
        <v>281</v>
      </c>
      <c r="C144" s="355" t="s">
        <v>1581</v>
      </c>
      <c r="D144" s="356" t="s">
        <v>25</v>
      </c>
      <c r="E144" s="356"/>
      <c r="F144" s="356" t="s">
        <v>11</v>
      </c>
      <c r="G144" s="355" t="s">
        <v>1246</v>
      </c>
      <c r="H144" s="357" t="s">
        <v>1694</v>
      </c>
      <c r="I144" s="357"/>
      <c r="J144" s="357"/>
      <c r="K144" s="357"/>
      <c r="L144" s="354" t="s">
        <v>639</v>
      </c>
      <c r="M144" s="354" t="s">
        <v>643</v>
      </c>
    </row>
    <row r="145" spans="1:13" ht="89.25" x14ac:dyDescent="0.25">
      <c r="A145" s="354" t="s">
        <v>3</v>
      </c>
      <c r="B145" s="355" t="s">
        <v>281</v>
      </c>
      <c r="C145" s="355" t="s">
        <v>1581</v>
      </c>
      <c r="D145" s="356" t="s">
        <v>25</v>
      </c>
      <c r="E145" s="356"/>
      <c r="F145" s="356" t="s">
        <v>11</v>
      </c>
      <c r="G145" s="355" t="s">
        <v>1247</v>
      </c>
      <c r="H145" s="357" t="s">
        <v>1453</v>
      </c>
      <c r="I145" s="357"/>
      <c r="J145" s="357"/>
      <c r="K145" s="357"/>
      <c r="L145" s="354" t="s">
        <v>639</v>
      </c>
      <c r="M145" s="354" t="s">
        <v>643</v>
      </c>
    </row>
    <row r="146" spans="1:13" ht="89.25" x14ac:dyDescent="0.25">
      <c r="A146" s="354" t="s">
        <v>3</v>
      </c>
      <c r="B146" s="355" t="s">
        <v>281</v>
      </c>
      <c r="C146" s="355" t="s">
        <v>1581</v>
      </c>
      <c r="D146" s="356" t="s">
        <v>25</v>
      </c>
      <c r="E146" s="356"/>
      <c r="F146" s="356" t="s">
        <v>11</v>
      </c>
      <c r="G146" s="355" t="s">
        <v>1248</v>
      </c>
      <c r="H146" s="357" t="s">
        <v>1490</v>
      </c>
      <c r="I146" s="357"/>
      <c r="J146" s="357"/>
      <c r="K146" s="357"/>
      <c r="L146" s="354" t="s">
        <v>639</v>
      </c>
      <c r="M146" s="354" t="s">
        <v>643</v>
      </c>
    </row>
    <row r="147" spans="1:13" ht="89.25" x14ac:dyDescent="0.25">
      <c r="A147" s="354" t="s">
        <v>3</v>
      </c>
      <c r="B147" s="355" t="s">
        <v>281</v>
      </c>
      <c r="C147" s="355" t="s">
        <v>1581</v>
      </c>
      <c r="D147" s="356" t="s">
        <v>25</v>
      </c>
      <c r="E147" s="356"/>
      <c r="F147" s="356" t="s">
        <v>11</v>
      </c>
      <c r="G147" s="355" t="s">
        <v>1249</v>
      </c>
      <c r="H147" s="357" t="s">
        <v>1519</v>
      </c>
      <c r="I147" s="357"/>
      <c r="J147" s="357"/>
      <c r="K147" s="357"/>
      <c r="L147" s="354" t="s">
        <v>639</v>
      </c>
      <c r="M147" s="354" t="s">
        <v>643</v>
      </c>
    </row>
    <row r="148" spans="1:13" ht="89.25" x14ac:dyDescent="0.25">
      <c r="A148" s="354" t="s">
        <v>3</v>
      </c>
      <c r="B148" s="355" t="s">
        <v>281</v>
      </c>
      <c r="C148" s="355" t="s">
        <v>1581</v>
      </c>
      <c r="D148" s="356" t="s">
        <v>25</v>
      </c>
      <c r="E148" s="356"/>
      <c r="F148" s="356" t="s">
        <v>11</v>
      </c>
      <c r="G148" s="355" t="s">
        <v>1250</v>
      </c>
      <c r="H148" s="357" t="s">
        <v>1519</v>
      </c>
      <c r="I148" s="357"/>
      <c r="J148" s="357"/>
      <c r="K148" s="357"/>
      <c r="L148" s="354" t="s">
        <v>639</v>
      </c>
      <c r="M148" s="354" t="s">
        <v>643</v>
      </c>
    </row>
    <row r="149" spans="1:13" ht="89.25" x14ac:dyDescent="0.25">
      <c r="A149" s="354" t="s">
        <v>3</v>
      </c>
      <c r="B149" s="355" t="s">
        <v>281</v>
      </c>
      <c r="C149" s="355" t="s">
        <v>1581</v>
      </c>
      <c r="D149" s="356" t="s">
        <v>25</v>
      </c>
      <c r="E149" s="356"/>
      <c r="F149" s="356" t="s">
        <v>11</v>
      </c>
      <c r="G149" s="355" t="s">
        <v>1251</v>
      </c>
      <c r="H149" s="357" t="s">
        <v>1490</v>
      </c>
      <c r="I149" s="357"/>
      <c r="J149" s="357"/>
      <c r="K149" s="357"/>
      <c r="L149" s="354" t="s">
        <v>639</v>
      </c>
      <c r="M149" s="354" t="s">
        <v>643</v>
      </c>
    </row>
    <row r="150" spans="1:13" ht="127.5" x14ac:dyDescent="0.25">
      <c r="A150" s="354" t="s">
        <v>3</v>
      </c>
      <c r="B150" s="355" t="s">
        <v>281</v>
      </c>
      <c r="C150" s="355" t="s">
        <v>1581</v>
      </c>
      <c r="D150" s="356" t="s">
        <v>25</v>
      </c>
      <c r="E150" s="356"/>
      <c r="F150" s="356" t="s">
        <v>11</v>
      </c>
      <c r="G150" s="355" t="s">
        <v>1252</v>
      </c>
      <c r="H150" s="357" t="s">
        <v>1559</v>
      </c>
      <c r="I150" s="357"/>
      <c r="J150" s="357"/>
      <c r="K150" s="357"/>
      <c r="L150" s="354" t="s">
        <v>639</v>
      </c>
      <c r="M150" s="354" t="s">
        <v>643</v>
      </c>
    </row>
    <row r="151" spans="1:13" ht="89.25" x14ac:dyDescent="0.25">
      <c r="A151" s="354" t="s">
        <v>3</v>
      </c>
      <c r="B151" s="355" t="s">
        <v>281</v>
      </c>
      <c r="C151" s="355" t="s">
        <v>1581</v>
      </c>
      <c r="D151" s="356" t="s">
        <v>25</v>
      </c>
      <c r="E151" s="356"/>
      <c r="F151" s="356" t="s">
        <v>11</v>
      </c>
      <c r="G151" s="355" t="s">
        <v>1253</v>
      </c>
      <c r="H151" s="357" t="s">
        <v>1430</v>
      </c>
      <c r="I151" s="357"/>
      <c r="J151" s="357"/>
      <c r="K151" s="357"/>
      <c r="L151" s="354" t="s">
        <v>639</v>
      </c>
      <c r="M151" s="354" t="s">
        <v>643</v>
      </c>
    </row>
    <row r="152" spans="1:13" ht="89.25" x14ac:dyDescent="0.25">
      <c r="A152" s="354" t="s">
        <v>3</v>
      </c>
      <c r="B152" s="355" t="s">
        <v>281</v>
      </c>
      <c r="C152" s="355" t="s">
        <v>1581</v>
      </c>
      <c r="D152" s="356" t="s">
        <v>25</v>
      </c>
      <c r="E152" s="356"/>
      <c r="F152" s="356" t="s">
        <v>11</v>
      </c>
      <c r="G152" s="355" t="s">
        <v>1254</v>
      </c>
      <c r="H152" s="357" t="s">
        <v>1568</v>
      </c>
      <c r="I152" s="357"/>
      <c r="J152" s="357"/>
      <c r="K152" s="357"/>
      <c r="L152" s="354" t="s">
        <v>639</v>
      </c>
      <c r="M152" s="354" t="s">
        <v>643</v>
      </c>
    </row>
    <row r="153" spans="1:13" ht="89.25" x14ac:dyDescent="0.25">
      <c r="A153" s="354" t="s">
        <v>3</v>
      </c>
      <c r="B153" s="355" t="s">
        <v>281</v>
      </c>
      <c r="C153" s="355" t="s">
        <v>1581</v>
      </c>
      <c r="D153" s="356" t="s">
        <v>25</v>
      </c>
      <c r="E153" s="356"/>
      <c r="F153" s="356" t="s">
        <v>11</v>
      </c>
      <c r="G153" s="355" t="s">
        <v>1256</v>
      </c>
      <c r="H153" s="357" t="s">
        <v>1813</v>
      </c>
      <c r="I153" s="357"/>
      <c r="J153" s="357"/>
      <c r="K153" s="357"/>
      <c r="L153" s="354" t="s">
        <v>639</v>
      </c>
      <c r="M153" s="354" t="s">
        <v>643</v>
      </c>
    </row>
    <row r="154" spans="1:13" ht="89.25" x14ac:dyDescent="0.25">
      <c r="A154" s="354" t="s">
        <v>3</v>
      </c>
      <c r="B154" s="355" t="s">
        <v>281</v>
      </c>
      <c r="C154" s="355" t="s">
        <v>1581</v>
      </c>
      <c r="D154" s="356" t="s">
        <v>25</v>
      </c>
      <c r="E154" s="356"/>
      <c r="F154" s="356" t="s">
        <v>11</v>
      </c>
      <c r="G154" s="355" t="s">
        <v>1257</v>
      </c>
      <c r="H154" s="357" t="s">
        <v>1628</v>
      </c>
      <c r="I154" s="357"/>
      <c r="J154" s="357"/>
      <c r="K154" s="357"/>
      <c r="L154" s="354"/>
      <c r="M154" s="354"/>
    </row>
    <row r="155" spans="1:13" ht="89.25" x14ac:dyDescent="0.25">
      <c r="A155" s="354" t="s">
        <v>3</v>
      </c>
      <c r="B155" s="355" t="s">
        <v>281</v>
      </c>
      <c r="C155" s="355" t="s">
        <v>1581</v>
      </c>
      <c r="D155" s="356" t="s">
        <v>25</v>
      </c>
      <c r="E155" s="356"/>
      <c r="F155" s="356" t="s">
        <v>11</v>
      </c>
      <c r="G155" s="355" t="s">
        <v>1261</v>
      </c>
      <c r="H155" s="357" t="s">
        <v>1643</v>
      </c>
      <c r="I155" s="357"/>
      <c r="J155" s="357"/>
      <c r="K155" s="357"/>
      <c r="L155" s="354"/>
      <c r="M155" s="354"/>
    </row>
    <row r="156" spans="1:13" ht="89.25" x14ac:dyDescent="0.25">
      <c r="A156" s="354" t="s">
        <v>3</v>
      </c>
      <c r="B156" s="355" t="s">
        <v>282</v>
      </c>
      <c r="C156" s="355" t="s">
        <v>1609</v>
      </c>
      <c r="D156" s="356" t="s">
        <v>25</v>
      </c>
      <c r="E156" s="356"/>
      <c r="F156" s="356" t="s">
        <v>11</v>
      </c>
      <c r="G156" s="355" t="s">
        <v>1247</v>
      </c>
      <c r="H156" s="357" t="s">
        <v>1452</v>
      </c>
      <c r="I156" s="357"/>
      <c r="J156" s="357"/>
      <c r="K156" s="357"/>
      <c r="L156" s="354" t="s">
        <v>639</v>
      </c>
      <c r="M156" s="354" t="s">
        <v>643</v>
      </c>
    </row>
    <row r="157" spans="1:13" ht="89.25" x14ac:dyDescent="0.25">
      <c r="A157" s="354" t="s">
        <v>3</v>
      </c>
      <c r="B157" s="355" t="s">
        <v>283</v>
      </c>
      <c r="C157" s="355" t="s">
        <v>1594</v>
      </c>
      <c r="D157" s="356" t="s">
        <v>25</v>
      </c>
      <c r="E157" s="356"/>
      <c r="F157" s="356" t="s">
        <v>11</v>
      </c>
      <c r="G157" s="355" t="s">
        <v>46</v>
      </c>
      <c r="H157" s="357" t="s">
        <v>1695</v>
      </c>
      <c r="I157" s="357"/>
      <c r="J157" s="357"/>
      <c r="K157" s="357"/>
      <c r="L157" s="354" t="s">
        <v>639</v>
      </c>
      <c r="M157" s="354" t="s">
        <v>643</v>
      </c>
    </row>
    <row r="158" spans="1:13" ht="89.25" x14ac:dyDescent="0.25">
      <c r="A158" s="354" t="s">
        <v>3</v>
      </c>
      <c r="B158" s="355" t="s">
        <v>283</v>
      </c>
      <c r="C158" s="355" t="s">
        <v>1594</v>
      </c>
      <c r="D158" s="356" t="s">
        <v>25</v>
      </c>
      <c r="E158" s="356"/>
      <c r="F158" s="356" t="s">
        <v>11</v>
      </c>
      <c r="G158" s="355" t="s">
        <v>48</v>
      </c>
      <c r="H158" s="357" t="s">
        <v>1396</v>
      </c>
      <c r="I158" s="357"/>
      <c r="J158" s="357"/>
      <c r="K158" s="357"/>
      <c r="L158" s="354" t="s">
        <v>639</v>
      </c>
      <c r="M158" s="354" t="s">
        <v>643</v>
      </c>
    </row>
    <row r="159" spans="1:13" ht="89.25" x14ac:dyDescent="0.25">
      <c r="A159" s="354" t="s">
        <v>3</v>
      </c>
      <c r="B159" s="355" t="s">
        <v>283</v>
      </c>
      <c r="C159" s="355" t="s">
        <v>1594</v>
      </c>
      <c r="D159" s="356" t="s">
        <v>25</v>
      </c>
      <c r="E159" s="356"/>
      <c r="F159" s="356" t="s">
        <v>11</v>
      </c>
      <c r="G159" s="355" t="s">
        <v>1246</v>
      </c>
      <c r="H159" s="357" t="s">
        <v>1695</v>
      </c>
      <c r="I159" s="357"/>
      <c r="J159" s="357"/>
      <c r="K159" s="357"/>
      <c r="L159" s="354" t="s">
        <v>639</v>
      </c>
      <c r="M159" s="354" t="s">
        <v>643</v>
      </c>
    </row>
    <row r="160" spans="1:13" ht="89.25" x14ac:dyDescent="0.25">
      <c r="A160" s="354" t="s">
        <v>3</v>
      </c>
      <c r="B160" s="355" t="s">
        <v>286</v>
      </c>
      <c r="C160" s="355" t="s">
        <v>1582</v>
      </c>
      <c r="D160" s="356" t="s">
        <v>25</v>
      </c>
      <c r="E160" s="356"/>
      <c r="F160" s="356" t="s">
        <v>11</v>
      </c>
      <c r="G160" s="355" t="s">
        <v>1579</v>
      </c>
      <c r="H160" s="359" t="s">
        <v>1662</v>
      </c>
      <c r="I160" s="359"/>
      <c r="J160" s="359"/>
      <c r="K160" s="359"/>
      <c r="L160" s="354" t="s">
        <v>638</v>
      </c>
      <c r="M160" s="354" t="s">
        <v>643</v>
      </c>
    </row>
    <row r="161" spans="1:13" ht="89.25" x14ac:dyDescent="0.25">
      <c r="A161" s="354" t="s">
        <v>3</v>
      </c>
      <c r="B161" s="355" t="s">
        <v>286</v>
      </c>
      <c r="C161" s="355" t="s">
        <v>1582</v>
      </c>
      <c r="D161" s="356" t="s">
        <v>25</v>
      </c>
      <c r="E161" s="356"/>
      <c r="F161" s="356" t="s">
        <v>11</v>
      </c>
      <c r="G161" s="355" t="s">
        <v>47</v>
      </c>
      <c r="H161" s="359" t="s">
        <v>1376</v>
      </c>
      <c r="I161" s="359"/>
      <c r="J161" s="359"/>
      <c r="K161" s="359"/>
      <c r="L161" s="354" t="s">
        <v>639</v>
      </c>
      <c r="M161" s="354" t="s">
        <v>643</v>
      </c>
    </row>
    <row r="162" spans="1:13" ht="102" x14ac:dyDescent="0.25">
      <c r="A162" s="354" t="s">
        <v>3</v>
      </c>
      <c r="B162" s="355" t="s">
        <v>286</v>
      </c>
      <c r="C162" s="355" t="s">
        <v>1582</v>
      </c>
      <c r="D162" s="356" t="s">
        <v>25</v>
      </c>
      <c r="E162" s="356"/>
      <c r="F162" s="356" t="s">
        <v>11</v>
      </c>
      <c r="G162" s="355" t="s">
        <v>48</v>
      </c>
      <c r="H162" s="359" t="s">
        <v>1806</v>
      </c>
      <c r="I162" s="359"/>
      <c r="J162" s="359"/>
      <c r="K162" s="359"/>
      <c r="L162" s="354" t="s">
        <v>639</v>
      </c>
      <c r="M162" s="354" t="s">
        <v>643</v>
      </c>
    </row>
    <row r="163" spans="1:13" ht="89.25" x14ac:dyDescent="0.25">
      <c r="A163" s="354" t="s">
        <v>3</v>
      </c>
      <c r="B163" s="355" t="s">
        <v>286</v>
      </c>
      <c r="C163" s="355" t="s">
        <v>1582</v>
      </c>
      <c r="D163" s="356" t="s">
        <v>25</v>
      </c>
      <c r="E163" s="356"/>
      <c r="F163" s="356" t="s">
        <v>11</v>
      </c>
      <c r="G163" s="355" t="s">
        <v>1245</v>
      </c>
      <c r="H163" s="359" t="s">
        <v>1807</v>
      </c>
      <c r="I163" s="359"/>
      <c r="J163" s="359"/>
      <c r="K163" s="359"/>
      <c r="L163" s="354" t="s">
        <v>639</v>
      </c>
      <c r="M163" s="354" t="s">
        <v>643</v>
      </c>
    </row>
    <row r="164" spans="1:13" ht="89.25" x14ac:dyDescent="0.25">
      <c r="A164" s="354" t="s">
        <v>3</v>
      </c>
      <c r="B164" s="355" t="s">
        <v>286</v>
      </c>
      <c r="C164" s="355" t="s">
        <v>1582</v>
      </c>
      <c r="D164" s="356" t="s">
        <v>25</v>
      </c>
      <c r="E164" s="356"/>
      <c r="F164" s="356" t="s">
        <v>11</v>
      </c>
      <c r="G164" s="355" t="s">
        <v>1247</v>
      </c>
      <c r="H164" s="359" t="s">
        <v>1451</v>
      </c>
      <c r="I164" s="359"/>
      <c r="J164" s="359"/>
      <c r="K164" s="359"/>
      <c r="L164" s="354" t="s">
        <v>639</v>
      </c>
      <c r="M164" s="354" t="s">
        <v>643</v>
      </c>
    </row>
    <row r="165" spans="1:13" ht="89.25" x14ac:dyDescent="0.25">
      <c r="A165" s="354" t="s">
        <v>3</v>
      </c>
      <c r="B165" s="355" t="s">
        <v>286</v>
      </c>
      <c r="C165" s="355" t="s">
        <v>1582</v>
      </c>
      <c r="D165" s="356" t="s">
        <v>25</v>
      </c>
      <c r="E165" s="356"/>
      <c r="F165" s="356" t="s">
        <v>11</v>
      </c>
      <c r="G165" s="355" t="s">
        <v>1249</v>
      </c>
      <c r="H165" s="359" t="s">
        <v>1808</v>
      </c>
      <c r="I165" s="359"/>
      <c r="J165" s="359"/>
      <c r="K165" s="359"/>
      <c r="L165" s="354" t="s">
        <v>639</v>
      </c>
      <c r="M165" s="354" t="s">
        <v>643</v>
      </c>
    </row>
    <row r="166" spans="1:13" ht="89.25" x14ac:dyDescent="0.25">
      <c r="A166" s="354" t="s">
        <v>3</v>
      </c>
      <c r="B166" s="355" t="s">
        <v>286</v>
      </c>
      <c r="C166" s="355" t="s">
        <v>1582</v>
      </c>
      <c r="D166" s="356" t="s">
        <v>25</v>
      </c>
      <c r="E166" s="356"/>
      <c r="F166" s="356" t="s">
        <v>11</v>
      </c>
      <c r="G166" s="355" t="s">
        <v>1250</v>
      </c>
      <c r="H166" s="359" t="s">
        <v>1809</v>
      </c>
      <c r="I166" s="359"/>
      <c r="J166" s="359"/>
      <c r="K166" s="359"/>
      <c r="L166" s="354" t="s">
        <v>639</v>
      </c>
      <c r="M166" s="354" t="s">
        <v>643</v>
      </c>
    </row>
    <row r="167" spans="1:13" ht="89.25" x14ac:dyDescent="0.25">
      <c r="A167" s="354" t="s">
        <v>3</v>
      </c>
      <c r="B167" s="355" t="s">
        <v>286</v>
      </c>
      <c r="C167" s="355" t="s">
        <v>1582</v>
      </c>
      <c r="D167" s="356" t="s">
        <v>25</v>
      </c>
      <c r="E167" s="356"/>
      <c r="F167" s="356" t="s">
        <v>11</v>
      </c>
      <c r="G167" s="355" t="s">
        <v>1251</v>
      </c>
      <c r="H167" s="359" t="s">
        <v>1506</v>
      </c>
      <c r="I167" s="359"/>
      <c r="J167" s="359"/>
      <c r="K167" s="359"/>
      <c r="L167" s="354" t="s">
        <v>639</v>
      </c>
      <c r="M167" s="354" t="s">
        <v>642</v>
      </c>
    </row>
    <row r="168" spans="1:13" ht="127.5" x14ac:dyDescent="0.25">
      <c r="A168" s="354" t="s">
        <v>3</v>
      </c>
      <c r="B168" s="355" t="s">
        <v>286</v>
      </c>
      <c r="C168" s="355" t="s">
        <v>1582</v>
      </c>
      <c r="D168" s="356" t="s">
        <v>25</v>
      </c>
      <c r="E168" s="356"/>
      <c r="F168" s="356" t="s">
        <v>11</v>
      </c>
      <c r="G168" s="355" t="s">
        <v>1252</v>
      </c>
      <c r="H168" s="359" t="s">
        <v>1810</v>
      </c>
      <c r="I168" s="359"/>
      <c r="J168" s="359"/>
      <c r="K168" s="359"/>
      <c r="L168" s="354" t="s">
        <v>639</v>
      </c>
      <c r="M168" s="354" t="s">
        <v>642</v>
      </c>
    </row>
    <row r="169" spans="1:13" ht="89.25" x14ac:dyDescent="0.25">
      <c r="A169" s="354" t="s">
        <v>3</v>
      </c>
      <c r="B169" s="355" t="s">
        <v>286</v>
      </c>
      <c r="C169" s="355" t="s">
        <v>1582</v>
      </c>
      <c r="D169" s="356" t="s">
        <v>25</v>
      </c>
      <c r="E169" s="356"/>
      <c r="F169" s="356" t="s">
        <v>11</v>
      </c>
      <c r="G169" s="355" t="s">
        <v>1253</v>
      </c>
      <c r="H169" s="359" t="s">
        <v>1811</v>
      </c>
      <c r="I169" s="359"/>
      <c r="J169" s="359"/>
      <c r="K169" s="359"/>
      <c r="L169" s="354" t="s">
        <v>639</v>
      </c>
      <c r="M169" s="354" t="s">
        <v>643</v>
      </c>
    </row>
    <row r="170" spans="1:13" ht="89.25" x14ac:dyDescent="0.25">
      <c r="A170" s="354" t="s">
        <v>3</v>
      </c>
      <c r="B170" s="355" t="s">
        <v>286</v>
      </c>
      <c r="C170" s="355" t="s">
        <v>1582</v>
      </c>
      <c r="D170" s="356" t="s">
        <v>25</v>
      </c>
      <c r="E170" s="356"/>
      <c r="F170" s="356" t="s">
        <v>11</v>
      </c>
      <c r="G170" s="355" t="s">
        <v>1254</v>
      </c>
      <c r="H170" s="359" t="s">
        <v>1574</v>
      </c>
      <c r="I170" s="359"/>
      <c r="J170" s="359"/>
      <c r="K170" s="359"/>
      <c r="L170" s="354" t="s">
        <v>639</v>
      </c>
      <c r="M170" s="354" t="s">
        <v>643</v>
      </c>
    </row>
    <row r="171" spans="1:13" ht="89.25" x14ac:dyDescent="0.25">
      <c r="A171" s="354" t="s">
        <v>3</v>
      </c>
      <c r="B171" s="355" t="s">
        <v>286</v>
      </c>
      <c r="C171" s="355" t="s">
        <v>1582</v>
      </c>
      <c r="D171" s="356" t="s">
        <v>25</v>
      </c>
      <c r="E171" s="356"/>
      <c r="F171" s="356" t="s">
        <v>11</v>
      </c>
      <c r="G171" s="355" t="s">
        <v>1255</v>
      </c>
      <c r="H171" s="359" t="s">
        <v>1812</v>
      </c>
      <c r="I171" s="359"/>
      <c r="J171" s="359"/>
      <c r="K171" s="359"/>
      <c r="L171" s="354" t="s">
        <v>639</v>
      </c>
      <c r="M171" s="354" t="s">
        <v>643</v>
      </c>
    </row>
    <row r="172" spans="1:13" ht="89.25" x14ac:dyDescent="0.25">
      <c r="A172" s="354" t="s">
        <v>3</v>
      </c>
      <c r="B172" s="355" t="s">
        <v>286</v>
      </c>
      <c r="C172" s="355" t="s">
        <v>1582</v>
      </c>
      <c r="D172" s="356" t="s">
        <v>25</v>
      </c>
      <c r="E172" s="356"/>
      <c r="F172" s="356" t="s">
        <v>11</v>
      </c>
      <c r="G172" s="355" t="s">
        <v>1257</v>
      </c>
      <c r="H172" s="359" t="s">
        <v>1429</v>
      </c>
      <c r="I172" s="359"/>
      <c r="J172" s="359"/>
      <c r="K172" s="359"/>
      <c r="L172" s="354" t="s">
        <v>639</v>
      </c>
      <c r="M172" s="354" t="s">
        <v>643</v>
      </c>
    </row>
    <row r="173" spans="1:13" ht="89.25" x14ac:dyDescent="0.25">
      <c r="A173" s="354" t="s">
        <v>3</v>
      </c>
      <c r="B173" s="355" t="s">
        <v>286</v>
      </c>
      <c r="C173" s="355" t="s">
        <v>1582</v>
      </c>
      <c r="D173" s="356" t="s">
        <v>25</v>
      </c>
      <c r="E173" s="356"/>
      <c r="F173" s="356" t="s">
        <v>11</v>
      </c>
      <c r="G173" s="355" t="s">
        <v>1258</v>
      </c>
      <c r="H173" s="359" t="s">
        <v>1365</v>
      </c>
      <c r="I173" s="359"/>
      <c r="J173" s="359"/>
      <c r="K173" s="359"/>
      <c r="L173" s="354" t="s">
        <v>639</v>
      </c>
      <c r="M173" s="354" t="s">
        <v>643</v>
      </c>
    </row>
    <row r="174" spans="1:13" ht="89.25" x14ac:dyDescent="0.25">
      <c r="A174" s="354" t="s">
        <v>3</v>
      </c>
      <c r="B174" s="355" t="s">
        <v>286</v>
      </c>
      <c r="C174" s="355" t="s">
        <v>1582</v>
      </c>
      <c r="D174" s="356" t="s">
        <v>25</v>
      </c>
      <c r="E174" s="356"/>
      <c r="F174" s="356" t="s">
        <v>11</v>
      </c>
      <c r="G174" s="355" t="s">
        <v>1260</v>
      </c>
      <c r="H174" s="359" t="s">
        <v>1814</v>
      </c>
      <c r="I174" s="359"/>
      <c r="J174" s="359"/>
      <c r="K174" s="359"/>
      <c r="L174" s="354" t="s">
        <v>639</v>
      </c>
      <c r="M174" s="354" t="s">
        <v>642</v>
      </c>
    </row>
    <row r="175" spans="1:13" ht="89.25" x14ac:dyDescent="0.25">
      <c r="A175" s="354" t="s">
        <v>3</v>
      </c>
      <c r="B175" s="355" t="s">
        <v>286</v>
      </c>
      <c r="C175" s="355" t="s">
        <v>1582</v>
      </c>
      <c r="D175" s="356" t="s">
        <v>25</v>
      </c>
      <c r="E175" s="356"/>
      <c r="F175" s="356" t="s">
        <v>11</v>
      </c>
      <c r="G175" s="355" t="s">
        <v>1261</v>
      </c>
      <c r="H175" s="359" t="s">
        <v>1815</v>
      </c>
      <c r="I175" s="359"/>
      <c r="J175" s="359"/>
      <c r="K175" s="359"/>
      <c r="L175" s="354" t="s">
        <v>639</v>
      </c>
      <c r="M175" s="354" t="s">
        <v>643</v>
      </c>
    </row>
    <row r="176" spans="1:13" ht="89.25" x14ac:dyDescent="0.25">
      <c r="A176" s="354" t="s">
        <v>3</v>
      </c>
      <c r="B176" s="355" t="s">
        <v>286</v>
      </c>
      <c r="C176" s="355" t="s">
        <v>1582</v>
      </c>
      <c r="D176" s="356" t="s">
        <v>25</v>
      </c>
      <c r="E176" s="356"/>
      <c r="F176" s="356" t="s">
        <v>11</v>
      </c>
      <c r="G176" s="355" t="s">
        <v>1262</v>
      </c>
      <c r="H176" s="359" t="s">
        <v>1342</v>
      </c>
      <c r="I176" s="359"/>
      <c r="J176" s="359"/>
      <c r="K176" s="359"/>
      <c r="L176" s="354" t="s">
        <v>639</v>
      </c>
      <c r="M176" s="354" t="s">
        <v>643</v>
      </c>
    </row>
    <row r="177" spans="1:13" ht="102" x14ac:dyDescent="0.25">
      <c r="A177" s="354" t="s">
        <v>3</v>
      </c>
      <c r="B177" s="355" t="s">
        <v>287</v>
      </c>
      <c r="C177" s="355" t="s">
        <v>1583</v>
      </c>
      <c r="D177" s="356" t="s">
        <v>25</v>
      </c>
      <c r="E177" s="356"/>
      <c r="F177" s="356" t="s">
        <v>11</v>
      </c>
      <c r="G177" s="355" t="s">
        <v>1579</v>
      </c>
      <c r="H177" s="359" t="s">
        <v>1288</v>
      </c>
      <c r="I177" s="359"/>
      <c r="J177" s="359"/>
      <c r="K177" s="359"/>
      <c r="L177" s="354" t="s">
        <v>638</v>
      </c>
      <c r="M177" s="354" t="s">
        <v>643</v>
      </c>
    </row>
    <row r="178" spans="1:13" ht="102" x14ac:dyDescent="0.25">
      <c r="A178" s="354" t="s">
        <v>3</v>
      </c>
      <c r="B178" s="355" t="s">
        <v>287</v>
      </c>
      <c r="C178" s="355" t="s">
        <v>1583</v>
      </c>
      <c r="D178" s="356" t="s">
        <v>25</v>
      </c>
      <c r="E178" s="356"/>
      <c r="F178" s="356" t="s">
        <v>11</v>
      </c>
      <c r="G178" s="355" t="s">
        <v>47</v>
      </c>
      <c r="H178" s="359" t="s">
        <v>1382</v>
      </c>
      <c r="I178" s="359"/>
      <c r="J178" s="359"/>
      <c r="K178" s="359"/>
      <c r="L178" s="354" t="s">
        <v>639</v>
      </c>
      <c r="M178" s="354" t="s">
        <v>643</v>
      </c>
    </row>
    <row r="179" spans="1:13" ht="102" x14ac:dyDescent="0.25">
      <c r="A179" s="354" t="s">
        <v>3</v>
      </c>
      <c r="B179" s="355" t="s">
        <v>287</v>
      </c>
      <c r="C179" s="355" t="s">
        <v>1583</v>
      </c>
      <c r="D179" s="356" t="s">
        <v>25</v>
      </c>
      <c r="E179" s="356"/>
      <c r="F179" s="356" t="s">
        <v>11</v>
      </c>
      <c r="G179" s="355" t="s">
        <v>1248</v>
      </c>
      <c r="H179" s="359" t="s">
        <v>1491</v>
      </c>
      <c r="I179" s="359"/>
      <c r="J179" s="359"/>
      <c r="K179" s="359"/>
      <c r="L179" s="354" t="s">
        <v>639</v>
      </c>
      <c r="M179" s="354" t="s">
        <v>643</v>
      </c>
    </row>
    <row r="180" spans="1:13" ht="102" x14ac:dyDescent="0.25">
      <c r="A180" s="354" t="s">
        <v>3</v>
      </c>
      <c r="B180" s="355" t="s">
        <v>287</v>
      </c>
      <c r="C180" s="355" t="s">
        <v>1583</v>
      </c>
      <c r="D180" s="356" t="s">
        <v>25</v>
      </c>
      <c r="E180" s="356"/>
      <c r="F180" s="356" t="s">
        <v>11</v>
      </c>
      <c r="G180" s="355" t="s">
        <v>1251</v>
      </c>
      <c r="H180" s="359" t="s">
        <v>1507</v>
      </c>
      <c r="I180" s="359"/>
      <c r="J180" s="359"/>
      <c r="K180" s="359"/>
      <c r="L180" s="354" t="s">
        <v>639</v>
      </c>
      <c r="M180" s="354" t="s">
        <v>643</v>
      </c>
    </row>
    <row r="181" spans="1:13" ht="102" x14ac:dyDescent="0.25">
      <c r="A181" s="354" t="s">
        <v>3</v>
      </c>
      <c r="B181" s="355" t="s">
        <v>287</v>
      </c>
      <c r="C181" s="355" t="s">
        <v>1583</v>
      </c>
      <c r="D181" s="356" t="s">
        <v>25</v>
      </c>
      <c r="E181" s="356"/>
      <c r="F181" s="356" t="s">
        <v>11</v>
      </c>
      <c r="G181" s="355" t="s">
        <v>1252</v>
      </c>
      <c r="H181" s="359" t="s">
        <v>1507</v>
      </c>
      <c r="I181" s="359"/>
      <c r="J181" s="359"/>
      <c r="K181" s="359"/>
      <c r="L181" s="354" t="s">
        <v>639</v>
      </c>
      <c r="M181" s="354" t="s">
        <v>643</v>
      </c>
    </row>
    <row r="182" spans="1:13" ht="102" x14ac:dyDescent="0.25">
      <c r="A182" s="354" t="s">
        <v>3</v>
      </c>
      <c r="B182" s="355" t="s">
        <v>287</v>
      </c>
      <c r="C182" s="355" t="s">
        <v>1583</v>
      </c>
      <c r="D182" s="356" t="s">
        <v>25</v>
      </c>
      <c r="E182" s="356"/>
      <c r="F182" s="356" t="s">
        <v>11</v>
      </c>
      <c r="G182" s="355" t="s">
        <v>1256</v>
      </c>
      <c r="H182" s="359" t="s">
        <v>1621</v>
      </c>
      <c r="I182" s="359"/>
      <c r="J182" s="359"/>
      <c r="K182" s="359"/>
      <c r="L182" s="354" t="s">
        <v>639</v>
      </c>
      <c r="M182" s="354" t="s">
        <v>643</v>
      </c>
    </row>
    <row r="183" spans="1:13" ht="51" x14ac:dyDescent="0.25">
      <c r="A183" s="354" t="s">
        <v>9</v>
      </c>
      <c r="B183" s="355" t="s">
        <v>319</v>
      </c>
      <c r="C183" s="355" t="s">
        <v>1610</v>
      </c>
      <c r="D183" s="356" t="s">
        <v>24</v>
      </c>
      <c r="E183" s="356"/>
      <c r="F183" s="356" t="s">
        <v>11</v>
      </c>
      <c r="G183" s="355" t="s">
        <v>1247</v>
      </c>
      <c r="H183" s="359" t="s">
        <v>1454</v>
      </c>
      <c r="I183" s="359" t="s">
        <v>1731</v>
      </c>
      <c r="J183" s="359"/>
      <c r="K183" s="359"/>
      <c r="L183" s="354" t="s">
        <v>639</v>
      </c>
      <c r="M183" s="354" t="s">
        <v>643</v>
      </c>
    </row>
    <row r="184" spans="1:13" ht="89.25" x14ac:dyDescent="0.25">
      <c r="A184" s="354" t="s">
        <v>9</v>
      </c>
      <c r="B184" s="355" t="s">
        <v>321</v>
      </c>
      <c r="C184" s="355" t="s">
        <v>919</v>
      </c>
      <c r="D184" s="356" t="s">
        <v>24</v>
      </c>
      <c r="E184" s="356"/>
      <c r="F184" s="356" t="s">
        <v>11</v>
      </c>
      <c r="G184" s="355" t="s">
        <v>48</v>
      </c>
      <c r="H184" s="359" t="s">
        <v>1399</v>
      </c>
      <c r="I184" s="359" t="s">
        <v>1711</v>
      </c>
      <c r="J184" s="359" t="s">
        <v>1402</v>
      </c>
      <c r="K184" s="359"/>
      <c r="L184" s="354" t="s">
        <v>640</v>
      </c>
      <c r="M184" s="354" t="s">
        <v>644</v>
      </c>
    </row>
    <row r="185" spans="1:13" ht="89.25" x14ac:dyDescent="0.25">
      <c r="A185" s="354" t="s">
        <v>9</v>
      </c>
      <c r="B185" s="355" t="s">
        <v>321</v>
      </c>
      <c r="C185" s="355" t="s">
        <v>919</v>
      </c>
      <c r="D185" s="356" t="s">
        <v>24</v>
      </c>
      <c r="E185" s="356"/>
      <c r="F185" s="356" t="s">
        <v>11</v>
      </c>
      <c r="G185" s="355" t="s">
        <v>1252</v>
      </c>
      <c r="H185" s="359" t="s">
        <v>1399</v>
      </c>
      <c r="I185" s="359" t="s">
        <v>1711</v>
      </c>
      <c r="J185" s="359" t="s">
        <v>1402</v>
      </c>
      <c r="K185" s="359"/>
      <c r="L185" s="354" t="s">
        <v>640</v>
      </c>
      <c r="M185" s="354" t="s">
        <v>644</v>
      </c>
    </row>
    <row r="186" spans="1:13" ht="153" x14ac:dyDescent="0.25">
      <c r="A186" s="354" t="s">
        <v>9</v>
      </c>
      <c r="B186" s="355" t="s">
        <v>325</v>
      </c>
      <c r="C186" s="355" t="s">
        <v>1649</v>
      </c>
      <c r="D186" s="356" t="s">
        <v>24</v>
      </c>
      <c r="E186" s="356"/>
      <c r="F186" s="356" t="s">
        <v>11</v>
      </c>
      <c r="G186" s="355" t="s">
        <v>1256</v>
      </c>
      <c r="H186" s="359" t="s">
        <v>1622</v>
      </c>
      <c r="I186" s="359" t="s">
        <v>1783</v>
      </c>
      <c r="J186" s="359" t="s">
        <v>1784</v>
      </c>
      <c r="K186" s="359"/>
      <c r="L186" s="354" t="s">
        <v>639</v>
      </c>
      <c r="M186" s="354" t="s">
        <v>643</v>
      </c>
    </row>
    <row r="187" spans="1:13" ht="409.5" x14ac:dyDescent="0.25">
      <c r="A187" s="354" t="s">
        <v>9</v>
      </c>
      <c r="B187" s="355" t="s">
        <v>329</v>
      </c>
      <c r="C187" s="355" t="s">
        <v>1611</v>
      </c>
      <c r="D187" s="356" t="s">
        <v>24</v>
      </c>
      <c r="E187" s="356"/>
      <c r="F187" s="356" t="s">
        <v>11</v>
      </c>
      <c r="G187" s="355" t="s">
        <v>1247</v>
      </c>
      <c r="H187" s="357" t="s">
        <v>1456</v>
      </c>
      <c r="I187" s="357" t="s">
        <v>1732</v>
      </c>
      <c r="J187" s="357"/>
      <c r="K187" s="357"/>
      <c r="L187" s="354" t="s">
        <v>639</v>
      </c>
      <c r="M187" s="354" t="s">
        <v>643</v>
      </c>
    </row>
    <row r="188" spans="1:13" ht="178.5" x14ac:dyDescent="0.25">
      <c r="A188" s="354" t="s">
        <v>330</v>
      </c>
      <c r="B188" s="355" t="s">
        <v>331</v>
      </c>
      <c r="C188" s="355" t="s">
        <v>1584</v>
      </c>
      <c r="D188" s="356" t="s">
        <v>24</v>
      </c>
      <c r="E188" s="356"/>
      <c r="F188" s="356" t="s">
        <v>11</v>
      </c>
      <c r="G188" s="355" t="s">
        <v>1579</v>
      </c>
      <c r="H188" s="359" t="s">
        <v>1277</v>
      </c>
      <c r="I188" s="359"/>
      <c r="J188" s="359" t="s">
        <v>1663</v>
      </c>
      <c r="K188" s="359"/>
      <c r="L188" s="354" t="s">
        <v>638</v>
      </c>
      <c r="M188" s="354" t="s">
        <v>643</v>
      </c>
    </row>
    <row r="189" spans="1:13" ht="102" x14ac:dyDescent="0.25">
      <c r="A189" s="354" t="s">
        <v>330</v>
      </c>
      <c r="B189" s="355" t="s">
        <v>331</v>
      </c>
      <c r="C189" s="355" t="s">
        <v>1584</v>
      </c>
      <c r="D189" s="356" t="s">
        <v>24</v>
      </c>
      <c r="E189" s="356"/>
      <c r="F189" s="356" t="s">
        <v>11</v>
      </c>
      <c r="G189" s="355" t="s">
        <v>1248</v>
      </c>
      <c r="H189" s="359" t="s">
        <v>1492</v>
      </c>
      <c r="I189" s="359" t="s">
        <v>1746</v>
      </c>
      <c r="J189" s="359" t="s">
        <v>1747</v>
      </c>
      <c r="K189" s="359"/>
      <c r="L189" s="354" t="s">
        <v>638</v>
      </c>
      <c r="M189" s="354" t="s">
        <v>644</v>
      </c>
    </row>
    <row r="190" spans="1:13" ht="140.25" x14ac:dyDescent="0.25">
      <c r="A190" s="354" t="s">
        <v>330</v>
      </c>
      <c r="B190" s="355" t="s">
        <v>331</v>
      </c>
      <c r="C190" s="355" t="s">
        <v>1584</v>
      </c>
      <c r="D190" s="356" t="s">
        <v>24</v>
      </c>
      <c r="E190" s="356"/>
      <c r="F190" s="356" t="s">
        <v>11</v>
      </c>
      <c r="G190" s="355" t="s">
        <v>1250</v>
      </c>
      <c r="H190" s="359" t="s">
        <v>1537</v>
      </c>
      <c r="I190" s="359" t="s">
        <v>1759</v>
      </c>
      <c r="J190" s="359"/>
      <c r="K190" s="359"/>
      <c r="L190" s="354"/>
      <c r="M190" s="354"/>
    </row>
    <row r="191" spans="1:13" ht="76.5" x14ac:dyDescent="0.25">
      <c r="A191" s="354" t="s">
        <v>330</v>
      </c>
      <c r="B191" s="355" t="s">
        <v>331</v>
      </c>
      <c r="C191" s="355" t="s">
        <v>1584</v>
      </c>
      <c r="D191" s="356" t="s">
        <v>24</v>
      </c>
      <c r="E191" s="356"/>
      <c r="F191" s="356" t="s">
        <v>11</v>
      </c>
      <c r="G191" s="355" t="s">
        <v>1251</v>
      </c>
      <c r="H191" s="359" t="s">
        <v>1509</v>
      </c>
      <c r="I191" s="359" t="s">
        <v>1763</v>
      </c>
      <c r="J191" s="359" t="s">
        <v>1749</v>
      </c>
      <c r="K191" s="359"/>
      <c r="L191" s="354" t="s">
        <v>638</v>
      </c>
      <c r="M191" s="354" t="s">
        <v>643</v>
      </c>
    </row>
    <row r="192" spans="1:13" ht="178.5" x14ac:dyDescent="0.25">
      <c r="A192" s="354" t="s">
        <v>330</v>
      </c>
      <c r="B192" s="355" t="s">
        <v>331</v>
      </c>
      <c r="C192" s="355" t="s">
        <v>1584</v>
      </c>
      <c r="D192" s="356" t="s">
        <v>24</v>
      </c>
      <c r="E192" s="356"/>
      <c r="F192" s="356" t="s">
        <v>11</v>
      </c>
      <c r="G192" s="355" t="s">
        <v>1257</v>
      </c>
      <c r="H192" s="359" t="s">
        <v>1369</v>
      </c>
      <c r="I192" s="359" t="s">
        <v>1786</v>
      </c>
      <c r="J192" s="359" t="s">
        <v>1787</v>
      </c>
      <c r="K192" s="359"/>
      <c r="L192" s="354" t="s">
        <v>639</v>
      </c>
      <c r="M192" s="354" t="s">
        <v>643</v>
      </c>
    </row>
    <row r="193" spans="1:13" ht="76.5" x14ac:dyDescent="0.25">
      <c r="A193" s="354" t="s">
        <v>330</v>
      </c>
      <c r="B193" s="355" t="s">
        <v>331</v>
      </c>
      <c r="C193" s="355" t="s">
        <v>1584</v>
      </c>
      <c r="D193" s="356" t="s">
        <v>24</v>
      </c>
      <c r="E193" s="356"/>
      <c r="F193" s="356" t="s">
        <v>11</v>
      </c>
      <c r="G193" s="355" t="s">
        <v>1262</v>
      </c>
      <c r="H193" s="359" t="s">
        <v>1343</v>
      </c>
      <c r="I193" s="359" t="s">
        <v>1802</v>
      </c>
      <c r="J193" s="359"/>
      <c r="K193" s="359"/>
      <c r="L193" s="354" t="s">
        <v>638</v>
      </c>
      <c r="M193" s="354" t="s">
        <v>643</v>
      </c>
    </row>
    <row r="194" spans="1:13" ht="89.25" x14ac:dyDescent="0.25">
      <c r="A194" s="354" t="s">
        <v>330</v>
      </c>
      <c r="B194" s="355" t="s">
        <v>668</v>
      </c>
      <c r="C194" s="355" t="s">
        <v>936</v>
      </c>
      <c r="D194" s="356" t="s">
        <v>24</v>
      </c>
      <c r="E194" s="356"/>
      <c r="F194" s="356" t="s">
        <v>11</v>
      </c>
      <c r="G194" s="355" t="s">
        <v>1579</v>
      </c>
      <c r="H194" s="359" t="s">
        <v>1664</v>
      </c>
      <c r="I194" s="359" t="s">
        <v>1665</v>
      </c>
      <c r="J194" s="359"/>
      <c r="K194" s="359"/>
      <c r="L194" s="354" t="s">
        <v>639</v>
      </c>
      <c r="M194" s="354" t="s">
        <v>643</v>
      </c>
    </row>
    <row r="195" spans="1:13" ht="76.5" x14ac:dyDescent="0.25">
      <c r="A195" s="354" t="s">
        <v>330</v>
      </c>
      <c r="B195" s="355" t="s">
        <v>668</v>
      </c>
      <c r="C195" s="355" t="s">
        <v>936</v>
      </c>
      <c r="D195" s="356" t="s">
        <v>24</v>
      </c>
      <c r="E195" s="356"/>
      <c r="F195" s="356" t="s">
        <v>11</v>
      </c>
      <c r="G195" s="355" t="s">
        <v>1248</v>
      </c>
      <c r="H195" s="359" t="s">
        <v>1495</v>
      </c>
      <c r="I195" s="359" t="s">
        <v>1748</v>
      </c>
      <c r="J195" s="359" t="s">
        <v>1749</v>
      </c>
      <c r="K195" s="359"/>
      <c r="L195" s="354" t="s">
        <v>639</v>
      </c>
      <c r="M195" s="354" t="s">
        <v>643</v>
      </c>
    </row>
    <row r="196" spans="1:13" ht="76.5" x14ac:dyDescent="0.25">
      <c r="A196" s="354" t="s">
        <v>330</v>
      </c>
      <c r="B196" s="355" t="s">
        <v>668</v>
      </c>
      <c r="C196" s="355" t="s">
        <v>936</v>
      </c>
      <c r="D196" s="356" t="s">
        <v>24</v>
      </c>
      <c r="E196" s="356"/>
      <c r="F196" s="356" t="s">
        <v>11</v>
      </c>
      <c r="G196" s="355" t="s">
        <v>1249</v>
      </c>
      <c r="H196" s="359" t="s">
        <v>1495</v>
      </c>
      <c r="I196" s="359" t="s">
        <v>1748</v>
      </c>
      <c r="J196" s="359" t="s">
        <v>1749</v>
      </c>
      <c r="K196" s="359"/>
      <c r="L196" s="354" t="s">
        <v>639</v>
      </c>
      <c r="M196" s="354" t="s">
        <v>643</v>
      </c>
    </row>
    <row r="197" spans="1:13" ht="102" x14ac:dyDescent="0.25">
      <c r="A197" s="354" t="s">
        <v>330</v>
      </c>
      <c r="B197" s="355" t="s">
        <v>668</v>
      </c>
      <c r="C197" s="355" t="s">
        <v>936</v>
      </c>
      <c r="D197" s="356" t="s">
        <v>24</v>
      </c>
      <c r="E197" s="356"/>
      <c r="F197" s="356" t="s">
        <v>11</v>
      </c>
      <c r="G197" s="355" t="s">
        <v>1250</v>
      </c>
      <c r="H197" s="359" t="s">
        <v>1536</v>
      </c>
      <c r="I197" s="359" t="s">
        <v>1760</v>
      </c>
      <c r="J197" s="359" t="s">
        <v>1761</v>
      </c>
      <c r="K197" s="359"/>
      <c r="L197" s="354" t="s">
        <v>639</v>
      </c>
      <c r="M197" s="354" t="s">
        <v>643</v>
      </c>
    </row>
    <row r="198" spans="1:13" ht="102" x14ac:dyDescent="0.25">
      <c r="A198" s="354" t="s">
        <v>330</v>
      </c>
      <c r="B198" s="355" t="s">
        <v>334</v>
      </c>
      <c r="C198" s="355" t="s">
        <v>669</v>
      </c>
      <c r="D198" s="356" t="s">
        <v>24</v>
      </c>
      <c r="E198" s="356"/>
      <c r="F198" s="356" t="s">
        <v>11</v>
      </c>
      <c r="G198" s="355" t="s">
        <v>1248</v>
      </c>
      <c r="H198" s="357" t="s">
        <v>1492</v>
      </c>
      <c r="I198" s="357" t="s">
        <v>1746</v>
      </c>
      <c r="J198" s="357"/>
      <c r="K198" s="357"/>
      <c r="L198" s="354" t="s">
        <v>638</v>
      </c>
      <c r="M198" s="354" t="s">
        <v>644</v>
      </c>
    </row>
    <row r="199" spans="1:13" ht="409.5" x14ac:dyDescent="0.25">
      <c r="A199" s="354" t="s">
        <v>8</v>
      </c>
      <c r="B199" s="355" t="s">
        <v>335</v>
      </c>
      <c r="C199" s="355" t="s">
        <v>1585</v>
      </c>
      <c r="D199" s="356" t="s">
        <v>24</v>
      </c>
      <c r="E199" s="356"/>
      <c r="F199" s="356" t="s">
        <v>11</v>
      </c>
      <c r="G199" s="355" t="s">
        <v>1579</v>
      </c>
      <c r="H199" s="359" t="s">
        <v>1666</v>
      </c>
      <c r="I199" s="359" t="s">
        <v>1667</v>
      </c>
      <c r="J199" s="359"/>
      <c r="K199" s="359"/>
      <c r="L199" s="354" t="s">
        <v>639</v>
      </c>
      <c r="M199" s="354" t="s">
        <v>643</v>
      </c>
    </row>
    <row r="200" spans="1:13" ht="409.5" x14ac:dyDescent="0.25">
      <c r="A200" s="354" t="s">
        <v>8</v>
      </c>
      <c r="B200" s="355" t="s">
        <v>335</v>
      </c>
      <c r="C200" s="355" t="s">
        <v>1585</v>
      </c>
      <c r="D200" s="356" t="s">
        <v>24</v>
      </c>
      <c r="E200" s="356"/>
      <c r="F200" s="356" t="s">
        <v>11</v>
      </c>
      <c r="G200" s="355" t="s">
        <v>46</v>
      </c>
      <c r="H200" s="359" t="s">
        <v>1696</v>
      </c>
      <c r="I200" s="359" t="s">
        <v>1697</v>
      </c>
      <c r="J200" s="359"/>
      <c r="K200" s="359"/>
      <c r="L200" s="354" t="s">
        <v>639</v>
      </c>
      <c r="M200" s="354" t="s">
        <v>643</v>
      </c>
    </row>
    <row r="201" spans="1:13" ht="204" x14ac:dyDescent="0.25">
      <c r="A201" s="354" t="s">
        <v>8</v>
      </c>
      <c r="B201" s="355" t="s">
        <v>335</v>
      </c>
      <c r="C201" s="355" t="s">
        <v>1585</v>
      </c>
      <c r="D201" s="356" t="s">
        <v>24</v>
      </c>
      <c r="E201" s="356"/>
      <c r="F201" s="356" t="s">
        <v>11</v>
      </c>
      <c r="G201" s="355" t="s">
        <v>48</v>
      </c>
      <c r="H201" s="359" t="s">
        <v>1397</v>
      </c>
      <c r="I201" s="359" t="s">
        <v>1712</v>
      </c>
      <c r="J201" s="359" t="s">
        <v>1713</v>
      </c>
      <c r="K201" s="359"/>
      <c r="L201" s="354" t="s">
        <v>639</v>
      </c>
      <c r="M201" s="354" t="s">
        <v>644</v>
      </c>
    </row>
    <row r="202" spans="1:13" ht="409.5" x14ac:dyDescent="0.25">
      <c r="A202" s="354" t="s">
        <v>8</v>
      </c>
      <c r="B202" s="355" t="s">
        <v>335</v>
      </c>
      <c r="C202" s="355" t="s">
        <v>1585</v>
      </c>
      <c r="D202" s="356" t="s">
        <v>24</v>
      </c>
      <c r="E202" s="356"/>
      <c r="F202" s="356" t="s">
        <v>11</v>
      </c>
      <c r="G202" s="355" t="s">
        <v>1246</v>
      </c>
      <c r="H202" s="359" t="s">
        <v>1696</v>
      </c>
      <c r="I202" s="359" t="s">
        <v>1697</v>
      </c>
      <c r="J202" s="359"/>
      <c r="K202" s="359"/>
      <c r="L202" s="354" t="s">
        <v>639</v>
      </c>
      <c r="M202" s="354" t="s">
        <v>643</v>
      </c>
    </row>
    <row r="203" spans="1:13" ht="408" x14ac:dyDescent="0.25">
      <c r="A203" s="354" t="s">
        <v>8</v>
      </c>
      <c r="B203" s="355" t="s">
        <v>335</v>
      </c>
      <c r="C203" s="355" t="s">
        <v>1585</v>
      </c>
      <c r="D203" s="356" t="s">
        <v>24</v>
      </c>
      <c r="E203" s="356"/>
      <c r="F203" s="356" t="s">
        <v>11</v>
      </c>
      <c r="G203" s="355" t="s">
        <v>1247</v>
      </c>
      <c r="H203" s="359" t="s">
        <v>1733</v>
      </c>
      <c r="I203" s="359" t="s">
        <v>1734</v>
      </c>
      <c r="J203" s="359"/>
      <c r="K203" s="359"/>
      <c r="L203" s="354" t="s">
        <v>639</v>
      </c>
      <c r="M203" s="354" t="s">
        <v>644</v>
      </c>
    </row>
    <row r="204" spans="1:13" ht="409.5" x14ac:dyDescent="0.25">
      <c r="A204" s="354" t="s">
        <v>8</v>
      </c>
      <c r="B204" s="355" t="s">
        <v>335</v>
      </c>
      <c r="C204" s="355" t="s">
        <v>1585</v>
      </c>
      <c r="D204" s="356" t="s">
        <v>24</v>
      </c>
      <c r="E204" s="356"/>
      <c r="F204" s="356" t="s">
        <v>11</v>
      </c>
      <c r="G204" s="355" t="s">
        <v>1248</v>
      </c>
      <c r="H204" s="359" t="s">
        <v>1750</v>
      </c>
      <c r="I204" s="359" t="s">
        <v>1751</v>
      </c>
      <c r="J204" s="359"/>
      <c r="K204" s="359"/>
      <c r="L204" s="354" t="s">
        <v>639</v>
      </c>
      <c r="M204" s="354" t="s">
        <v>643</v>
      </c>
    </row>
    <row r="205" spans="1:13" ht="409.5" x14ac:dyDescent="0.25">
      <c r="A205" s="354" t="s">
        <v>8</v>
      </c>
      <c r="B205" s="355" t="s">
        <v>335</v>
      </c>
      <c r="C205" s="355" t="s">
        <v>1585</v>
      </c>
      <c r="D205" s="356" t="s">
        <v>24</v>
      </c>
      <c r="E205" s="356"/>
      <c r="F205" s="356" t="s">
        <v>11</v>
      </c>
      <c r="G205" s="355" t="s">
        <v>1251</v>
      </c>
      <c r="H205" s="359" t="s">
        <v>1764</v>
      </c>
      <c r="I205" s="359" t="s">
        <v>1765</v>
      </c>
      <c r="J205" s="359"/>
      <c r="K205" s="359"/>
      <c r="L205" s="354" t="s">
        <v>639</v>
      </c>
      <c r="M205" s="354" t="s">
        <v>643</v>
      </c>
    </row>
    <row r="206" spans="1:13" ht="409.5" x14ac:dyDescent="0.25">
      <c r="A206" s="354" t="s">
        <v>8</v>
      </c>
      <c r="B206" s="355" t="s">
        <v>335</v>
      </c>
      <c r="C206" s="355" t="s">
        <v>1585</v>
      </c>
      <c r="D206" s="356" t="s">
        <v>24</v>
      </c>
      <c r="E206" s="356"/>
      <c r="F206" s="356" t="s">
        <v>11</v>
      </c>
      <c r="G206" s="355" t="s">
        <v>1252</v>
      </c>
      <c r="H206" s="359" t="s">
        <v>1773</v>
      </c>
      <c r="I206" s="359" t="s">
        <v>1774</v>
      </c>
      <c r="J206" s="359" t="s">
        <v>1544</v>
      </c>
      <c r="K206" s="359"/>
      <c r="L206" s="354" t="s">
        <v>639</v>
      </c>
      <c r="M206" s="354" t="s">
        <v>644</v>
      </c>
    </row>
    <row r="207" spans="1:13" ht="409.5" x14ac:dyDescent="0.25">
      <c r="A207" s="354" t="s">
        <v>8</v>
      </c>
      <c r="B207" s="355" t="s">
        <v>335</v>
      </c>
      <c r="C207" s="355" t="s">
        <v>1585</v>
      </c>
      <c r="D207" s="356" t="s">
        <v>24</v>
      </c>
      <c r="E207" s="356"/>
      <c r="F207" s="356" t="s">
        <v>11</v>
      </c>
      <c r="G207" s="355" t="s">
        <v>1254</v>
      </c>
      <c r="H207" s="359" t="s">
        <v>1778</v>
      </c>
      <c r="I207" s="359" t="s">
        <v>1779</v>
      </c>
      <c r="J207" s="359"/>
      <c r="K207" s="359"/>
      <c r="L207" s="354" t="s">
        <v>639</v>
      </c>
      <c r="M207" s="354" t="s">
        <v>644</v>
      </c>
    </row>
    <row r="208" spans="1:13" ht="229.5" x14ac:dyDescent="0.25">
      <c r="A208" s="354" t="s">
        <v>8</v>
      </c>
      <c r="B208" s="355" t="s">
        <v>335</v>
      </c>
      <c r="C208" s="355" t="s">
        <v>1585</v>
      </c>
      <c r="D208" s="356" t="s">
        <v>24</v>
      </c>
      <c r="E208" s="356"/>
      <c r="F208" s="356" t="s">
        <v>11</v>
      </c>
      <c r="G208" s="355" t="s">
        <v>1255</v>
      </c>
      <c r="H208" s="359" t="s">
        <v>1781</v>
      </c>
      <c r="I208" s="359" t="s">
        <v>1782</v>
      </c>
      <c r="J208" s="359"/>
      <c r="K208" s="359"/>
      <c r="L208" s="354" t="s">
        <v>639</v>
      </c>
      <c r="M208" s="354" t="s">
        <v>644</v>
      </c>
    </row>
    <row r="209" spans="1:13" ht="114.75" x14ac:dyDescent="0.25">
      <c r="A209" s="354" t="s">
        <v>8</v>
      </c>
      <c r="B209" s="355" t="s">
        <v>335</v>
      </c>
      <c r="C209" s="355" t="s">
        <v>1585</v>
      </c>
      <c r="D209" s="356" t="s">
        <v>24</v>
      </c>
      <c r="E209" s="356"/>
      <c r="F209" s="356" t="s">
        <v>11</v>
      </c>
      <c r="G209" s="355" t="s">
        <v>1257</v>
      </c>
      <c r="H209" s="359" t="s">
        <v>1367</v>
      </c>
      <c r="I209" s="359" t="s">
        <v>1788</v>
      </c>
      <c r="J209" s="359"/>
      <c r="K209" s="359"/>
      <c r="L209" s="354" t="s">
        <v>639</v>
      </c>
      <c r="M209" s="354" t="s">
        <v>643</v>
      </c>
    </row>
    <row r="210" spans="1:13" ht="114.75" x14ac:dyDescent="0.25">
      <c r="A210" s="354" t="s">
        <v>8</v>
      </c>
      <c r="B210" s="355" t="s">
        <v>335</v>
      </c>
      <c r="C210" s="355" t="s">
        <v>1585</v>
      </c>
      <c r="D210" s="356" t="s">
        <v>24</v>
      </c>
      <c r="E210" s="356"/>
      <c r="F210" s="356" t="s">
        <v>11</v>
      </c>
      <c r="G210" s="355" t="s">
        <v>1258</v>
      </c>
      <c r="H210" s="359" t="s">
        <v>1355</v>
      </c>
      <c r="I210" s="359" t="s">
        <v>1789</v>
      </c>
      <c r="J210" s="359"/>
      <c r="K210" s="359"/>
      <c r="L210" s="354" t="s">
        <v>639</v>
      </c>
      <c r="M210" s="354" t="s">
        <v>643</v>
      </c>
    </row>
    <row r="211" spans="1:13" ht="409.5" x14ac:dyDescent="0.25">
      <c r="A211" s="354" t="s">
        <v>8</v>
      </c>
      <c r="B211" s="355" t="s">
        <v>335</v>
      </c>
      <c r="C211" s="355" t="s">
        <v>1585</v>
      </c>
      <c r="D211" s="356" t="s">
        <v>24</v>
      </c>
      <c r="E211" s="356"/>
      <c r="F211" s="356" t="s">
        <v>11</v>
      </c>
      <c r="G211" s="355" t="s">
        <v>1260</v>
      </c>
      <c r="H211" s="359" t="s">
        <v>1796</v>
      </c>
      <c r="I211" s="359" t="s">
        <v>1797</v>
      </c>
      <c r="J211" s="359"/>
      <c r="K211" s="359"/>
      <c r="L211" s="354" t="s">
        <v>639</v>
      </c>
      <c r="M211" s="354" t="s">
        <v>644</v>
      </c>
    </row>
    <row r="212" spans="1:13" ht="114.75" x14ac:dyDescent="0.25">
      <c r="A212" s="354" t="s">
        <v>8</v>
      </c>
      <c r="B212" s="355" t="s">
        <v>335</v>
      </c>
      <c r="C212" s="355" t="s">
        <v>1585</v>
      </c>
      <c r="D212" s="356" t="s">
        <v>24</v>
      </c>
      <c r="E212" s="356"/>
      <c r="F212" s="356" t="s">
        <v>11</v>
      </c>
      <c r="G212" s="355" t="s">
        <v>1261</v>
      </c>
      <c r="H212" s="359" t="s">
        <v>1799</v>
      </c>
      <c r="I212" s="359" t="s">
        <v>1800</v>
      </c>
      <c r="J212" s="359"/>
      <c r="K212" s="359"/>
      <c r="L212" s="354" t="s">
        <v>639</v>
      </c>
      <c r="M212" s="354" t="s">
        <v>644</v>
      </c>
    </row>
    <row r="213" spans="1:13" ht="114.75" x14ac:dyDescent="0.25">
      <c r="A213" s="354" t="s">
        <v>8</v>
      </c>
      <c r="B213" s="355" t="s">
        <v>335</v>
      </c>
      <c r="C213" s="355" t="s">
        <v>1585</v>
      </c>
      <c r="D213" s="356" t="s">
        <v>24</v>
      </c>
      <c r="E213" s="356"/>
      <c r="F213" s="356" t="s">
        <v>11</v>
      </c>
      <c r="G213" s="355" t="s">
        <v>1262</v>
      </c>
      <c r="H213" s="359" t="s">
        <v>1355</v>
      </c>
      <c r="I213" s="359" t="s">
        <v>1789</v>
      </c>
      <c r="J213" s="359"/>
      <c r="K213" s="359"/>
      <c r="L213" s="354" t="s">
        <v>639</v>
      </c>
      <c r="M213" s="354" t="s">
        <v>643</v>
      </c>
    </row>
    <row r="214" spans="1:13" ht="76.5" x14ac:dyDescent="0.25">
      <c r="A214" s="354" t="s">
        <v>8</v>
      </c>
      <c r="B214" s="355" t="s">
        <v>336</v>
      </c>
      <c r="C214" s="355" t="s">
        <v>1586</v>
      </c>
      <c r="D214" s="356" t="s">
        <v>24</v>
      </c>
      <c r="E214" s="356"/>
      <c r="F214" s="356" t="s">
        <v>11</v>
      </c>
      <c r="G214" s="355" t="s">
        <v>1579</v>
      </c>
      <c r="H214" s="359"/>
      <c r="I214" s="359"/>
      <c r="J214" s="359"/>
      <c r="K214" s="359"/>
      <c r="L214" s="354" t="s">
        <v>639</v>
      </c>
      <c r="M214" s="354" t="s">
        <v>643</v>
      </c>
    </row>
    <row r="215" spans="1:13" ht="76.5" x14ac:dyDescent="0.25">
      <c r="A215" s="354" t="s">
        <v>8</v>
      </c>
      <c r="B215" s="355" t="s">
        <v>336</v>
      </c>
      <c r="C215" s="355" t="s">
        <v>1586</v>
      </c>
      <c r="D215" s="356" t="s">
        <v>24</v>
      </c>
      <c r="E215" s="356"/>
      <c r="F215" s="356" t="s">
        <v>11</v>
      </c>
      <c r="G215" s="355" t="s">
        <v>46</v>
      </c>
      <c r="H215" s="359" t="s">
        <v>1326</v>
      </c>
      <c r="I215" s="359"/>
      <c r="J215" s="359"/>
      <c r="K215" s="359"/>
      <c r="L215" s="354" t="s">
        <v>639</v>
      </c>
      <c r="M215" s="354" t="s">
        <v>643</v>
      </c>
    </row>
    <row r="216" spans="1:13" ht="76.5" x14ac:dyDescent="0.25">
      <c r="A216" s="354" t="s">
        <v>8</v>
      </c>
      <c r="B216" s="355" t="s">
        <v>336</v>
      </c>
      <c r="C216" s="355" t="s">
        <v>1586</v>
      </c>
      <c r="D216" s="356" t="s">
        <v>24</v>
      </c>
      <c r="E216" s="356"/>
      <c r="F216" s="356" t="s">
        <v>11</v>
      </c>
      <c r="G216" s="355" t="s">
        <v>1246</v>
      </c>
      <c r="H216" s="359" t="s">
        <v>1326</v>
      </c>
      <c r="I216" s="359"/>
      <c r="J216" s="359"/>
      <c r="K216" s="359"/>
      <c r="L216" s="354" t="s">
        <v>639</v>
      </c>
      <c r="M216" s="354" t="s">
        <v>643</v>
      </c>
    </row>
    <row r="217" spans="1:13" ht="76.5" x14ac:dyDescent="0.25">
      <c r="A217" s="354" t="s">
        <v>8</v>
      </c>
      <c r="B217" s="355" t="s">
        <v>336</v>
      </c>
      <c r="C217" s="355" t="s">
        <v>1586</v>
      </c>
      <c r="D217" s="356" t="s">
        <v>24</v>
      </c>
      <c r="E217" s="356"/>
      <c r="F217" s="356" t="s">
        <v>11</v>
      </c>
      <c r="G217" s="355" t="s">
        <v>1247</v>
      </c>
      <c r="H217" s="359" t="s">
        <v>1470</v>
      </c>
      <c r="I217" s="359"/>
      <c r="J217" s="359"/>
      <c r="K217" s="359"/>
      <c r="L217" s="354" t="s">
        <v>639</v>
      </c>
      <c r="M217" s="354" t="s">
        <v>644</v>
      </c>
    </row>
    <row r="218" spans="1:13" ht="76.5" x14ac:dyDescent="0.25">
      <c r="A218" s="354" t="s">
        <v>8</v>
      </c>
      <c r="B218" s="355" t="s">
        <v>336</v>
      </c>
      <c r="C218" s="355" t="s">
        <v>1586</v>
      </c>
      <c r="D218" s="356" t="s">
        <v>24</v>
      </c>
      <c r="E218" s="356"/>
      <c r="F218" s="356" t="s">
        <v>11</v>
      </c>
      <c r="G218" s="355" t="s">
        <v>1248</v>
      </c>
      <c r="H218" s="359" t="s">
        <v>1326</v>
      </c>
      <c r="I218" s="359"/>
      <c r="J218" s="359"/>
      <c r="K218" s="359"/>
      <c r="L218" s="354" t="s">
        <v>639</v>
      </c>
      <c r="M218" s="354" t="s">
        <v>643</v>
      </c>
    </row>
    <row r="219" spans="1:13" ht="76.5" x14ac:dyDescent="0.25">
      <c r="A219" s="354" t="s">
        <v>8</v>
      </c>
      <c r="B219" s="355" t="s">
        <v>336</v>
      </c>
      <c r="C219" s="355" t="s">
        <v>1586</v>
      </c>
      <c r="D219" s="356" t="s">
        <v>24</v>
      </c>
      <c r="E219" s="356"/>
      <c r="F219" s="356" t="s">
        <v>11</v>
      </c>
      <c r="G219" s="355" t="s">
        <v>1251</v>
      </c>
      <c r="H219" s="359" t="s">
        <v>1470</v>
      </c>
      <c r="I219" s="359"/>
      <c r="J219" s="359"/>
      <c r="K219" s="359"/>
      <c r="L219" s="354"/>
      <c r="M219" s="354"/>
    </row>
    <row r="220" spans="1:13" ht="76.5" x14ac:dyDescent="0.25">
      <c r="A220" s="354" t="s">
        <v>8</v>
      </c>
      <c r="B220" s="355" t="s">
        <v>336</v>
      </c>
      <c r="C220" s="355" t="s">
        <v>1586</v>
      </c>
      <c r="D220" s="356" t="s">
        <v>24</v>
      </c>
      <c r="E220" s="356"/>
      <c r="F220" s="356" t="s">
        <v>11</v>
      </c>
      <c r="G220" s="355" t="s">
        <v>1252</v>
      </c>
      <c r="H220" s="359" t="s">
        <v>1470</v>
      </c>
      <c r="I220" s="359"/>
      <c r="J220" s="359"/>
      <c r="K220" s="359"/>
      <c r="L220" s="354" t="s">
        <v>639</v>
      </c>
      <c r="M220" s="354" t="s">
        <v>644</v>
      </c>
    </row>
    <row r="221" spans="1:13" ht="76.5" x14ac:dyDescent="0.25">
      <c r="A221" s="354" t="s">
        <v>8</v>
      </c>
      <c r="B221" s="355" t="s">
        <v>336</v>
      </c>
      <c r="C221" s="355" t="s">
        <v>1586</v>
      </c>
      <c r="D221" s="356" t="s">
        <v>24</v>
      </c>
      <c r="E221" s="356"/>
      <c r="F221" s="356" t="s">
        <v>11</v>
      </c>
      <c r="G221" s="355" t="s">
        <v>1254</v>
      </c>
      <c r="H221" s="359" t="s">
        <v>1470</v>
      </c>
      <c r="I221" s="359"/>
      <c r="J221" s="359"/>
      <c r="K221" s="359"/>
      <c r="L221" s="354" t="s">
        <v>639</v>
      </c>
      <c r="M221" s="354" t="s">
        <v>644</v>
      </c>
    </row>
    <row r="222" spans="1:13" ht="76.5" x14ac:dyDescent="0.25">
      <c r="A222" s="354" t="s">
        <v>8</v>
      </c>
      <c r="B222" s="355" t="s">
        <v>336</v>
      </c>
      <c r="C222" s="355" t="s">
        <v>1586</v>
      </c>
      <c r="D222" s="356" t="s">
        <v>24</v>
      </c>
      <c r="E222" s="356"/>
      <c r="F222" s="356" t="s">
        <v>11</v>
      </c>
      <c r="G222" s="355" t="s">
        <v>1255</v>
      </c>
      <c r="H222" s="359" t="s">
        <v>1470</v>
      </c>
      <c r="I222" s="359"/>
      <c r="J222" s="359"/>
      <c r="K222" s="359"/>
      <c r="L222" s="354" t="s">
        <v>639</v>
      </c>
      <c r="M222" s="354" t="s">
        <v>644</v>
      </c>
    </row>
    <row r="223" spans="1:13" ht="76.5" x14ac:dyDescent="0.25">
      <c r="A223" s="354" t="s">
        <v>8</v>
      </c>
      <c r="B223" s="355" t="s">
        <v>336</v>
      </c>
      <c r="C223" s="355" t="s">
        <v>1586</v>
      </c>
      <c r="D223" s="356" t="s">
        <v>24</v>
      </c>
      <c r="E223" s="356"/>
      <c r="F223" s="356" t="s">
        <v>11</v>
      </c>
      <c r="G223" s="355" t="s">
        <v>1260</v>
      </c>
      <c r="H223" s="359" t="s">
        <v>1470</v>
      </c>
      <c r="I223" s="359"/>
      <c r="J223" s="359"/>
      <c r="K223" s="359"/>
      <c r="L223" s="354" t="s">
        <v>639</v>
      </c>
      <c r="M223" s="354" t="s">
        <v>644</v>
      </c>
    </row>
    <row r="224" spans="1:13" ht="165.75" x14ac:dyDescent="0.25">
      <c r="A224" s="354" t="s">
        <v>8</v>
      </c>
      <c r="B224" s="355" t="s">
        <v>337</v>
      </c>
      <c r="C224" s="355" t="s">
        <v>1587</v>
      </c>
      <c r="D224" s="356" t="s">
        <v>24</v>
      </c>
      <c r="E224" s="356"/>
      <c r="F224" s="356" t="s">
        <v>11</v>
      </c>
      <c r="G224" s="355" t="s">
        <v>1579</v>
      </c>
      <c r="H224" s="359" t="s">
        <v>1668</v>
      </c>
      <c r="I224" s="359" t="s">
        <v>1669</v>
      </c>
      <c r="J224" s="359"/>
      <c r="K224" s="359"/>
      <c r="L224" s="354" t="s">
        <v>639</v>
      </c>
      <c r="M224" s="354" t="s">
        <v>643</v>
      </c>
    </row>
    <row r="225" spans="1:13" ht="76.5" x14ac:dyDescent="0.25">
      <c r="A225" s="354" t="s">
        <v>8</v>
      </c>
      <c r="B225" s="355" t="s">
        <v>337</v>
      </c>
      <c r="C225" s="355" t="s">
        <v>1587</v>
      </c>
      <c r="D225" s="356" t="s">
        <v>24</v>
      </c>
      <c r="E225" s="356"/>
      <c r="F225" s="356" t="s">
        <v>11</v>
      </c>
      <c r="G225" s="355" t="s">
        <v>46</v>
      </c>
      <c r="H225" s="359" t="s">
        <v>1326</v>
      </c>
      <c r="I225" s="359"/>
      <c r="J225" s="359"/>
      <c r="K225" s="359"/>
      <c r="L225" s="354" t="s">
        <v>639</v>
      </c>
      <c r="M225" s="354" t="s">
        <v>643</v>
      </c>
    </row>
    <row r="226" spans="1:13" ht="178.5" x14ac:dyDescent="0.25">
      <c r="A226" s="354" t="s">
        <v>8</v>
      </c>
      <c r="B226" s="355" t="s">
        <v>337</v>
      </c>
      <c r="C226" s="355" t="s">
        <v>1587</v>
      </c>
      <c r="D226" s="356" t="s">
        <v>24</v>
      </c>
      <c r="E226" s="356"/>
      <c r="F226" s="356" t="s">
        <v>11</v>
      </c>
      <c r="G226" s="355" t="s">
        <v>47</v>
      </c>
      <c r="H226" s="359" t="s">
        <v>1387</v>
      </c>
      <c r="I226" s="359" t="s">
        <v>1705</v>
      </c>
      <c r="J226" s="359"/>
      <c r="K226" s="359"/>
      <c r="L226" s="354" t="s">
        <v>639</v>
      </c>
      <c r="M226" s="354" t="s">
        <v>644</v>
      </c>
    </row>
    <row r="227" spans="1:13" ht="76.5" x14ac:dyDescent="0.25">
      <c r="A227" s="354" t="s">
        <v>8</v>
      </c>
      <c r="B227" s="355" t="s">
        <v>337</v>
      </c>
      <c r="C227" s="355" t="s">
        <v>1587</v>
      </c>
      <c r="D227" s="356" t="s">
        <v>24</v>
      </c>
      <c r="E227" s="356"/>
      <c r="F227" s="356" t="s">
        <v>11</v>
      </c>
      <c r="G227" s="355" t="s">
        <v>48</v>
      </c>
      <c r="H227" s="359" t="s">
        <v>1398</v>
      </c>
      <c r="I227" s="359"/>
      <c r="J227" s="359"/>
      <c r="K227" s="359"/>
      <c r="L227" s="354" t="s">
        <v>639</v>
      </c>
      <c r="M227" s="354" t="s">
        <v>644</v>
      </c>
    </row>
    <row r="228" spans="1:13" ht="76.5" x14ac:dyDescent="0.25">
      <c r="A228" s="354" t="s">
        <v>8</v>
      </c>
      <c r="B228" s="355" t="s">
        <v>337</v>
      </c>
      <c r="C228" s="355" t="s">
        <v>1587</v>
      </c>
      <c r="D228" s="356" t="s">
        <v>24</v>
      </c>
      <c r="E228" s="356"/>
      <c r="F228" s="356" t="s">
        <v>11</v>
      </c>
      <c r="G228" s="355" t="s">
        <v>1246</v>
      </c>
      <c r="H228" s="359" t="s">
        <v>1326</v>
      </c>
      <c r="I228" s="359"/>
      <c r="J228" s="359"/>
      <c r="K228" s="359"/>
      <c r="L228" s="354" t="s">
        <v>639</v>
      </c>
      <c r="M228" s="354" t="s">
        <v>643</v>
      </c>
    </row>
    <row r="229" spans="1:13" ht="76.5" x14ac:dyDescent="0.25">
      <c r="A229" s="354" t="s">
        <v>8</v>
      </c>
      <c r="B229" s="355" t="s">
        <v>337</v>
      </c>
      <c r="C229" s="355" t="s">
        <v>1587</v>
      </c>
      <c r="D229" s="356" t="s">
        <v>24</v>
      </c>
      <c r="E229" s="356"/>
      <c r="F229" s="356" t="s">
        <v>11</v>
      </c>
      <c r="G229" s="355" t="s">
        <v>1247</v>
      </c>
      <c r="H229" s="359" t="s">
        <v>1470</v>
      </c>
      <c r="I229" s="359"/>
      <c r="J229" s="359"/>
      <c r="K229" s="359"/>
      <c r="L229" s="354" t="s">
        <v>639</v>
      </c>
      <c r="M229" s="354" t="s">
        <v>644</v>
      </c>
    </row>
    <row r="230" spans="1:13" ht="76.5" x14ac:dyDescent="0.25">
      <c r="A230" s="354" t="s">
        <v>8</v>
      </c>
      <c r="B230" s="355" t="s">
        <v>337</v>
      </c>
      <c r="C230" s="355" t="s">
        <v>1587</v>
      </c>
      <c r="D230" s="356" t="s">
        <v>24</v>
      </c>
      <c r="E230" s="356"/>
      <c r="F230" s="356" t="s">
        <v>11</v>
      </c>
      <c r="G230" s="355" t="s">
        <v>1248</v>
      </c>
      <c r="H230" s="359" t="s">
        <v>1326</v>
      </c>
      <c r="I230" s="359"/>
      <c r="J230" s="359"/>
      <c r="K230" s="359"/>
      <c r="L230" s="354" t="s">
        <v>639</v>
      </c>
      <c r="M230" s="354" t="s">
        <v>643</v>
      </c>
    </row>
    <row r="231" spans="1:13" ht="153" x14ac:dyDescent="0.25">
      <c r="A231" s="354" t="s">
        <v>8</v>
      </c>
      <c r="B231" s="355" t="s">
        <v>337</v>
      </c>
      <c r="C231" s="355" t="s">
        <v>1587</v>
      </c>
      <c r="D231" s="356" t="s">
        <v>24</v>
      </c>
      <c r="E231" s="356"/>
      <c r="F231" s="356" t="s">
        <v>11</v>
      </c>
      <c r="G231" s="355" t="s">
        <v>1251</v>
      </c>
      <c r="H231" s="359" t="s">
        <v>1766</v>
      </c>
      <c r="I231" s="359" t="s">
        <v>1767</v>
      </c>
      <c r="J231" s="359"/>
      <c r="K231" s="359"/>
      <c r="L231" s="354" t="s">
        <v>639</v>
      </c>
      <c r="M231" s="354" t="s">
        <v>644</v>
      </c>
    </row>
    <row r="232" spans="1:13" ht="76.5" x14ac:dyDescent="0.25">
      <c r="A232" s="354" t="s">
        <v>8</v>
      </c>
      <c r="B232" s="355" t="s">
        <v>337</v>
      </c>
      <c r="C232" s="355" t="s">
        <v>1587</v>
      </c>
      <c r="D232" s="356" t="s">
        <v>24</v>
      </c>
      <c r="E232" s="356"/>
      <c r="F232" s="356" t="s">
        <v>11</v>
      </c>
      <c r="G232" s="355" t="s">
        <v>1252</v>
      </c>
      <c r="H232" s="359" t="s">
        <v>1541</v>
      </c>
      <c r="I232" s="359"/>
      <c r="J232" s="359"/>
      <c r="K232" s="359"/>
      <c r="L232" s="354" t="s">
        <v>639</v>
      </c>
      <c r="M232" s="354" t="s">
        <v>644</v>
      </c>
    </row>
    <row r="233" spans="1:13" ht="76.5" x14ac:dyDescent="0.25">
      <c r="A233" s="354" t="s">
        <v>8</v>
      </c>
      <c r="B233" s="355" t="s">
        <v>337</v>
      </c>
      <c r="C233" s="355" t="s">
        <v>1587</v>
      </c>
      <c r="D233" s="356" t="s">
        <v>24</v>
      </c>
      <c r="E233" s="356"/>
      <c r="F233" s="356" t="s">
        <v>11</v>
      </c>
      <c r="G233" s="355" t="s">
        <v>1254</v>
      </c>
      <c r="H233" s="359" t="s">
        <v>1470</v>
      </c>
      <c r="I233" s="359"/>
      <c r="J233" s="359"/>
      <c r="K233" s="359"/>
      <c r="L233" s="354" t="s">
        <v>639</v>
      </c>
      <c r="M233" s="354" t="s">
        <v>644</v>
      </c>
    </row>
    <row r="234" spans="1:13" ht="76.5" x14ac:dyDescent="0.25">
      <c r="A234" s="354" t="s">
        <v>8</v>
      </c>
      <c r="B234" s="355" t="s">
        <v>337</v>
      </c>
      <c r="C234" s="355" t="s">
        <v>1587</v>
      </c>
      <c r="D234" s="356" t="s">
        <v>24</v>
      </c>
      <c r="E234" s="356"/>
      <c r="F234" s="356" t="s">
        <v>11</v>
      </c>
      <c r="G234" s="355" t="s">
        <v>1255</v>
      </c>
      <c r="H234" s="359" t="s">
        <v>1470</v>
      </c>
      <c r="I234" s="359"/>
      <c r="J234" s="359"/>
      <c r="K234" s="359"/>
      <c r="L234" s="354" t="s">
        <v>639</v>
      </c>
      <c r="M234" s="354" t="s">
        <v>644</v>
      </c>
    </row>
    <row r="235" spans="1:13" ht="76.5" x14ac:dyDescent="0.25">
      <c r="A235" s="354" t="s">
        <v>8</v>
      </c>
      <c r="B235" s="355" t="s">
        <v>337</v>
      </c>
      <c r="C235" s="355" t="s">
        <v>1587</v>
      </c>
      <c r="D235" s="356" t="s">
        <v>24</v>
      </c>
      <c r="E235" s="356"/>
      <c r="F235" s="356" t="s">
        <v>11</v>
      </c>
      <c r="G235" s="355" t="s">
        <v>1260</v>
      </c>
      <c r="H235" s="359" t="s">
        <v>1541</v>
      </c>
      <c r="I235" s="359"/>
      <c r="J235" s="359"/>
      <c r="K235" s="359"/>
      <c r="L235" s="354" t="s">
        <v>639</v>
      </c>
      <c r="M235" s="354" t="s">
        <v>644</v>
      </c>
    </row>
    <row r="236" spans="1:13" ht="76.5" x14ac:dyDescent="0.25">
      <c r="A236" s="354" t="s">
        <v>8</v>
      </c>
      <c r="B236" s="355" t="s">
        <v>337</v>
      </c>
      <c r="C236" s="355" t="s">
        <v>1587</v>
      </c>
      <c r="D236" s="356" t="s">
        <v>24</v>
      </c>
      <c r="E236" s="356"/>
      <c r="F236" s="356" t="s">
        <v>11</v>
      </c>
      <c r="G236" s="355" t="s">
        <v>1261</v>
      </c>
      <c r="H236" s="359" t="s">
        <v>1470</v>
      </c>
      <c r="I236" s="359"/>
      <c r="J236" s="359"/>
      <c r="K236" s="359"/>
      <c r="L236" s="354"/>
      <c r="M236" s="354"/>
    </row>
    <row r="237" spans="1:13" ht="76.5" x14ac:dyDescent="0.25">
      <c r="A237" s="354" t="s">
        <v>8</v>
      </c>
      <c r="B237" s="355" t="s">
        <v>342</v>
      </c>
      <c r="C237" s="355" t="s">
        <v>341</v>
      </c>
      <c r="D237" s="356" t="s">
        <v>24</v>
      </c>
      <c r="E237" s="356"/>
      <c r="F237" s="356" t="s">
        <v>11</v>
      </c>
      <c r="G237" s="355" t="s">
        <v>46</v>
      </c>
      <c r="H237" s="359" t="s">
        <v>1698</v>
      </c>
      <c r="I237" s="359"/>
      <c r="J237" s="359"/>
      <c r="K237" s="359"/>
      <c r="L237" s="354" t="s">
        <v>640</v>
      </c>
      <c r="M237" s="354" t="s">
        <v>644</v>
      </c>
    </row>
    <row r="238" spans="1:13" ht="76.5" x14ac:dyDescent="0.25">
      <c r="A238" s="354" t="s">
        <v>8</v>
      </c>
      <c r="B238" s="355" t="s">
        <v>342</v>
      </c>
      <c r="C238" s="355" t="s">
        <v>341</v>
      </c>
      <c r="D238" s="356" t="s">
        <v>24</v>
      </c>
      <c r="E238" s="356"/>
      <c r="F238" s="356" t="s">
        <v>11</v>
      </c>
      <c r="G238" s="355" t="s">
        <v>1246</v>
      </c>
      <c r="H238" s="359" t="s">
        <v>1698</v>
      </c>
      <c r="I238" s="359"/>
      <c r="J238" s="359"/>
      <c r="K238" s="359"/>
      <c r="L238" s="354" t="s">
        <v>640</v>
      </c>
      <c r="M238" s="354" t="s">
        <v>644</v>
      </c>
    </row>
    <row r="239" spans="1:13" ht="114.75" x14ac:dyDescent="0.25">
      <c r="A239" s="354" t="s">
        <v>8</v>
      </c>
      <c r="B239" s="355" t="s">
        <v>344</v>
      </c>
      <c r="C239" s="355" t="s">
        <v>950</v>
      </c>
      <c r="D239" s="356" t="s">
        <v>25</v>
      </c>
      <c r="E239" s="356"/>
      <c r="F239" s="356" t="s">
        <v>11</v>
      </c>
      <c r="G239" s="355" t="s">
        <v>1254</v>
      </c>
      <c r="H239" s="359" t="s">
        <v>1569</v>
      </c>
      <c r="I239" s="359" t="s">
        <v>1780</v>
      </c>
      <c r="J239" s="359"/>
      <c r="K239" s="359"/>
      <c r="L239" s="354" t="s">
        <v>639</v>
      </c>
      <c r="M239" s="354" t="s">
        <v>644</v>
      </c>
    </row>
    <row r="240" spans="1:13" ht="63.75" x14ac:dyDescent="0.25">
      <c r="A240" s="354" t="s">
        <v>8</v>
      </c>
      <c r="B240" s="355" t="s">
        <v>670</v>
      </c>
      <c r="C240" s="355" t="s">
        <v>951</v>
      </c>
      <c r="D240" s="356" t="s">
        <v>25</v>
      </c>
      <c r="E240" s="356"/>
      <c r="F240" s="356" t="s">
        <v>11</v>
      </c>
      <c r="G240" s="355" t="s">
        <v>1260</v>
      </c>
      <c r="H240" s="359" t="s">
        <v>1639</v>
      </c>
      <c r="I240" s="359" t="s">
        <v>1798</v>
      </c>
      <c r="J240" s="359"/>
      <c r="K240" s="359"/>
      <c r="L240" s="354" t="s">
        <v>639</v>
      </c>
      <c r="M240" s="354" t="s">
        <v>644</v>
      </c>
    </row>
    <row r="241" spans="1:13" ht="114.75" x14ac:dyDescent="0.25">
      <c r="A241" s="354" t="s">
        <v>345</v>
      </c>
      <c r="B241" s="355" t="s">
        <v>349</v>
      </c>
      <c r="C241" s="355" t="s">
        <v>1588</v>
      </c>
      <c r="D241" s="356" t="s">
        <v>24</v>
      </c>
      <c r="E241" s="356"/>
      <c r="F241" s="356" t="s">
        <v>11</v>
      </c>
      <c r="G241" s="355" t="s">
        <v>1579</v>
      </c>
      <c r="H241" s="359" t="s">
        <v>1373</v>
      </c>
      <c r="I241" s="359" t="s">
        <v>1670</v>
      </c>
      <c r="J241" s="359"/>
      <c r="K241" s="359"/>
      <c r="L241" s="354" t="s">
        <v>639</v>
      </c>
      <c r="M241" s="354" t="s">
        <v>643</v>
      </c>
    </row>
    <row r="242" spans="1:13" ht="38.25" x14ac:dyDescent="0.25">
      <c r="A242" s="354" t="s">
        <v>345</v>
      </c>
      <c r="B242" s="355" t="s">
        <v>353</v>
      </c>
      <c r="C242" s="355" t="s">
        <v>966</v>
      </c>
      <c r="D242" s="356" t="s">
        <v>24</v>
      </c>
      <c r="E242" s="356"/>
      <c r="F242" s="356" t="s">
        <v>11</v>
      </c>
      <c r="G242" s="355" t="s">
        <v>1579</v>
      </c>
      <c r="H242" s="360" t="s">
        <v>1330</v>
      </c>
      <c r="I242" s="360" t="s">
        <v>1671</v>
      </c>
      <c r="J242" s="359"/>
      <c r="K242" s="359"/>
      <c r="L242" s="354" t="s">
        <v>638</v>
      </c>
      <c r="M242" s="354" t="s">
        <v>642</v>
      </c>
    </row>
    <row r="243" spans="1:13" ht="51" x14ac:dyDescent="0.25">
      <c r="A243" s="354" t="s">
        <v>345</v>
      </c>
      <c r="B243" s="355" t="s">
        <v>353</v>
      </c>
      <c r="C243" s="355" t="s">
        <v>966</v>
      </c>
      <c r="D243" s="356" t="s">
        <v>24</v>
      </c>
      <c r="E243" s="356"/>
      <c r="F243" s="356" t="s">
        <v>11</v>
      </c>
      <c r="G243" s="355" t="s">
        <v>1257</v>
      </c>
      <c r="H243" s="360" t="s">
        <v>1371</v>
      </c>
      <c r="I243" s="360" t="s">
        <v>1671</v>
      </c>
      <c r="J243" s="359"/>
      <c r="K243" s="359"/>
      <c r="L243" s="354" t="s">
        <v>639</v>
      </c>
      <c r="M243" s="354" t="s">
        <v>643</v>
      </c>
    </row>
    <row r="244" spans="1:13" ht="114.75" x14ac:dyDescent="0.25">
      <c r="A244" s="354" t="s">
        <v>345</v>
      </c>
      <c r="B244" s="355" t="s">
        <v>354</v>
      </c>
      <c r="C244" s="355" t="s">
        <v>1603</v>
      </c>
      <c r="D244" s="356" t="s">
        <v>25</v>
      </c>
      <c r="E244" s="356"/>
      <c r="F244" s="356" t="s">
        <v>11</v>
      </c>
      <c r="G244" s="355" t="s">
        <v>48</v>
      </c>
      <c r="H244" s="357" t="s">
        <v>1423</v>
      </c>
      <c r="I244" s="357" t="s">
        <v>1714</v>
      </c>
      <c r="J244" s="357" t="s">
        <v>1715</v>
      </c>
      <c r="K244" s="357"/>
      <c r="L244" s="354" t="s">
        <v>639</v>
      </c>
      <c r="M244" s="354" t="s">
        <v>643</v>
      </c>
    </row>
    <row r="245" spans="1:13" ht="114.75" x14ac:dyDescent="0.25">
      <c r="A245" s="354" t="s">
        <v>345</v>
      </c>
      <c r="B245" s="355" t="s">
        <v>354</v>
      </c>
      <c r="C245" s="355" t="s">
        <v>1603</v>
      </c>
      <c r="D245" s="356" t="s">
        <v>25</v>
      </c>
      <c r="E245" s="356"/>
      <c r="F245" s="356" t="s">
        <v>11</v>
      </c>
      <c r="G245" s="355" t="s">
        <v>1252</v>
      </c>
      <c r="H245" s="357" t="s">
        <v>1423</v>
      </c>
      <c r="I245" s="357" t="s">
        <v>1714</v>
      </c>
      <c r="J245" s="357" t="s">
        <v>1715</v>
      </c>
      <c r="K245" s="357"/>
      <c r="L245" s="354" t="s">
        <v>639</v>
      </c>
      <c r="M245" s="354" t="s">
        <v>643</v>
      </c>
    </row>
    <row r="246" spans="1:13" ht="165.75" x14ac:dyDescent="0.25">
      <c r="A246" s="354" t="s">
        <v>345</v>
      </c>
      <c r="B246" s="355" t="s">
        <v>356</v>
      </c>
      <c r="C246" s="355" t="s">
        <v>971</v>
      </c>
      <c r="D246" s="356" t="s">
        <v>24</v>
      </c>
      <c r="E246" s="356"/>
      <c r="F246" s="356" t="s">
        <v>11</v>
      </c>
      <c r="G246" s="355" t="s">
        <v>1579</v>
      </c>
      <c r="H246" s="357" t="s">
        <v>1672</v>
      </c>
      <c r="I246" s="357" t="s">
        <v>1673</v>
      </c>
      <c r="J246" s="357"/>
      <c r="K246" s="357"/>
      <c r="L246" s="354" t="s">
        <v>638</v>
      </c>
      <c r="M246" s="354" t="s">
        <v>642</v>
      </c>
    </row>
    <row r="247" spans="1:13" ht="178.5" x14ac:dyDescent="0.25">
      <c r="A247" s="354" t="s">
        <v>345</v>
      </c>
      <c r="B247" s="355" t="s">
        <v>356</v>
      </c>
      <c r="C247" s="355" t="s">
        <v>971</v>
      </c>
      <c r="D247" s="356" t="s">
        <v>24</v>
      </c>
      <c r="E247" s="356"/>
      <c r="F247" s="356" t="s">
        <v>11</v>
      </c>
      <c r="G247" s="355" t="s">
        <v>48</v>
      </c>
      <c r="H247" s="357" t="s">
        <v>1427</v>
      </c>
      <c r="I247" s="357" t="s">
        <v>1716</v>
      </c>
      <c r="J247" s="357"/>
      <c r="K247" s="357"/>
      <c r="L247" s="354" t="s">
        <v>639</v>
      </c>
      <c r="M247" s="354" t="s">
        <v>643</v>
      </c>
    </row>
    <row r="248" spans="1:13" ht="114.75" x14ac:dyDescent="0.25">
      <c r="A248" s="354" t="s">
        <v>345</v>
      </c>
      <c r="B248" s="355" t="s">
        <v>356</v>
      </c>
      <c r="C248" s="355" t="s">
        <v>971</v>
      </c>
      <c r="D248" s="356" t="s">
        <v>24</v>
      </c>
      <c r="E248" s="356"/>
      <c r="F248" s="356" t="s">
        <v>11</v>
      </c>
      <c r="G248" s="355" t="s">
        <v>1245</v>
      </c>
      <c r="H248" s="357" t="s">
        <v>1432</v>
      </c>
      <c r="I248" s="357" t="s">
        <v>1725</v>
      </c>
      <c r="J248" s="357"/>
      <c r="K248" s="357"/>
      <c r="L248" s="354" t="s">
        <v>639</v>
      </c>
      <c r="M248" s="354" t="s">
        <v>643</v>
      </c>
    </row>
    <row r="249" spans="1:13" ht="191.25" x14ac:dyDescent="0.25">
      <c r="A249" s="354" t="s">
        <v>345</v>
      </c>
      <c r="B249" s="355" t="s">
        <v>356</v>
      </c>
      <c r="C249" s="355" t="s">
        <v>971</v>
      </c>
      <c r="D249" s="356" t="s">
        <v>24</v>
      </c>
      <c r="E249" s="356"/>
      <c r="F249" s="356" t="s">
        <v>11</v>
      </c>
      <c r="G249" s="355" t="s">
        <v>1247</v>
      </c>
      <c r="H249" s="357" t="s">
        <v>1475</v>
      </c>
      <c r="I249" s="357" t="s">
        <v>1735</v>
      </c>
      <c r="J249" s="357"/>
      <c r="K249" s="357"/>
      <c r="L249" s="354" t="s">
        <v>638</v>
      </c>
      <c r="M249" s="354" t="s">
        <v>642</v>
      </c>
    </row>
    <row r="250" spans="1:13" ht="38.25" x14ac:dyDescent="0.25">
      <c r="A250" s="354" t="s">
        <v>345</v>
      </c>
      <c r="B250" s="355" t="s">
        <v>356</v>
      </c>
      <c r="C250" s="355" t="s">
        <v>971</v>
      </c>
      <c r="D250" s="356" t="s">
        <v>24</v>
      </c>
      <c r="E250" s="356"/>
      <c r="F250" s="356" t="s">
        <v>11</v>
      </c>
      <c r="G250" s="355" t="s">
        <v>1249</v>
      </c>
      <c r="H250" s="357" t="s">
        <v>1531</v>
      </c>
      <c r="I250" s="357"/>
      <c r="J250" s="357"/>
      <c r="K250" s="357"/>
      <c r="L250" s="354" t="s">
        <v>638</v>
      </c>
      <c r="M250" s="354" t="s">
        <v>643</v>
      </c>
    </row>
    <row r="251" spans="1:13" ht="178.5" x14ac:dyDescent="0.25">
      <c r="A251" s="354" t="s">
        <v>345</v>
      </c>
      <c r="B251" s="355" t="s">
        <v>356</v>
      </c>
      <c r="C251" s="355" t="s">
        <v>971</v>
      </c>
      <c r="D251" s="356" t="s">
        <v>24</v>
      </c>
      <c r="E251" s="356"/>
      <c r="F251" s="356" t="s">
        <v>11</v>
      </c>
      <c r="G251" s="355" t="s">
        <v>1252</v>
      </c>
      <c r="H251" s="357" t="s">
        <v>1427</v>
      </c>
      <c r="I251" s="357" t="s">
        <v>1716</v>
      </c>
      <c r="J251" s="357"/>
      <c r="K251" s="357"/>
      <c r="L251" s="354" t="s">
        <v>639</v>
      </c>
      <c r="M251" s="354" t="s">
        <v>643</v>
      </c>
    </row>
    <row r="252" spans="1:13" ht="140.25" x14ac:dyDescent="0.25">
      <c r="A252" s="354" t="s">
        <v>345</v>
      </c>
      <c r="B252" s="355" t="s">
        <v>356</v>
      </c>
      <c r="C252" s="355" t="s">
        <v>971</v>
      </c>
      <c r="D252" s="356" t="s">
        <v>24</v>
      </c>
      <c r="E252" s="356"/>
      <c r="F252" s="356" t="s">
        <v>11</v>
      </c>
      <c r="G252" s="355" t="s">
        <v>1253</v>
      </c>
      <c r="H252" s="357" t="s">
        <v>1565</v>
      </c>
      <c r="I252" s="357" t="s">
        <v>1725</v>
      </c>
      <c r="J252" s="357"/>
      <c r="K252" s="357"/>
      <c r="L252" s="354" t="s">
        <v>639</v>
      </c>
      <c r="M252" s="354" t="s">
        <v>643</v>
      </c>
    </row>
    <row r="253" spans="1:13" ht="76.5" x14ac:dyDescent="0.25">
      <c r="A253" s="354" t="s">
        <v>345</v>
      </c>
      <c r="B253" s="355" t="s">
        <v>356</v>
      </c>
      <c r="C253" s="355" t="s">
        <v>971</v>
      </c>
      <c r="D253" s="356" t="s">
        <v>24</v>
      </c>
      <c r="E253" s="356"/>
      <c r="F253" s="356" t="s">
        <v>11</v>
      </c>
      <c r="G253" s="355" t="s">
        <v>1256</v>
      </c>
      <c r="H253" s="357" t="s">
        <v>1625</v>
      </c>
      <c r="I253" s="357" t="s">
        <v>1785</v>
      </c>
      <c r="J253" s="357"/>
      <c r="K253" s="357"/>
      <c r="L253" s="354" t="s">
        <v>638</v>
      </c>
      <c r="M253" s="354" t="s">
        <v>642</v>
      </c>
    </row>
    <row r="254" spans="1:13" ht="63.75" x14ac:dyDescent="0.25">
      <c r="A254" s="354" t="s">
        <v>358</v>
      </c>
      <c r="B254" s="355" t="s">
        <v>359</v>
      </c>
      <c r="C254" s="355" t="s">
        <v>673</v>
      </c>
      <c r="D254" s="356" t="s">
        <v>24</v>
      </c>
      <c r="E254" s="356"/>
      <c r="F254" s="356" t="s">
        <v>11</v>
      </c>
      <c r="G254" s="355" t="s">
        <v>1579</v>
      </c>
      <c r="H254" s="357" t="s">
        <v>1674</v>
      </c>
      <c r="I254" s="357" t="s">
        <v>1675</v>
      </c>
      <c r="J254" s="357"/>
      <c r="K254" s="357"/>
      <c r="L254" s="354" t="s">
        <v>638</v>
      </c>
      <c r="M254" s="354" t="s">
        <v>643</v>
      </c>
    </row>
    <row r="255" spans="1:13" ht="409.5" x14ac:dyDescent="0.25">
      <c r="A255" s="354" t="s">
        <v>358</v>
      </c>
      <c r="B255" s="355" t="s">
        <v>359</v>
      </c>
      <c r="C255" s="355" t="s">
        <v>673</v>
      </c>
      <c r="D255" s="356" t="s">
        <v>24</v>
      </c>
      <c r="E255" s="356"/>
      <c r="F255" s="356" t="s">
        <v>11</v>
      </c>
      <c r="G255" s="355" t="s">
        <v>46</v>
      </c>
      <c r="H255" s="357" t="s">
        <v>1310</v>
      </c>
      <c r="I255" s="357" t="s">
        <v>1699</v>
      </c>
      <c r="J255" s="357"/>
      <c r="K255" s="357"/>
      <c r="L255" s="354" t="s">
        <v>638</v>
      </c>
      <c r="M255" s="354" t="s">
        <v>643</v>
      </c>
    </row>
    <row r="256" spans="1:13" ht="51" x14ac:dyDescent="0.25">
      <c r="A256" s="354" t="s">
        <v>358</v>
      </c>
      <c r="B256" s="355" t="s">
        <v>359</v>
      </c>
      <c r="C256" s="355" t="s">
        <v>673</v>
      </c>
      <c r="D256" s="356" t="s">
        <v>24</v>
      </c>
      <c r="E256" s="356"/>
      <c r="F256" s="356" t="s">
        <v>11</v>
      </c>
      <c r="G256" s="355" t="s">
        <v>47</v>
      </c>
      <c r="H256" s="357" t="s">
        <v>1378</v>
      </c>
      <c r="I256" s="357" t="s">
        <v>1706</v>
      </c>
      <c r="J256" s="357"/>
      <c r="K256" s="357"/>
      <c r="L256" s="354" t="s">
        <v>638</v>
      </c>
      <c r="M256" s="354" t="s">
        <v>643</v>
      </c>
    </row>
    <row r="257" spans="1:13" ht="178.5" x14ac:dyDescent="0.25">
      <c r="A257" s="354" t="s">
        <v>358</v>
      </c>
      <c r="B257" s="355" t="s">
        <v>359</v>
      </c>
      <c r="C257" s="355" t="s">
        <v>673</v>
      </c>
      <c r="D257" s="356" t="s">
        <v>24</v>
      </c>
      <c r="E257" s="356"/>
      <c r="F257" s="356" t="s">
        <v>11</v>
      </c>
      <c r="G257" s="355" t="s">
        <v>48</v>
      </c>
      <c r="H257" s="357" t="s">
        <v>1403</v>
      </c>
      <c r="I257" s="357" t="s">
        <v>1717</v>
      </c>
      <c r="J257" s="357"/>
      <c r="K257" s="357"/>
      <c r="L257" s="354" t="s">
        <v>638</v>
      </c>
      <c r="M257" s="354" t="s">
        <v>644</v>
      </c>
    </row>
    <row r="258" spans="1:13" ht="255" x14ac:dyDescent="0.25">
      <c r="A258" s="354" t="s">
        <v>358</v>
      </c>
      <c r="B258" s="355" t="s">
        <v>359</v>
      </c>
      <c r="C258" s="355" t="s">
        <v>673</v>
      </c>
      <c r="D258" s="356" t="s">
        <v>24</v>
      </c>
      <c r="E258" s="356"/>
      <c r="F258" s="356" t="s">
        <v>11</v>
      </c>
      <c r="G258" s="355" t="s">
        <v>1245</v>
      </c>
      <c r="H258" s="357" t="s">
        <v>1439</v>
      </c>
      <c r="I258" s="357" t="s">
        <v>1726</v>
      </c>
      <c r="J258" s="357"/>
      <c r="K258" s="357"/>
      <c r="L258" s="354" t="s">
        <v>638</v>
      </c>
      <c r="M258" s="354" t="s">
        <v>644</v>
      </c>
    </row>
    <row r="259" spans="1:13" ht="409.5" x14ac:dyDescent="0.25">
      <c r="A259" s="354" t="s">
        <v>358</v>
      </c>
      <c r="B259" s="355" t="s">
        <v>359</v>
      </c>
      <c r="C259" s="355" t="s">
        <v>673</v>
      </c>
      <c r="D259" s="356" t="s">
        <v>24</v>
      </c>
      <c r="E259" s="356"/>
      <c r="F259" s="356" t="s">
        <v>11</v>
      </c>
      <c r="G259" s="355" t="s">
        <v>1246</v>
      </c>
      <c r="H259" s="357" t="s">
        <v>1310</v>
      </c>
      <c r="I259" s="357" t="s">
        <v>1699</v>
      </c>
      <c r="J259" s="357"/>
      <c r="K259" s="357"/>
      <c r="L259" s="354" t="s">
        <v>638</v>
      </c>
      <c r="M259" s="354" t="s">
        <v>643</v>
      </c>
    </row>
    <row r="260" spans="1:13" ht="280.5" x14ac:dyDescent="0.25">
      <c r="A260" s="354" t="s">
        <v>358</v>
      </c>
      <c r="B260" s="355" t="s">
        <v>359</v>
      </c>
      <c r="C260" s="355" t="s">
        <v>673</v>
      </c>
      <c r="D260" s="356" t="s">
        <v>24</v>
      </c>
      <c r="E260" s="356"/>
      <c r="F260" s="356" t="s">
        <v>11</v>
      </c>
      <c r="G260" s="355" t="s">
        <v>1247</v>
      </c>
      <c r="H260" s="357" t="s">
        <v>1464</v>
      </c>
      <c r="I260" s="357" t="s">
        <v>1736</v>
      </c>
      <c r="J260" s="357"/>
      <c r="K260" s="357"/>
      <c r="L260" s="354" t="s">
        <v>638</v>
      </c>
      <c r="M260" s="354" t="s">
        <v>644</v>
      </c>
    </row>
    <row r="261" spans="1:13" ht="178.5" x14ac:dyDescent="0.25">
      <c r="A261" s="354" t="s">
        <v>358</v>
      </c>
      <c r="B261" s="355" t="s">
        <v>359</v>
      </c>
      <c r="C261" s="355" t="s">
        <v>673</v>
      </c>
      <c r="D261" s="356" t="s">
        <v>24</v>
      </c>
      <c r="E261" s="356"/>
      <c r="F261" s="356" t="s">
        <v>11</v>
      </c>
      <c r="G261" s="355" t="s">
        <v>1248</v>
      </c>
      <c r="H261" s="357" t="s">
        <v>1479</v>
      </c>
      <c r="I261" s="357" t="s">
        <v>1752</v>
      </c>
      <c r="J261" s="357"/>
      <c r="K261" s="357"/>
      <c r="L261" s="354" t="s">
        <v>638</v>
      </c>
      <c r="M261" s="354" t="s">
        <v>643</v>
      </c>
    </row>
    <row r="262" spans="1:13" ht="153" x14ac:dyDescent="0.25">
      <c r="A262" s="354" t="s">
        <v>358</v>
      </c>
      <c r="B262" s="355" t="s">
        <v>359</v>
      </c>
      <c r="C262" s="355" t="s">
        <v>673</v>
      </c>
      <c r="D262" s="356" t="s">
        <v>24</v>
      </c>
      <c r="E262" s="356"/>
      <c r="F262" s="356" t="s">
        <v>11</v>
      </c>
      <c r="G262" s="355" t="s">
        <v>1251</v>
      </c>
      <c r="H262" s="357" t="s">
        <v>1500</v>
      </c>
      <c r="I262" s="357" t="s">
        <v>1768</v>
      </c>
      <c r="J262" s="357"/>
      <c r="K262" s="357"/>
      <c r="L262" s="354" t="s">
        <v>638</v>
      </c>
      <c r="M262" s="354" t="s">
        <v>643</v>
      </c>
    </row>
    <row r="263" spans="1:13" ht="140.25" x14ac:dyDescent="0.25">
      <c r="A263" s="354" t="s">
        <v>358</v>
      </c>
      <c r="B263" s="355" t="s">
        <v>359</v>
      </c>
      <c r="C263" s="355" t="s">
        <v>673</v>
      </c>
      <c r="D263" s="356" t="s">
        <v>24</v>
      </c>
      <c r="E263" s="356"/>
      <c r="F263" s="356" t="s">
        <v>11</v>
      </c>
      <c r="G263" s="355" t="s">
        <v>1252</v>
      </c>
      <c r="H263" s="357" t="s">
        <v>1560</v>
      </c>
      <c r="I263" s="357" t="s">
        <v>1775</v>
      </c>
      <c r="J263" s="357"/>
      <c r="K263" s="357"/>
      <c r="L263" s="354" t="s">
        <v>638</v>
      </c>
      <c r="M263" s="354" t="s">
        <v>643</v>
      </c>
    </row>
    <row r="264" spans="1:13" ht="409.5" x14ac:dyDescent="0.25">
      <c r="A264" s="354" t="s">
        <v>358</v>
      </c>
      <c r="B264" s="355" t="s">
        <v>359</v>
      </c>
      <c r="C264" s="355" t="s">
        <v>673</v>
      </c>
      <c r="D264" s="356" t="s">
        <v>24</v>
      </c>
      <c r="E264" s="356"/>
      <c r="F264" s="356" t="s">
        <v>11</v>
      </c>
      <c r="G264" s="355" t="s">
        <v>1258</v>
      </c>
      <c r="H264" s="357" t="s">
        <v>1339</v>
      </c>
      <c r="I264" s="357" t="s">
        <v>1790</v>
      </c>
      <c r="J264" s="357" t="s">
        <v>1359</v>
      </c>
      <c r="K264" s="357"/>
      <c r="L264" s="354" t="s">
        <v>638</v>
      </c>
      <c r="M264" s="354" t="s">
        <v>643</v>
      </c>
    </row>
    <row r="265" spans="1:13" ht="114.75" x14ac:dyDescent="0.25">
      <c r="A265" s="354" t="s">
        <v>358</v>
      </c>
      <c r="B265" s="355" t="s">
        <v>359</v>
      </c>
      <c r="C265" s="355" t="s">
        <v>673</v>
      </c>
      <c r="D265" s="356" t="s">
        <v>24</v>
      </c>
      <c r="E265" s="356"/>
      <c r="F265" s="356" t="s">
        <v>11</v>
      </c>
      <c r="G265" s="355" t="s">
        <v>1260</v>
      </c>
      <c r="H265" s="357" t="s">
        <v>1636</v>
      </c>
      <c r="I265" s="357" t="s">
        <v>1775</v>
      </c>
      <c r="J265" s="357"/>
      <c r="K265" s="357"/>
      <c r="L265" s="354" t="s">
        <v>638</v>
      </c>
      <c r="M265" s="354" t="s">
        <v>643</v>
      </c>
    </row>
    <row r="266" spans="1:13" ht="344.25" x14ac:dyDescent="0.25">
      <c r="A266" s="354" t="s">
        <v>358</v>
      </c>
      <c r="B266" s="355" t="s">
        <v>359</v>
      </c>
      <c r="C266" s="355" t="s">
        <v>673</v>
      </c>
      <c r="D266" s="356" t="s">
        <v>24</v>
      </c>
      <c r="E266" s="356"/>
      <c r="F266" s="356" t="s">
        <v>11</v>
      </c>
      <c r="G266" s="355" t="s">
        <v>1262</v>
      </c>
      <c r="H266" s="357" t="s">
        <v>1339</v>
      </c>
      <c r="I266" s="357" t="s">
        <v>1803</v>
      </c>
      <c r="J266" s="357"/>
      <c r="K266" s="357"/>
      <c r="L266" s="354" t="s">
        <v>638</v>
      </c>
      <c r="M266" s="354" t="s">
        <v>644</v>
      </c>
    </row>
    <row r="267" spans="1:13" ht="38.25" x14ac:dyDescent="0.25">
      <c r="A267" s="354" t="s">
        <v>358</v>
      </c>
      <c r="B267" s="355" t="s">
        <v>360</v>
      </c>
      <c r="C267" s="355" t="s">
        <v>975</v>
      </c>
      <c r="D267" s="356" t="s">
        <v>24</v>
      </c>
      <c r="E267" s="356"/>
      <c r="F267" s="356" t="s">
        <v>11</v>
      </c>
      <c r="G267" s="355" t="s">
        <v>46</v>
      </c>
      <c r="H267" s="357" t="s">
        <v>1311</v>
      </c>
      <c r="I267" s="357"/>
      <c r="J267" s="357"/>
      <c r="K267" s="357"/>
      <c r="L267" s="354" t="s">
        <v>638</v>
      </c>
      <c r="M267" s="354" t="s">
        <v>643</v>
      </c>
    </row>
    <row r="268" spans="1:13" ht="63.75" x14ac:dyDescent="0.25">
      <c r="A268" s="354" t="s">
        <v>358</v>
      </c>
      <c r="B268" s="355" t="s">
        <v>360</v>
      </c>
      <c r="C268" s="355" t="s">
        <v>975</v>
      </c>
      <c r="D268" s="356" t="s">
        <v>24</v>
      </c>
      <c r="E268" s="356"/>
      <c r="F268" s="356" t="s">
        <v>11</v>
      </c>
      <c r="G268" s="355" t="s">
        <v>47</v>
      </c>
      <c r="H268" s="357" t="s">
        <v>1379</v>
      </c>
      <c r="I268" s="362" t="s">
        <v>1707</v>
      </c>
      <c r="J268" s="357"/>
      <c r="K268" s="357"/>
      <c r="L268" s="354" t="s">
        <v>639</v>
      </c>
      <c r="M268" s="354" t="s">
        <v>644</v>
      </c>
    </row>
    <row r="269" spans="1:13" ht="38.25" x14ac:dyDescent="0.25">
      <c r="A269" s="354" t="s">
        <v>358</v>
      </c>
      <c r="B269" s="355" t="s">
        <v>360</v>
      </c>
      <c r="C269" s="355" t="s">
        <v>975</v>
      </c>
      <c r="D269" s="356" t="s">
        <v>24</v>
      </c>
      <c r="E269" s="356"/>
      <c r="F269" s="356" t="s">
        <v>11</v>
      </c>
      <c r="G269" s="355" t="s">
        <v>48</v>
      </c>
      <c r="H269" s="357" t="s">
        <v>1405</v>
      </c>
      <c r="I269" s="362"/>
      <c r="J269" s="357"/>
      <c r="K269" s="357"/>
      <c r="L269" s="354" t="s">
        <v>638</v>
      </c>
      <c r="M269" s="354" t="s">
        <v>644</v>
      </c>
    </row>
    <row r="270" spans="1:13" ht="38.25" x14ac:dyDescent="0.25">
      <c r="A270" s="354" t="s">
        <v>358</v>
      </c>
      <c r="B270" s="355" t="s">
        <v>360</v>
      </c>
      <c r="C270" s="355" t="s">
        <v>975</v>
      </c>
      <c r="D270" s="356" t="s">
        <v>24</v>
      </c>
      <c r="E270" s="356"/>
      <c r="F270" s="356" t="s">
        <v>11</v>
      </c>
      <c r="G270" s="355" t="s">
        <v>1245</v>
      </c>
      <c r="H270" s="357" t="s">
        <v>1405</v>
      </c>
      <c r="I270" s="362"/>
      <c r="J270" s="357"/>
      <c r="K270" s="357"/>
      <c r="L270" s="354" t="s">
        <v>638</v>
      </c>
      <c r="M270" s="354" t="s">
        <v>644</v>
      </c>
    </row>
    <row r="271" spans="1:13" ht="38.25" x14ac:dyDescent="0.25">
      <c r="A271" s="354" t="s">
        <v>358</v>
      </c>
      <c r="B271" s="355" t="s">
        <v>360</v>
      </c>
      <c r="C271" s="355" t="s">
        <v>975</v>
      </c>
      <c r="D271" s="356" t="s">
        <v>24</v>
      </c>
      <c r="E271" s="356"/>
      <c r="F271" s="356" t="s">
        <v>11</v>
      </c>
      <c r="G271" s="355" t="s">
        <v>1246</v>
      </c>
      <c r="H271" s="357" t="s">
        <v>1311</v>
      </c>
      <c r="I271" s="357"/>
      <c r="J271" s="357"/>
      <c r="K271" s="357"/>
      <c r="L271" s="354" t="s">
        <v>638</v>
      </c>
      <c r="M271" s="354" t="s">
        <v>643</v>
      </c>
    </row>
    <row r="272" spans="1:13" ht="38.25" x14ac:dyDescent="0.25">
      <c r="A272" s="354" t="s">
        <v>358</v>
      </c>
      <c r="B272" s="355" t="s">
        <v>360</v>
      </c>
      <c r="C272" s="355" t="s">
        <v>975</v>
      </c>
      <c r="D272" s="356" t="s">
        <v>24</v>
      </c>
      <c r="E272" s="356"/>
      <c r="F272" s="356" t="s">
        <v>11</v>
      </c>
      <c r="G272" s="355" t="s">
        <v>1247</v>
      </c>
      <c r="H272" s="357" t="s">
        <v>1461</v>
      </c>
      <c r="I272" s="357" t="s">
        <v>1737</v>
      </c>
      <c r="J272" s="357"/>
      <c r="K272" s="357"/>
      <c r="L272" s="354" t="s">
        <v>638</v>
      </c>
      <c r="M272" s="354" t="s">
        <v>643</v>
      </c>
    </row>
    <row r="273" spans="1:13" ht="38.25" x14ac:dyDescent="0.25">
      <c r="A273" s="354" t="s">
        <v>358</v>
      </c>
      <c r="B273" s="355" t="s">
        <v>360</v>
      </c>
      <c r="C273" s="355" t="s">
        <v>975</v>
      </c>
      <c r="D273" s="356" t="s">
        <v>24</v>
      </c>
      <c r="E273" s="356"/>
      <c r="F273" s="356" t="s">
        <v>11</v>
      </c>
      <c r="G273" s="355" t="s">
        <v>1248</v>
      </c>
      <c r="H273" s="357" t="s">
        <v>1311</v>
      </c>
      <c r="I273" s="357"/>
      <c r="J273" s="357"/>
      <c r="K273" s="357"/>
      <c r="L273" s="354" t="s">
        <v>638</v>
      </c>
      <c r="M273" s="354" t="s">
        <v>643</v>
      </c>
    </row>
    <row r="274" spans="1:13" ht="38.25" x14ac:dyDescent="0.25">
      <c r="A274" s="354" t="s">
        <v>358</v>
      </c>
      <c r="B274" s="355" t="s">
        <v>360</v>
      </c>
      <c r="C274" s="355" t="s">
        <v>975</v>
      </c>
      <c r="D274" s="356" t="s">
        <v>24</v>
      </c>
      <c r="E274" s="356"/>
      <c r="F274" s="356" t="s">
        <v>11</v>
      </c>
      <c r="G274" s="355" t="s">
        <v>1252</v>
      </c>
      <c r="H274" s="357" t="s">
        <v>1311</v>
      </c>
      <c r="I274" s="357"/>
      <c r="J274" s="357"/>
      <c r="K274" s="357"/>
      <c r="L274" s="354" t="s">
        <v>638</v>
      </c>
      <c r="M274" s="354" t="s">
        <v>643</v>
      </c>
    </row>
    <row r="275" spans="1:13" ht="38.25" x14ac:dyDescent="0.25">
      <c r="A275" s="354" t="s">
        <v>358</v>
      </c>
      <c r="B275" s="355" t="s">
        <v>360</v>
      </c>
      <c r="C275" s="355" t="s">
        <v>975</v>
      </c>
      <c r="D275" s="356" t="s">
        <v>24</v>
      </c>
      <c r="E275" s="356"/>
      <c r="F275" s="356" t="s">
        <v>11</v>
      </c>
      <c r="G275" s="355" t="s">
        <v>1260</v>
      </c>
      <c r="H275" s="357" t="s">
        <v>1311</v>
      </c>
      <c r="I275" s="357"/>
      <c r="J275" s="357"/>
      <c r="K275" s="357"/>
      <c r="L275" s="354" t="s">
        <v>638</v>
      </c>
      <c r="M275" s="354" t="s">
        <v>643</v>
      </c>
    </row>
    <row r="276" spans="1:13" ht="38.25" x14ac:dyDescent="0.25">
      <c r="A276" s="354" t="s">
        <v>358</v>
      </c>
      <c r="B276" s="355" t="s">
        <v>360</v>
      </c>
      <c r="C276" s="355" t="s">
        <v>975</v>
      </c>
      <c r="D276" s="356" t="s">
        <v>24</v>
      </c>
      <c r="E276" s="356"/>
      <c r="F276" s="356" t="s">
        <v>11</v>
      </c>
      <c r="G276" s="355" t="s">
        <v>1261</v>
      </c>
      <c r="H276" s="357" t="s">
        <v>1644</v>
      </c>
      <c r="I276" s="357"/>
      <c r="J276" s="357"/>
      <c r="K276" s="357"/>
      <c r="L276" s="354" t="s">
        <v>638</v>
      </c>
      <c r="M276" s="354" t="s">
        <v>643</v>
      </c>
    </row>
    <row r="277" spans="1:13" ht="38.25" x14ac:dyDescent="0.25">
      <c r="A277" s="354" t="s">
        <v>358</v>
      </c>
      <c r="B277" s="355" t="s">
        <v>360</v>
      </c>
      <c r="C277" s="355" t="s">
        <v>975</v>
      </c>
      <c r="D277" s="356" t="s">
        <v>24</v>
      </c>
      <c r="E277" s="356"/>
      <c r="F277" s="356" t="s">
        <v>11</v>
      </c>
      <c r="G277" s="355" t="s">
        <v>1262</v>
      </c>
      <c r="H277" s="357" t="s">
        <v>1340</v>
      </c>
      <c r="I277" s="357" t="s">
        <v>1311</v>
      </c>
      <c r="J277" s="357"/>
      <c r="K277" s="357"/>
      <c r="L277" s="354" t="s">
        <v>638</v>
      </c>
      <c r="M277" s="354" t="s">
        <v>644</v>
      </c>
    </row>
    <row r="278" spans="1:13" ht="51" x14ac:dyDescent="0.25">
      <c r="A278" s="354" t="s">
        <v>358</v>
      </c>
      <c r="B278" s="355" t="s">
        <v>361</v>
      </c>
      <c r="C278" s="355" t="s">
        <v>674</v>
      </c>
      <c r="D278" s="356" t="s">
        <v>24</v>
      </c>
      <c r="E278" s="356"/>
      <c r="F278" s="356" t="s">
        <v>11</v>
      </c>
      <c r="G278" s="355" t="s">
        <v>46</v>
      </c>
      <c r="H278" s="357" t="s">
        <v>1312</v>
      </c>
      <c r="I278" s="357"/>
      <c r="J278" s="357"/>
      <c r="K278" s="357"/>
      <c r="L278" s="354" t="s">
        <v>638</v>
      </c>
      <c r="M278" s="354" t="s">
        <v>643</v>
      </c>
    </row>
    <row r="279" spans="1:13" ht="51" x14ac:dyDescent="0.25">
      <c r="A279" s="354" t="s">
        <v>358</v>
      </c>
      <c r="B279" s="355" t="s">
        <v>361</v>
      </c>
      <c r="C279" s="355" t="s">
        <v>674</v>
      </c>
      <c r="D279" s="356" t="s">
        <v>24</v>
      </c>
      <c r="E279" s="356"/>
      <c r="F279" s="356" t="s">
        <v>11</v>
      </c>
      <c r="G279" s="355" t="s">
        <v>48</v>
      </c>
      <c r="H279" s="357" t="s">
        <v>1406</v>
      </c>
      <c r="I279" s="357"/>
      <c r="J279" s="357"/>
      <c r="K279" s="357"/>
      <c r="L279" s="354" t="s">
        <v>638</v>
      </c>
      <c r="M279" s="354" t="s">
        <v>644</v>
      </c>
    </row>
    <row r="280" spans="1:13" ht="51" x14ac:dyDescent="0.25">
      <c r="A280" s="354" t="s">
        <v>358</v>
      </c>
      <c r="B280" s="355" t="s">
        <v>361</v>
      </c>
      <c r="C280" s="355" t="s">
        <v>674</v>
      </c>
      <c r="D280" s="356" t="s">
        <v>24</v>
      </c>
      <c r="E280" s="356"/>
      <c r="F280" s="356" t="s">
        <v>11</v>
      </c>
      <c r="G280" s="355" t="s">
        <v>1245</v>
      </c>
      <c r="H280" s="357" t="s">
        <v>1406</v>
      </c>
      <c r="I280" s="357"/>
      <c r="J280" s="357"/>
      <c r="K280" s="357"/>
      <c r="L280" s="354" t="s">
        <v>638</v>
      </c>
      <c r="M280" s="354" t="s">
        <v>644</v>
      </c>
    </row>
    <row r="281" spans="1:13" ht="51" x14ac:dyDescent="0.25">
      <c r="A281" s="354" t="s">
        <v>358</v>
      </c>
      <c r="B281" s="355" t="s">
        <v>361</v>
      </c>
      <c r="C281" s="355" t="s">
        <v>674</v>
      </c>
      <c r="D281" s="356" t="s">
        <v>24</v>
      </c>
      <c r="E281" s="356"/>
      <c r="F281" s="356" t="s">
        <v>11</v>
      </c>
      <c r="G281" s="355" t="s">
        <v>1246</v>
      </c>
      <c r="H281" s="357" t="s">
        <v>1312</v>
      </c>
      <c r="I281" s="357"/>
      <c r="J281" s="357"/>
      <c r="K281" s="357"/>
      <c r="L281" s="354" t="s">
        <v>638</v>
      </c>
      <c r="M281" s="354" t="s">
        <v>643</v>
      </c>
    </row>
    <row r="282" spans="1:13" ht="51" x14ac:dyDescent="0.25">
      <c r="A282" s="354" t="s">
        <v>358</v>
      </c>
      <c r="B282" s="355" t="s">
        <v>361</v>
      </c>
      <c r="C282" s="355" t="s">
        <v>674</v>
      </c>
      <c r="D282" s="356" t="s">
        <v>24</v>
      </c>
      <c r="E282" s="356"/>
      <c r="F282" s="356" t="s">
        <v>11</v>
      </c>
      <c r="G282" s="355" t="s">
        <v>1247</v>
      </c>
      <c r="H282" s="357" t="s">
        <v>1459</v>
      </c>
      <c r="I282" s="357" t="s">
        <v>1738</v>
      </c>
      <c r="J282" s="357"/>
      <c r="K282" s="357"/>
      <c r="L282" s="354" t="s">
        <v>638</v>
      </c>
      <c r="M282" s="354" t="s">
        <v>642</v>
      </c>
    </row>
    <row r="283" spans="1:13" ht="51" x14ac:dyDescent="0.25">
      <c r="A283" s="354" t="s">
        <v>358</v>
      </c>
      <c r="B283" s="355" t="s">
        <v>361</v>
      </c>
      <c r="C283" s="355" t="s">
        <v>674</v>
      </c>
      <c r="D283" s="356" t="s">
        <v>24</v>
      </c>
      <c r="E283" s="356"/>
      <c r="F283" s="356" t="s">
        <v>11</v>
      </c>
      <c r="G283" s="355" t="s">
        <v>1248</v>
      </c>
      <c r="H283" s="357" t="s">
        <v>1312</v>
      </c>
      <c r="I283" s="357"/>
      <c r="J283" s="357"/>
      <c r="K283" s="357"/>
      <c r="L283" s="354" t="s">
        <v>638</v>
      </c>
      <c r="M283" s="354" t="s">
        <v>643</v>
      </c>
    </row>
    <row r="284" spans="1:13" ht="51" x14ac:dyDescent="0.25">
      <c r="A284" s="354" t="s">
        <v>358</v>
      </c>
      <c r="B284" s="355" t="s">
        <v>361</v>
      </c>
      <c r="C284" s="355" t="s">
        <v>674</v>
      </c>
      <c r="D284" s="356" t="s">
        <v>24</v>
      </c>
      <c r="E284" s="356"/>
      <c r="F284" s="356" t="s">
        <v>11</v>
      </c>
      <c r="G284" s="355" t="s">
        <v>1251</v>
      </c>
      <c r="H284" s="357" t="s">
        <v>1312</v>
      </c>
      <c r="I284" s="357"/>
      <c r="J284" s="357"/>
      <c r="K284" s="357"/>
      <c r="L284" s="354" t="s">
        <v>638</v>
      </c>
      <c r="M284" s="354" t="s">
        <v>643</v>
      </c>
    </row>
    <row r="285" spans="1:13" ht="51" x14ac:dyDescent="0.25">
      <c r="A285" s="354" t="s">
        <v>358</v>
      </c>
      <c r="B285" s="355" t="s">
        <v>361</v>
      </c>
      <c r="C285" s="355" t="s">
        <v>674</v>
      </c>
      <c r="D285" s="356" t="s">
        <v>24</v>
      </c>
      <c r="E285" s="356"/>
      <c r="F285" s="356" t="s">
        <v>11</v>
      </c>
      <c r="G285" s="355" t="s">
        <v>1252</v>
      </c>
      <c r="H285" s="357" t="s">
        <v>1312</v>
      </c>
      <c r="I285" s="357"/>
      <c r="J285" s="357"/>
      <c r="K285" s="357"/>
      <c r="L285" s="354" t="s">
        <v>638</v>
      </c>
      <c r="M285" s="354" t="s">
        <v>643</v>
      </c>
    </row>
    <row r="286" spans="1:13" ht="255" x14ac:dyDescent="0.25">
      <c r="A286" s="354" t="s">
        <v>358</v>
      </c>
      <c r="B286" s="355" t="s">
        <v>361</v>
      </c>
      <c r="C286" s="355" t="s">
        <v>674</v>
      </c>
      <c r="D286" s="356" t="s">
        <v>24</v>
      </c>
      <c r="E286" s="356"/>
      <c r="F286" s="356" t="s">
        <v>11</v>
      </c>
      <c r="G286" s="355" t="s">
        <v>1253</v>
      </c>
      <c r="H286" s="357" t="s">
        <v>1566</v>
      </c>
      <c r="I286" s="357" t="s">
        <v>1726</v>
      </c>
      <c r="J286" s="357"/>
      <c r="K286" s="357"/>
      <c r="L286" s="354" t="s">
        <v>638</v>
      </c>
      <c r="M286" s="354" t="s">
        <v>644</v>
      </c>
    </row>
    <row r="287" spans="1:13" ht="51" x14ac:dyDescent="0.25">
      <c r="A287" s="354" t="s">
        <v>358</v>
      </c>
      <c r="B287" s="355" t="s">
        <v>361</v>
      </c>
      <c r="C287" s="355" t="s">
        <v>674</v>
      </c>
      <c r="D287" s="356" t="s">
        <v>24</v>
      </c>
      <c r="E287" s="356"/>
      <c r="F287" s="356" t="s">
        <v>11</v>
      </c>
      <c r="G287" s="355" t="s">
        <v>1258</v>
      </c>
      <c r="H287" s="357" t="s">
        <v>1341</v>
      </c>
      <c r="I287" s="357" t="s">
        <v>1311</v>
      </c>
      <c r="J287" s="357"/>
      <c r="K287" s="357"/>
      <c r="L287" s="354"/>
      <c r="M287" s="354"/>
    </row>
    <row r="288" spans="1:13" ht="51" x14ac:dyDescent="0.25">
      <c r="A288" s="354" t="s">
        <v>358</v>
      </c>
      <c r="B288" s="355" t="s">
        <v>361</v>
      </c>
      <c r="C288" s="355" t="s">
        <v>674</v>
      </c>
      <c r="D288" s="356" t="s">
        <v>24</v>
      </c>
      <c r="E288" s="356"/>
      <c r="F288" s="356" t="s">
        <v>11</v>
      </c>
      <c r="G288" s="355" t="s">
        <v>1260</v>
      </c>
      <c r="H288" s="357" t="s">
        <v>1312</v>
      </c>
      <c r="I288" s="357"/>
      <c r="J288" s="357"/>
      <c r="K288" s="357"/>
      <c r="L288" s="354" t="s">
        <v>638</v>
      </c>
      <c r="M288" s="354" t="s">
        <v>643</v>
      </c>
    </row>
    <row r="289" spans="1:13" ht="51" x14ac:dyDescent="0.25">
      <c r="A289" s="354" t="s">
        <v>358</v>
      </c>
      <c r="B289" s="355" t="s">
        <v>361</v>
      </c>
      <c r="C289" s="355" t="s">
        <v>674</v>
      </c>
      <c r="D289" s="356" t="s">
        <v>24</v>
      </c>
      <c r="E289" s="356"/>
      <c r="F289" s="356" t="s">
        <v>11</v>
      </c>
      <c r="G289" s="355" t="s">
        <v>1262</v>
      </c>
      <c r="H289" s="357" t="s">
        <v>1341</v>
      </c>
      <c r="I289" s="357" t="s">
        <v>1312</v>
      </c>
      <c r="J289" s="357"/>
      <c r="K289" s="357"/>
      <c r="L289" s="354" t="s">
        <v>638</v>
      </c>
      <c r="M289" s="354" t="s">
        <v>644</v>
      </c>
    </row>
    <row r="290" spans="1:13" ht="216.75" x14ac:dyDescent="0.25">
      <c r="A290" s="354" t="s">
        <v>358</v>
      </c>
      <c r="B290" s="355" t="s">
        <v>362</v>
      </c>
      <c r="C290" s="355" t="s">
        <v>1589</v>
      </c>
      <c r="D290" s="356" t="s">
        <v>24</v>
      </c>
      <c r="E290" s="356"/>
      <c r="F290" s="356" t="s">
        <v>11</v>
      </c>
      <c r="G290" s="355" t="s">
        <v>1579</v>
      </c>
      <c r="H290" s="359" t="s">
        <v>1676</v>
      </c>
      <c r="I290" s="359" t="s">
        <v>1677</v>
      </c>
      <c r="J290" s="359"/>
      <c r="K290" s="359"/>
      <c r="L290" s="354" t="s">
        <v>639</v>
      </c>
      <c r="M290" s="354" t="s">
        <v>644</v>
      </c>
    </row>
    <row r="291" spans="1:13" ht="409.5" x14ac:dyDescent="0.25">
      <c r="A291" s="354" t="s">
        <v>358</v>
      </c>
      <c r="B291" s="355" t="s">
        <v>363</v>
      </c>
      <c r="C291" s="355" t="s">
        <v>1590</v>
      </c>
      <c r="D291" s="356" t="s">
        <v>24</v>
      </c>
      <c r="E291" s="356"/>
      <c r="F291" s="356" t="s">
        <v>11</v>
      </c>
      <c r="G291" s="355" t="s">
        <v>1579</v>
      </c>
      <c r="H291" s="357" t="s">
        <v>1678</v>
      </c>
      <c r="I291" s="357" t="s">
        <v>1679</v>
      </c>
      <c r="J291" s="357"/>
      <c r="K291" s="357"/>
      <c r="L291" s="354" t="s">
        <v>639</v>
      </c>
      <c r="M291" s="354" t="s">
        <v>643</v>
      </c>
    </row>
    <row r="292" spans="1:13" ht="409.5" x14ac:dyDescent="0.25">
      <c r="A292" s="354" t="s">
        <v>358</v>
      </c>
      <c r="B292" s="355" t="s">
        <v>363</v>
      </c>
      <c r="C292" s="355" t="s">
        <v>1590</v>
      </c>
      <c r="D292" s="356" t="s">
        <v>24</v>
      </c>
      <c r="E292" s="356"/>
      <c r="F292" s="356" t="s">
        <v>11</v>
      </c>
      <c r="G292" s="355" t="s">
        <v>1247</v>
      </c>
      <c r="H292" s="357" t="s">
        <v>1739</v>
      </c>
      <c r="I292" s="357" t="s">
        <v>1740</v>
      </c>
      <c r="J292" s="357"/>
      <c r="K292" s="357"/>
      <c r="L292" s="354" t="s">
        <v>639</v>
      </c>
      <c r="M292" s="354" t="s">
        <v>643</v>
      </c>
    </row>
    <row r="293" spans="1:13" ht="153" x14ac:dyDescent="0.25">
      <c r="A293" s="354" t="s">
        <v>358</v>
      </c>
      <c r="B293" s="355" t="s">
        <v>363</v>
      </c>
      <c r="C293" s="355" t="s">
        <v>1590</v>
      </c>
      <c r="D293" s="356" t="s">
        <v>24</v>
      </c>
      <c r="E293" s="356"/>
      <c r="F293" s="356" t="s">
        <v>11</v>
      </c>
      <c r="G293" s="355" t="s">
        <v>1248</v>
      </c>
      <c r="H293" s="357" t="s">
        <v>1486</v>
      </c>
      <c r="I293" s="357" t="s">
        <v>1753</v>
      </c>
      <c r="J293" s="357"/>
      <c r="K293" s="357"/>
      <c r="L293" s="354" t="s">
        <v>639</v>
      </c>
      <c r="M293" s="354" t="s">
        <v>642</v>
      </c>
    </row>
    <row r="294" spans="1:13" ht="306" x14ac:dyDescent="0.25">
      <c r="A294" s="354" t="s">
        <v>358</v>
      </c>
      <c r="B294" s="355" t="s">
        <v>363</v>
      </c>
      <c r="C294" s="355" t="s">
        <v>1590</v>
      </c>
      <c r="D294" s="356" t="s">
        <v>24</v>
      </c>
      <c r="E294" s="356"/>
      <c r="F294" s="356" t="s">
        <v>11</v>
      </c>
      <c r="G294" s="355" t="s">
        <v>1251</v>
      </c>
      <c r="H294" s="357" t="s">
        <v>1503</v>
      </c>
      <c r="I294" s="357" t="s">
        <v>1769</v>
      </c>
      <c r="J294" s="357"/>
      <c r="K294" s="357"/>
      <c r="L294" s="354" t="s">
        <v>639</v>
      </c>
      <c r="M294" s="354" t="s">
        <v>643</v>
      </c>
    </row>
    <row r="295" spans="1:13" ht="409.5" x14ac:dyDescent="0.25">
      <c r="A295" s="354" t="s">
        <v>358</v>
      </c>
      <c r="B295" s="355" t="s">
        <v>363</v>
      </c>
      <c r="C295" s="355" t="s">
        <v>1590</v>
      </c>
      <c r="D295" s="356" t="s">
        <v>24</v>
      </c>
      <c r="E295" s="356"/>
      <c r="F295" s="356" t="s">
        <v>11</v>
      </c>
      <c r="G295" s="355" t="s">
        <v>1252</v>
      </c>
      <c r="H295" s="357" t="s">
        <v>1776</v>
      </c>
      <c r="I295" s="357" t="s">
        <v>1777</v>
      </c>
      <c r="J295" s="357"/>
      <c r="K295" s="357"/>
      <c r="L295" s="354"/>
      <c r="M295" s="354"/>
    </row>
    <row r="296" spans="1:13" ht="318.75" x14ac:dyDescent="0.25">
      <c r="A296" s="354" t="s">
        <v>358</v>
      </c>
      <c r="B296" s="355" t="s">
        <v>363</v>
      </c>
      <c r="C296" s="355" t="s">
        <v>1590</v>
      </c>
      <c r="D296" s="356" t="s">
        <v>24</v>
      </c>
      <c r="E296" s="356"/>
      <c r="F296" s="356" t="s">
        <v>11</v>
      </c>
      <c r="G296" s="355" t="s">
        <v>1258</v>
      </c>
      <c r="H296" s="357" t="s">
        <v>1360</v>
      </c>
      <c r="I296" s="357" t="s">
        <v>1791</v>
      </c>
      <c r="J296" s="357"/>
      <c r="K296" s="357"/>
      <c r="L296" s="354"/>
      <c r="M296" s="354"/>
    </row>
    <row r="297" spans="1:13" ht="242.25" x14ac:dyDescent="0.25">
      <c r="A297" s="354" t="s">
        <v>358</v>
      </c>
      <c r="B297" s="355" t="s">
        <v>363</v>
      </c>
      <c r="C297" s="355" t="s">
        <v>1590</v>
      </c>
      <c r="D297" s="356" t="s">
        <v>24</v>
      </c>
      <c r="E297" s="356"/>
      <c r="F297" s="356" t="s">
        <v>11</v>
      </c>
      <c r="G297" s="355" t="s">
        <v>1262</v>
      </c>
      <c r="H297" s="357" t="s">
        <v>1345</v>
      </c>
      <c r="I297" s="357" t="s">
        <v>1804</v>
      </c>
      <c r="J297" s="357"/>
      <c r="K297" s="357"/>
      <c r="L297" s="354" t="s">
        <v>639</v>
      </c>
      <c r="M297" s="354" t="s">
        <v>643</v>
      </c>
    </row>
    <row r="298" spans="1:13" ht="38.25" x14ac:dyDescent="0.25">
      <c r="A298" s="354" t="s">
        <v>358</v>
      </c>
      <c r="B298" s="355" t="s">
        <v>365</v>
      </c>
      <c r="C298" s="355" t="s">
        <v>981</v>
      </c>
      <c r="D298" s="356" t="s">
        <v>24</v>
      </c>
      <c r="E298" s="356"/>
      <c r="F298" s="356" t="s">
        <v>11</v>
      </c>
      <c r="G298" s="355" t="s">
        <v>1251</v>
      </c>
      <c r="H298" s="357" t="s">
        <v>1502</v>
      </c>
      <c r="I298" s="357"/>
      <c r="J298" s="357"/>
      <c r="K298" s="357"/>
      <c r="L298" s="354" t="s">
        <v>639</v>
      </c>
      <c r="M298" s="354" t="s">
        <v>643</v>
      </c>
    </row>
  </sheetData>
  <autoFilter ref="A1:M298">
    <sortState ref="A2:M298">
      <sortCondition ref="B1:B298"/>
    </sortState>
  </autoFilter>
  <conditionalFormatting sqref="F1:F1048576">
    <cfRule type="cellIs" dxfId="32" priority="1" operator="equal">
      <formula>"NA"</formula>
    </cfRule>
    <cfRule type="cellIs" dxfId="31" priority="2" operator="equal">
      <formula>"Indéterminé"</formula>
    </cfRule>
    <cfRule type="cellIs" dxfId="30" priority="3" operator="equal">
      <formula>"Validé"</formula>
    </cfRule>
    <cfRule type="cellIs" dxfId="29" priority="4" operator="equal">
      <formula>"Invalidé"</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7030A0"/>
  </sheetPr>
  <dimension ref="A1:I45"/>
  <sheetViews>
    <sheetView showGridLines="0" topLeftCell="A2" workbookViewId="0">
      <selection activeCell="B21" sqref="B21"/>
    </sheetView>
  </sheetViews>
  <sheetFormatPr baseColWidth="10" defaultColWidth="11.42578125" defaultRowHeight="15" x14ac:dyDescent="0.25"/>
  <cols>
    <col min="1" max="1" width="5.5703125" style="9" customWidth="1"/>
    <col min="2" max="2" width="110.5703125" style="9" customWidth="1"/>
    <col min="3" max="3" width="5.5703125" style="9" customWidth="1"/>
    <col min="4" max="16384" width="11.42578125" style="9"/>
  </cols>
  <sheetData>
    <row r="1" spans="1:3" ht="24.95" customHeight="1" x14ac:dyDescent="0.25">
      <c r="A1" s="137"/>
      <c r="B1" s="137"/>
      <c r="C1" s="26"/>
    </row>
    <row r="2" spans="1:3" ht="60" customHeight="1" x14ac:dyDescent="0.25">
      <c r="A2" s="137"/>
      <c r="B2" s="139" t="s">
        <v>627</v>
      </c>
      <c r="C2" s="137"/>
    </row>
    <row r="3" spans="1:3" ht="39.950000000000003" customHeight="1" x14ac:dyDescent="0.25">
      <c r="A3" s="137"/>
      <c r="B3" s="140" t="s">
        <v>628</v>
      </c>
      <c r="C3" s="137"/>
    </row>
    <row r="4" spans="1:3" ht="30" customHeight="1" x14ac:dyDescent="0.25">
      <c r="A4" s="137"/>
      <c r="B4" s="141" t="s">
        <v>1167</v>
      </c>
      <c r="C4" s="137"/>
    </row>
    <row r="5" spans="1:3" ht="17.25" customHeight="1" x14ac:dyDescent="0.25">
      <c r="A5" s="137"/>
      <c r="B5" s="142" t="s">
        <v>629</v>
      </c>
      <c r="C5" s="137"/>
    </row>
    <row r="6" spans="1:3" ht="17.25" customHeight="1" x14ac:dyDescent="0.25">
      <c r="A6" s="137"/>
      <c r="B6" s="143" t="s">
        <v>1175</v>
      </c>
      <c r="C6" s="137"/>
    </row>
    <row r="7" spans="1:3" ht="17.25" customHeight="1" x14ac:dyDescent="0.25">
      <c r="A7" s="137"/>
      <c r="B7" s="143" t="s">
        <v>1176</v>
      </c>
      <c r="C7" s="137"/>
    </row>
    <row r="8" spans="1:3" ht="17.25" customHeight="1" x14ac:dyDescent="0.25">
      <c r="A8" s="137"/>
      <c r="B8" s="142"/>
      <c r="C8" s="137"/>
    </row>
    <row r="9" spans="1:3" ht="17.25" customHeight="1" x14ac:dyDescent="0.25">
      <c r="A9" s="137"/>
      <c r="B9" s="142" t="s">
        <v>630</v>
      </c>
      <c r="C9" s="137"/>
    </row>
    <row r="10" spans="1:3" ht="17.25" customHeight="1" x14ac:dyDescent="0.25">
      <c r="A10" s="137"/>
      <c r="B10" s="143" t="s">
        <v>1177</v>
      </c>
      <c r="C10" s="137"/>
    </row>
    <row r="11" spans="1:3" ht="17.25" customHeight="1" x14ac:dyDescent="0.25">
      <c r="A11" s="137"/>
      <c r="B11" s="143" t="s">
        <v>1178</v>
      </c>
      <c r="C11" s="137"/>
    </row>
    <row r="12" spans="1:3" ht="17.25" customHeight="1" x14ac:dyDescent="0.25">
      <c r="A12" s="137"/>
      <c r="B12" s="143" t="s">
        <v>1179</v>
      </c>
      <c r="C12" s="137"/>
    </row>
    <row r="13" spans="1:3" ht="17.25" customHeight="1" x14ac:dyDescent="0.25">
      <c r="A13" s="137"/>
      <c r="B13" s="143" t="s">
        <v>1180</v>
      </c>
      <c r="C13" s="137"/>
    </row>
    <row r="14" spans="1:3" ht="17.25" customHeight="1" x14ac:dyDescent="0.25">
      <c r="A14" s="137"/>
      <c r="B14" s="143"/>
      <c r="C14" s="137"/>
    </row>
    <row r="15" spans="1:3" ht="30" x14ac:dyDescent="0.25">
      <c r="A15" s="137"/>
      <c r="B15" s="183" t="s">
        <v>1165</v>
      </c>
      <c r="C15" s="137"/>
    </row>
    <row r="16" spans="1:3" ht="17.25" customHeight="1" x14ac:dyDescent="0.25">
      <c r="A16" s="137"/>
      <c r="B16" s="142"/>
      <c r="C16" s="137"/>
    </row>
    <row r="17" spans="1:9" ht="39.950000000000003" customHeight="1" x14ac:dyDescent="0.25">
      <c r="A17" s="137"/>
      <c r="B17" s="144" t="s">
        <v>1166</v>
      </c>
      <c r="C17" s="138"/>
      <c r="D17" s="105"/>
      <c r="E17" s="105"/>
      <c r="F17" s="105"/>
      <c r="G17" s="105"/>
      <c r="H17" s="105"/>
      <c r="I17" s="105"/>
    </row>
    <row r="18" spans="1:9" ht="30" customHeight="1" x14ac:dyDescent="0.25">
      <c r="A18" s="137"/>
      <c r="B18" s="141" t="s">
        <v>1168</v>
      </c>
      <c r="C18" s="137"/>
    </row>
    <row r="19" spans="1:9" ht="99.95" customHeight="1" x14ac:dyDescent="0.25">
      <c r="A19" s="137"/>
      <c r="B19" s="144" t="s">
        <v>1169</v>
      </c>
      <c r="C19" s="138"/>
      <c r="D19" s="105"/>
      <c r="E19" s="105"/>
      <c r="F19" s="105"/>
      <c r="G19" s="105"/>
      <c r="H19" s="105"/>
      <c r="I19" s="105"/>
    </row>
    <row r="20" spans="1:9" ht="30" customHeight="1" x14ac:dyDescent="0.25">
      <c r="A20" s="137"/>
      <c r="B20" s="141" t="s">
        <v>1170</v>
      </c>
      <c r="C20" s="137"/>
    </row>
    <row r="21" spans="1:9" ht="60" customHeight="1" x14ac:dyDescent="0.25">
      <c r="A21" s="137"/>
      <c r="B21" s="144" t="s">
        <v>1171</v>
      </c>
      <c r="C21" s="138"/>
      <c r="D21" s="105"/>
      <c r="E21" s="105"/>
      <c r="F21" s="105"/>
      <c r="G21" s="105"/>
      <c r="H21" s="105"/>
      <c r="I21" s="105"/>
    </row>
    <row r="22" spans="1:9" ht="30" customHeight="1" x14ac:dyDescent="0.25">
      <c r="A22" s="137"/>
      <c r="B22" s="141" t="s">
        <v>1172</v>
      </c>
      <c r="C22" s="137"/>
    </row>
    <row r="23" spans="1:9" ht="45" x14ac:dyDescent="0.25">
      <c r="A23" s="137"/>
      <c r="B23" s="144" t="s">
        <v>1173</v>
      </c>
      <c r="C23" s="138"/>
      <c r="D23" s="105"/>
      <c r="E23" s="105"/>
      <c r="F23" s="105"/>
      <c r="G23" s="105"/>
      <c r="H23" s="105"/>
      <c r="I23" s="105"/>
    </row>
    <row r="24" spans="1:9" ht="135" x14ac:dyDescent="0.25">
      <c r="A24" s="137"/>
      <c r="B24" s="144" t="s">
        <v>1174</v>
      </c>
      <c r="C24" s="138"/>
      <c r="D24" s="105"/>
      <c r="E24" s="105"/>
      <c r="F24" s="105"/>
      <c r="G24" s="105"/>
      <c r="H24" s="105"/>
      <c r="I24" s="105"/>
    </row>
    <row r="25" spans="1:9" ht="135" x14ac:dyDescent="0.25">
      <c r="A25" s="137"/>
      <c r="B25" s="144" t="s">
        <v>1181</v>
      </c>
      <c r="C25" s="138"/>
      <c r="D25" s="105"/>
      <c r="E25" s="105"/>
      <c r="F25" s="105"/>
      <c r="G25" s="105"/>
      <c r="H25" s="105"/>
      <c r="I25" s="105"/>
    </row>
    <row r="26" spans="1:9" ht="60" x14ac:dyDescent="0.25">
      <c r="A26" s="137"/>
      <c r="B26" s="144" t="s">
        <v>1182</v>
      </c>
      <c r="C26" s="138"/>
      <c r="D26" s="105"/>
      <c r="E26" s="105"/>
      <c r="F26" s="105"/>
      <c r="G26" s="105"/>
      <c r="H26" s="105"/>
      <c r="I26" s="105"/>
    </row>
    <row r="27" spans="1:9" ht="60" x14ac:dyDescent="0.25">
      <c r="A27" s="137"/>
      <c r="B27" s="144" t="s">
        <v>1183</v>
      </c>
      <c r="C27" s="138"/>
      <c r="D27" s="105"/>
      <c r="E27" s="105"/>
      <c r="F27" s="105"/>
      <c r="G27" s="105"/>
      <c r="H27" s="105"/>
      <c r="I27" s="105"/>
    </row>
    <row r="28" spans="1:9" ht="30" x14ac:dyDescent="0.25">
      <c r="A28" s="137"/>
      <c r="B28" s="286" t="s">
        <v>1184</v>
      </c>
      <c r="C28" s="138"/>
      <c r="D28" s="105"/>
      <c r="E28" s="105"/>
      <c r="F28" s="105"/>
      <c r="G28" s="105"/>
      <c r="H28" s="105"/>
      <c r="I28" s="105"/>
    </row>
    <row r="29" spans="1:9" ht="30.95" customHeight="1" x14ac:dyDescent="0.25">
      <c r="A29" s="137"/>
      <c r="B29" s="141" t="s">
        <v>1185</v>
      </c>
      <c r="C29" s="138"/>
      <c r="D29" s="105"/>
      <c r="E29" s="105"/>
      <c r="F29" s="105"/>
      <c r="G29" s="105"/>
      <c r="H29" s="105"/>
      <c r="I29" s="105"/>
    </row>
    <row r="30" spans="1:9" ht="90" x14ac:dyDescent="0.25">
      <c r="A30" s="137"/>
      <c r="B30" s="144" t="s">
        <v>1191</v>
      </c>
      <c r="C30" s="138"/>
      <c r="D30" s="105"/>
      <c r="E30" s="105"/>
      <c r="F30" s="105"/>
      <c r="G30" s="105"/>
      <c r="H30" s="105"/>
      <c r="I30" s="105"/>
    </row>
    <row r="31" spans="1:9" ht="30" x14ac:dyDescent="0.25">
      <c r="A31" s="137"/>
      <c r="B31" s="287" t="s">
        <v>1190</v>
      </c>
      <c r="C31" s="138"/>
      <c r="D31" s="105"/>
      <c r="E31" s="105"/>
      <c r="F31" s="105"/>
      <c r="G31" s="105"/>
      <c r="H31" s="105"/>
      <c r="I31" s="105"/>
    </row>
    <row r="32" spans="1:9" ht="60" x14ac:dyDescent="0.25">
      <c r="A32" s="137"/>
      <c r="B32" s="144" t="s">
        <v>1189</v>
      </c>
      <c r="C32" s="138"/>
      <c r="D32" s="105"/>
      <c r="E32" s="105"/>
      <c r="F32" s="105"/>
      <c r="G32" s="105"/>
      <c r="H32" s="105"/>
      <c r="I32" s="105"/>
    </row>
    <row r="33" spans="1:9" ht="30" x14ac:dyDescent="0.25">
      <c r="A33" s="137"/>
      <c r="B33" s="319" t="s">
        <v>1203</v>
      </c>
      <c r="C33" s="138"/>
      <c r="D33" s="105"/>
      <c r="E33" s="105"/>
      <c r="F33" s="105"/>
      <c r="G33" s="105"/>
      <c r="H33" s="105"/>
      <c r="I33" s="105"/>
    </row>
    <row r="34" spans="1:9" ht="60" x14ac:dyDescent="0.25">
      <c r="A34" s="137"/>
      <c r="B34" s="144" t="s">
        <v>1188</v>
      </c>
      <c r="C34" s="138"/>
      <c r="D34" s="105"/>
      <c r="E34" s="105"/>
      <c r="F34" s="105"/>
      <c r="G34" s="105"/>
      <c r="H34" s="105"/>
      <c r="I34" s="105"/>
    </row>
    <row r="35" spans="1:9" ht="75" x14ac:dyDescent="0.25">
      <c r="A35" s="137"/>
      <c r="B35" s="144" t="s">
        <v>1187</v>
      </c>
      <c r="C35" s="138"/>
      <c r="D35" s="105"/>
      <c r="E35" s="105"/>
      <c r="F35" s="105"/>
      <c r="G35" s="105"/>
      <c r="H35" s="105"/>
      <c r="I35" s="105"/>
    </row>
    <row r="36" spans="1:9" ht="45" x14ac:dyDescent="0.25">
      <c r="A36" s="137"/>
      <c r="B36" s="144" t="s">
        <v>1186</v>
      </c>
      <c r="C36" s="138"/>
      <c r="D36" s="105"/>
      <c r="E36" s="105"/>
      <c r="F36" s="105"/>
      <c r="G36" s="105"/>
      <c r="H36" s="105"/>
      <c r="I36" s="105"/>
    </row>
    <row r="37" spans="1:9" ht="30" customHeight="1" x14ac:dyDescent="0.25">
      <c r="A37" s="137"/>
      <c r="B37" s="141" t="s">
        <v>1192</v>
      </c>
      <c r="C37" s="137"/>
    </row>
    <row r="38" spans="1:9" ht="75" x14ac:dyDescent="0.25">
      <c r="A38" s="137"/>
      <c r="B38" s="144" t="s">
        <v>1194</v>
      </c>
      <c r="C38" s="138"/>
      <c r="D38" s="105"/>
      <c r="E38" s="105"/>
      <c r="F38" s="105"/>
      <c r="G38" s="105"/>
      <c r="H38" s="105"/>
      <c r="I38" s="105"/>
    </row>
    <row r="39" spans="1:9" ht="45" x14ac:dyDescent="0.25">
      <c r="A39" s="137"/>
      <c r="B39" s="144" t="s">
        <v>1193</v>
      </c>
      <c r="C39" s="138"/>
      <c r="D39" s="105"/>
      <c r="E39" s="105"/>
      <c r="F39" s="105"/>
      <c r="G39" s="105"/>
      <c r="H39" s="105"/>
      <c r="I39" s="105"/>
    </row>
    <row r="40" spans="1:9" ht="30" customHeight="1" x14ac:dyDescent="0.25">
      <c r="A40" s="137"/>
      <c r="B40" s="141" t="s">
        <v>1195</v>
      </c>
      <c r="C40" s="137"/>
    </row>
    <row r="41" spans="1:9" ht="60" x14ac:dyDescent="0.25">
      <c r="A41" s="137"/>
      <c r="B41" s="144" t="s">
        <v>1196</v>
      </c>
      <c r="C41" s="138"/>
      <c r="D41" s="105"/>
      <c r="E41" s="105"/>
      <c r="F41" s="105"/>
      <c r="G41" s="105"/>
      <c r="H41" s="105"/>
      <c r="I41" s="105"/>
    </row>
    <row r="42" spans="1:9" ht="30" customHeight="1" x14ac:dyDescent="0.25">
      <c r="A42" s="137"/>
      <c r="B42" s="141" t="s">
        <v>1199</v>
      </c>
      <c r="C42" s="137"/>
    </row>
    <row r="43" spans="1:9" ht="60" x14ac:dyDescent="0.25">
      <c r="A43" s="137"/>
      <c r="B43" s="144" t="s">
        <v>1198</v>
      </c>
      <c r="C43" s="138"/>
      <c r="D43" s="105"/>
      <c r="E43" s="105"/>
      <c r="F43" s="105"/>
      <c r="G43" s="105"/>
      <c r="H43" s="105"/>
      <c r="I43" s="105"/>
    </row>
    <row r="44" spans="1:9" ht="30" x14ac:dyDescent="0.25">
      <c r="A44" s="137"/>
      <c r="B44" s="144" t="s">
        <v>1197</v>
      </c>
      <c r="C44" s="138"/>
      <c r="D44" s="105"/>
      <c r="E44" s="105"/>
      <c r="F44" s="105"/>
      <c r="G44" s="105"/>
      <c r="H44" s="105"/>
      <c r="I44" s="105"/>
    </row>
    <row r="45" spans="1:9" x14ac:dyDescent="0.25">
      <c r="A45" s="137"/>
      <c r="B45" s="137"/>
      <c r="C45" s="137"/>
    </row>
  </sheetData>
  <hyperlinks>
    <hyperlink ref="B28" r:id="rId1" location="contenus-exempt%C3%A9s_x000a_"/>
  </hyperlinks>
  <pageMargins left="0.7" right="0.7" top="0.75" bottom="0.75" header="0.3" footer="0.3"/>
  <pageSetup paperSize="9" orientation="portrait" horizontalDpi="0" verticalDpi="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7" tint="-0.499984740745262"/>
  </sheetPr>
  <dimension ref="B2:C28"/>
  <sheetViews>
    <sheetView showGridLines="0" workbookViewId="0">
      <selection activeCell="C2" sqref="C2"/>
    </sheetView>
  </sheetViews>
  <sheetFormatPr baseColWidth="10" defaultColWidth="10.85546875" defaultRowHeight="15" x14ac:dyDescent="0.25"/>
  <cols>
    <col min="2" max="2" width="12.42578125" customWidth="1"/>
    <col min="3" max="3" width="100.5703125" customWidth="1"/>
  </cols>
  <sheetData>
    <row r="2" spans="2:3" ht="26.25" x14ac:dyDescent="0.4">
      <c r="B2" s="98" t="s">
        <v>624</v>
      </c>
    </row>
    <row r="3" spans="2:3" x14ac:dyDescent="0.25">
      <c r="B3" s="97" t="s">
        <v>612</v>
      </c>
    </row>
    <row r="5" spans="2:3" ht="18" x14ac:dyDescent="0.25">
      <c r="B5" s="99" t="s">
        <v>613</v>
      </c>
    </row>
    <row r="6" spans="2:3" x14ac:dyDescent="0.25">
      <c r="B6" s="100" t="s">
        <v>614</v>
      </c>
    </row>
    <row r="7" spans="2:3" x14ac:dyDescent="0.25">
      <c r="B7" s="100" t="s">
        <v>616</v>
      </c>
    </row>
    <row r="8" spans="2:3" x14ac:dyDescent="0.25">
      <c r="B8" s="101"/>
    </row>
    <row r="9" spans="2:3" x14ac:dyDescent="0.25">
      <c r="B9" s="101" t="s">
        <v>615</v>
      </c>
    </row>
    <row r="10" spans="2:3" x14ac:dyDescent="0.25">
      <c r="B10" s="101"/>
    </row>
    <row r="11" spans="2:3" ht="18" x14ac:dyDescent="0.25">
      <c r="B11" s="99" t="s">
        <v>617</v>
      </c>
    </row>
    <row r="12" spans="2:3" ht="45" x14ac:dyDescent="0.25">
      <c r="C12" s="102" t="s">
        <v>618</v>
      </c>
    </row>
    <row r="14" spans="2:3" ht="45" x14ac:dyDescent="0.25">
      <c r="C14" s="102" t="s">
        <v>619</v>
      </c>
    </row>
    <row r="16" spans="2:3" ht="45" x14ac:dyDescent="0.25">
      <c r="C16" s="102" t="s">
        <v>620</v>
      </c>
    </row>
    <row r="19" spans="2:3" ht="26.25" x14ac:dyDescent="0.4">
      <c r="B19" s="98" t="s">
        <v>621</v>
      </c>
    </row>
    <row r="20" spans="2:3" ht="18" x14ac:dyDescent="0.25">
      <c r="B20" s="99" t="s">
        <v>622</v>
      </c>
    </row>
    <row r="21" spans="2:3" ht="51.75" customHeight="1" x14ac:dyDescent="0.25">
      <c r="C21" s="9" t="s">
        <v>1164</v>
      </c>
    </row>
    <row r="23" spans="2:3" ht="18" x14ac:dyDescent="0.25">
      <c r="B23" s="99" t="s">
        <v>625</v>
      </c>
    </row>
    <row r="24" spans="2:3" x14ac:dyDescent="0.25">
      <c r="B24" s="384" t="s">
        <v>626</v>
      </c>
      <c r="C24" s="384"/>
    </row>
    <row r="27" spans="2:3" ht="26.25" x14ac:dyDescent="0.4">
      <c r="B27" s="98"/>
    </row>
    <row r="28" spans="2:3" ht="72" customHeight="1" x14ac:dyDescent="0.25">
      <c r="B28" s="385"/>
      <c r="C28" s="385"/>
    </row>
  </sheetData>
  <mergeCells count="2">
    <mergeCell ref="B24:C24"/>
    <mergeCell ref="B28:C28"/>
  </mergeCells>
  <hyperlinks>
    <hyperlink ref="B24:C24" r:id="rId1" display="(*) Les définitions des indicateurs dans l'onglet &quot;Synthèse Graphique&quot; ont été fournies par la société Atalan (www.atalan.fr)."/>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1"/>
  </sheetPr>
  <dimension ref="B1:Q817"/>
  <sheetViews>
    <sheetView zoomScaleNormal="100" workbookViewId="0">
      <pane ySplit="3" topLeftCell="A4" activePane="bottomLeft" state="frozen"/>
      <selection activeCell="B9" sqref="B9"/>
      <selection pane="bottomLeft" activeCell="C4" sqref="C4"/>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5" width="11.42578125" style="108" customWidth="1"/>
    <col min="16" max="16384" width="11.42578125" style="108"/>
  </cols>
  <sheetData>
    <row r="1" spans="2:17" ht="21" x14ac:dyDescent="0.25">
      <c r="B1" s="109"/>
      <c r="C1" s="110"/>
      <c r="D1" s="111"/>
      <c r="E1" s="112"/>
      <c r="F1" s="112"/>
      <c r="G1" s="111"/>
      <c r="H1" s="112"/>
      <c r="I1" s="112"/>
      <c r="J1" s="112"/>
      <c r="K1" s="112"/>
      <c r="L1" s="112"/>
      <c r="M1" s="112"/>
      <c r="N1" s="112"/>
      <c r="O1" s="112"/>
      <c r="P1" s="44" t="s">
        <v>20</v>
      </c>
      <c r="Q1" s="113"/>
    </row>
    <row r="2" spans="2:17" x14ac:dyDescent="0.25">
      <c r="B2" s="108"/>
      <c r="C2" s="114"/>
      <c r="F2" s="108"/>
      <c r="H2" s="116"/>
      <c r="I2" s="116"/>
    </row>
    <row r="3" spans="2: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2:17" ht="45" x14ac:dyDescent="0.25">
      <c r="B4" s="292" t="s">
        <v>5</v>
      </c>
      <c r="C4" s="145" t="s">
        <v>811</v>
      </c>
      <c r="D4" s="146" t="s">
        <v>216</v>
      </c>
      <c r="E4" s="147" t="s">
        <v>24</v>
      </c>
      <c r="F4" s="166" t="s">
        <v>812</v>
      </c>
      <c r="G4" s="293" t="s">
        <v>32</v>
      </c>
      <c r="H4" s="294" t="s">
        <v>41</v>
      </c>
      <c r="I4" s="295"/>
      <c r="J4" s="293"/>
      <c r="K4" s="201"/>
      <c r="L4" s="201"/>
      <c r="M4" s="201"/>
      <c r="N4" s="201"/>
      <c r="O4" s="201"/>
      <c r="P4" s="293"/>
      <c r="Q4" s="296"/>
    </row>
    <row r="5" spans="2:17" ht="33.75" x14ac:dyDescent="0.25">
      <c r="B5" s="292" t="s">
        <v>5</v>
      </c>
      <c r="C5" s="145"/>
      <c r="D5" s="146" t="s">
        <v>217</v>
      </c>
      <c r="E5" s="147" t="s">
        <v>24</v>
      </c>
      <c r="F5" s="166" t="s">
        <v>813</v>
      </c>
      <c r="G5" s="293" t="s">
        <v>32</v>
      </c>
      <c r="H5" s="294" t="s">
        <v>41</v>
      </c>
      <c r="I5" s="297"/>
      <c r="J5" s="293"/>
      <c r="K5" s="201"/>
      <c r="L5" s="201"/>
      <c r="M5" s="201"/>
      <c r="N5" s="201"/>
      <c r="O5" s="201"/>
      <c r="P5" s="293"/>
      <c r="Q5" s="296"/>
    </row>
    <row r="6" spans="2:17" ht="33.75" x14ac:dyDescent="0.25">
      <c r="B6" s="292" t="s">
        <v>5</v>
      </c>
      <c r="C6" s="145"/>
      <c r="D6" s="146" t="s">
        <v>218</v>
      </c>
      <c r="E6" s="147" t="s">
        <v>24</v>
      </c>
      <c r="F6" s="166" t="s">
        <v>645</v>
      </c>
      <c r="G6" s="293" t="s">
        <v>32</v>
      </c>
      <c r="H6" s="294" t="s">
        <v>41</v>
      </c>
      <c r="I6" s="297"/>
      <c r="J6" s="293"/>
      <c r="K6" s="201"/>
      <c r="L6" s="201"/>
      <c r="M6" s="201"/>
      <c r="N6" s="201"/>
      <c r="O6" s="201"/>
      <c r="P6" s="293"/>
      <c r="Q6" s="296"/>
    </row>
    <row r="7" spans="2:17" ht="33.75" x14ac:dyDescent="0.25">
      <c r="B7" s="292" t="s">
        <v>5</v>
      </c>
      <c r="C7" s="145"/>
      <c r="D7" s="146" t="s">
        <v>219</v>
      </c>
      <c r="E7" s="147" t="s">
        <v>24</v>
      </c>
      <c r="F7" s="163" t="s">
        <v>814</v>
      </c>
      <c r="G7" s="293" t="s">
        <v>32</v>
      </c>
      <c r="H7" s="294" t="s">
        <v>41</v>
      </c>
      <c r="I7" s="297"/>
      <c r="J7" s="293"/>
      <c r="K7" s="201"/>
      <c r="L7" s="201"/>
      <c r="M7" s="201"/>
      <c r="N7" s="201"/>
      <c r="O7" s="201"/>
      <c r="P7" s="293"/>
      <c r="Q7" s="296"/>
    </row>
    <row r="8" spans="2:17" ht="63.95" customHeight="1" x14ac:dyDescent="0.25">
      <c r="B8" s="292" t="s">
        <v>5</v>
      </c>
      <c r="C8" s="145"/>
      <c r="D8" s="146" t="s">
        <v>646</v>
      </c>
      <c r="E8" s="147" t="s">
        <v>24</v>
      </c>
      <c r="F8" s="166" t="s">
        <v>815</v>
      </c>
      <c r="G8" s="293" t="s">
        <v>32</v>
      </c>
      <c r="H8" s="294" t="s">
        <v>41</v>
      </c>
      <c r="I8" s="297"/>
      <c r="J8" s="293"/>
      <c r="K8" s="201"/>
      <c r="L8" s="201"/>
      <c r="M8" s="201"/>
      <c r="N8" s="201"/>
      <c r="O8" s="201"/>
      <c r="P8" s="293"/>
      <c r="Q8" s="296"/>
    </row>
    <row r="9" spans="2:17" ht="104.45" customHeight="1" x14ac:dyDescent="0.25">
      <c r="B9" s="292" t="s">
        <v>5</v>
      </c>
      <c r="C9" s="145"/>
      <c r="D9" s="146" t="s">
        <v>647</v>
      </c>
      <c r="E9" s="147" t="s">
        <v>24</v>
      </c>
      <c r="F9" s="166" t="s">
        <v>816</v>
      </c>
      <c r="G9" s="293" t="s">
        <v>32</v>
      </c>
      <c r="H9" s="294" t="s">
        <v>41</v>
      </c>
      <c r="I9" s="297"/>
      <c r="J9" s="293"/>
      <c r="K9" s="201"/>
      <c r="L9" s="201"/>
      <c r="M9" s="201"/>
      <c r="N9" s="201"/>
      <c r="O9" s="201"/>
      <c r="P9" s="293"/>
      <c r="Q9" s="296"/>
    </row>
    <row r="10" spans="2:17" ht="103.5" customHeight="1" x14ac:dyDescent="0.25">
      <c r="B10" s="292" t="s">
        <v>5</v>
      </c>
      <c r="C10" s="145"/>
      <c r="D10" s="146" t="s">
        <v>648</v>
      </c>
      <c r="E10" s="147" t="s">
        <v>24</v>
      </c>
      <c r="F10" s="166" t="s">
        <v>817</v>
      </c>
      <c r="G10" s="293" t="s">
        <v>32</v>
      </c>
      <c r="H10" s="294" t="s">
        <v>41</v>
      </c>
      <c r="I10" s="297"/>
      <c r="J10" s="293"/>
      <c r="K10" s="201"/>
      <c r="L10" s="201"/>
      <c r="M10" s="201"/>
      <c r="N10" s="201"/>
      <c r="O10" s="201"/>
      <c r="P10" s="293"/>
      <c r="Q10" s="296"/>
    </row>
    <row r="11" spans="2:17" ht="111" customHeight="1" x14ac:dyDescent="0.25">
      <c r="B11" s="292" t="s">
        <v>5</v>
      </c>
      <c r="C11" s="145"/>
      <c r="D11" s="146" t="s">
        <v>649</v>
      </c>
      <c r="E11" s="147" t="s">
        <v>24</v>
      </c>
      <c r="F11" s="166" t="s">
        <v>818</v>
      </c>
      <c r="G11" s="293" t="s">
        <v>32</v>
      </c>
      <c r="H11" s="294" t="s">
        <v>41</v>
      </c>
      <c r="I11" s="297"/>
      <c r="J11" s="293"/>
      <c r="K11" s="201"/>
      <c r="L11" s="201"/>
      <c r="M11" s="201"/>
      <c r="N11" s="201"/>
      <c r="O11" s="201"/>
      <c r="P11" s="293"/>
      <c r="Q11" s="296"/>
    </row>
    <row r="12" spans="2:17" ht="81.75" customHeight="1" x14ac:dyDescent="0.25">
      <c r="B12" s="292" t="s">
        <v>5</v>
      </c>
      <c r="C12" s="148" t="s">
        <v>819</v>
      </c>
      <c r="D12" s="149" t="s">
        <v>220</v>
      </c>
      <c r="E12" s="150" t="s">
        <v>24</v>
      </c>
      <c r="F12" s="165" t="s">
        <v>820</v>
      </c>
      <c r="G12" s="298" t="s">
        <v>32</v>
      </c>
      <c r="H12" s="299" t="s">
        <v>41</v>
      </c>
      <c r="I12" s="300"/>
      <c r="J12" s="298"/>
      <c r="K12" s="202"/>
      <c r="L12" s="202"/>
      <c r="M12" s="202"/>
      <c r="N12" s="202"/>
      <c r="O12" s="202"/>
      <c r="P12" s="298"/>
      <c r="Q12" s="301"/>
    </row>
    <row r="13" spans="2:17" ht="90" x14ac:dyDescent="0.25">
      <c r="B13" s="292" t="s">
        <v>5</v>
      </c>
      <c r="C13" s="148"/>
      <c r="D13" s="149" t="s">
        <v>221</v>
      </c>
      <c r="E13" s="150" t="s">
        <v>24</v>
      </c>
      <c r="F13" s="165" t="s">
        <v>821</v>
      </c>
      <c r="G13" s="298" t="s">
        <v>32</v>
      </c>
      <c r="H13" s="299" t="s">
        <v>41</v>
      </c>
      <c r="I13" s="300"/>
      <c r="J13" s="298"/>
      <c r="K13" s="202"/>
      <c r="L13" s="202"/>
      <c r="M13" s="202"/>
      <c r="N13" s="202"/>
      <c r="O13" s="202"/>
      <c r="P13" s="298"/>
      <c r="Q13" s="301"/>
    </row>
    <row r="14" spans="2:17" ht="89.45" customHeight="1" x14ac:dyDescent="0.25">
      <c r="B14" s="292" t="s">
        <v>5</v>
      </c>
      <c r="C14" s="148"/>
      <c r="D14" s="149" t="s">
        <v>222</v>
      </c>
      <c r="E14" s="150" t="s">
        <v>24</v>
      </c>
      <c r="F14" s="165" t="s">
        <v>822</v>
      </c>
      <c r="G14" s="298" t="s">
        <v>32</v>
      </c>
      <c r="H14" s="299" t="s">
        <v>41</v>
      </c>
      <c r="I14" s="300"/>
      <c r="J14" s="298"/>
      <c r="K14" s="202"/>
      <c r="L14" s="202"/>
      <c r="M14" s="202"/>
      <c r="N14" s="202"/>
      <c r="O14" s="202"/>
      <c r="P14" s="298"/>
      <c r="Q14" s="301"/>
    </row>
    <row r="15" spans="2:17" ht="123.75" x14ac:dyDescent="0.25">
      <c r="B15" s="292" t="s">
        <v>5</v>
      </c>
      <c r="C15" s="148"/>
      <c r="D15" s="149" t="s">
        <v>223</v>
      </c>
      <c r="E15" s="150" t="s">
        <v>24</v>
      </c>
      <c r="F15" s="165" t="s">
        <v>823</v>
      </c>
      <c r="G15" s="298" t="s">
        <v>32</v>
      </c>
      <c r="H15" s="299" t="s">
        <v>41</v>
      </c>
      <c r="I15" s="300"/>
      <c r="J15" s="298"/>
      <c r="K15" s="202"/>
      <c r="L15" s="202"/>
      <c r="M15" s="202"/>
      <c r="N15" s="202"/>
      <c r="O15" s="202"/>
      <c r="P15" s="298"/>
      <c r="Q15" s="301"/>
    </row>
    <row r="16" spans="2:17" ht="101.25" x14ac:dyDescent="0.25">
      <c r="B16" s="292" t="s">
        <v>5</v>
      </c>
      <c r="C16" s="148"/>
      <c r="D16" s="149" t="s">
        <v>224</v>
      </c>
      <c r="E16" s="150" t="s">
        <v>24</v>
      </c>
      <c r="F16" s="165" t="s">
        <v>824</v>
      </c>
      <c r="G16" s="298" t="s">
        <v>32</v>
      </c>
      <c r="H16" s="299" t="s">
        <v>41</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41</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41</v>
      </c>
      <c r="I18" s="297"/>
      <c r="J18" s="293"/>
      <c r="K18" s="201"/>
      <c r="L18" s="201"/>
      <c r="M18" s="201"/>
      <c r="N18" s="201"/>
      <c r="O18" s="201"/>
      <c r="P18" s="293"/>
      <c r="Q18" s="296"/>
    </row>
    <row r="19" spans="2:17" ht="122.45" customHeight="1" x14ac:dyDescent="0.25">
      <c r="B19" s="292" t="s">
        <v>5</v>
      </c>
      <c r="C19" s="145"/>
      <c r="D19" s="146" t="s">
        <v>228</v>
      </c>
      <c r="E19" s="147" t="s">
        <v>24</v>
      </c>
      <c r="F19" s="166" t="s">
        <v>828</v>
      </c>
      <c r="G19" s="293" t="s">
        <v>32</v>
      </c>
      <c r="H19" s="294" t="s">
        <v>41</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41</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41</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41</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41</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41</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41</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41</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41</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41</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41</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41</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41</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41</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41</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4" t="s">
        <v>41</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4" t="s">
        <v>41</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41</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41</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41</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41</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41</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41</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41</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41</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41</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41</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4" t="s">
        <v>41</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4" t="s">
        <v>41</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4" t="s">
        <v>41</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4" t="s">
        <v>41</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4" t="s">
        <v>41</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4" t="s">
        <v>41</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41</v>
      </c>
      <c r="I52" s="300"/>
      <c r="J52" s="298"/>
      <c r="K52" s="202"/>
      <c r="L52" s="202"/>
      <c r="M52" s="202"/>
      <c r="N52" s="202"/>
      <c r="O52" s="202"/>
      <c r="P52" s="298"/>
      <c r="Q52" s="301"/>
    </row>
    <row r="53" spans="2:17" ht="67.5" x14ac:dyDescent="0.25">
      <c r="B53" s="292" t="s">
        <v>5</v>
      </c>
      <c r="C53" s="148"/>
      <c r="D53" s="149" t="s">
        <v>259</v>
      </c>
      <c r="E53" s="150" t="s">
        <v>25</v>
      </c>
      <c r="F53" s="165" t="s">
        <v>863</v>
      </c>
      <c r="G53" s="298" t="s">
        <v>32</v>
      </c>
      <c r="H53" s="299" t="s">
        <v>41</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41</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41</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41</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4" t="s">
        <v>41</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4" t="s">
        <v>41</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4" t="s">
        <v>41</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4" t="s">
        <v>41</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4" t="s">
        <v>41</v>
      </c>
      <c r="I61" s="297"/>
      <c r="J61" s="293"/>
      <c r="K61" s="201"/>
      <c r="L61" s="201"/>
      <c r="M61" s="201"/>
      <c r="N61" s="201"/>
      <c r="O61" s="201"/>
      <c r="P61" s="293"/>
      <c r="Q61" s="296"/>
    </row>
    <row r="62" spans="2:17" ht="22.5" x14ac:dyDescent="0.25">
      <c r="B62" s="304" t="s">
        <v>38</v>
      </c>
      <c r="C62" s="148" t="s">
        <v>655</v>
      </c>
      <c r="D62" s="149" t="s">
        <v>268</v>
      </c>
      <c r="E62" s="150" t="s">
        <v>24</v>
      </c>
      <c r="F62" s="165" t="s">
        <v>656</v>
      </c>
      <c r="G62" s="298" t="s">
        <v>32</v>
      </c>
      <c r="H62" s="299" t="s">
        <v>41</v>
      </c>
      <c r="I62" s="300"/>
      <c r="J62" s="298"/>
      <c r="K62" s="202"/>
      <c r="L62" s="202"/>
      <c r="M62" s="202"/>
      <c r="N62" s="202"/>
      <c r="O62" s="202"/>
      <c r="P62" s="298"/>
      <c r="Q62" s="301"/>
    </row>
    <row r="63" spans="2:17" ht="33.75" x14ac:dyDescent="0.25">
      <c r="B63" s="304" t="s">
        <v>38</v>
      </c>
      <c r="C63" s="145" t="s">
        <v>657</v>
      </c>
      <c r="D63" s="146" t="s">
        <v>269</v>
      </c>
      <c r="E63" s="147" t="s">
        <v>24</v>
      </c>
      <c r="F63" s="166" t="s">
        <v>658</v>
      </c>
      <c r="G63" s="293" t="s">
        <v>32</v>
      </c>
      <c r="H63" s="294" t="s">
        <v>41</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41</v>
      </c>
      <c r="I64" s="300"/>
      <c r="J64" s="298"/>
      <c r="K64" s="202"/>
      <c r="L64" s="202"/>
      <c r="M64" s="202"/>
      <c r="N64" s="202"/>
      <c r="O64" s="202"/>
      <c r="P64" s="298"/>
      <c r="Q64" s="301"/>
    </row>
    <row r="65" spans="2:17" ht="45" x14ac:dyDescent="0.25">
      <c r="B65" s="292" t="s">
        <v>3</v>
      </c>
      <c r="C65" s="148"/>
      <c r="D65" s="149" t="s">
        <v>276</v>
      </c>
      <c r="E65" s="150" t="s">
        <v>24</v>
      </c>
      <c r="F65" s="165" t="s">
        <v>272</v>
      </c>
      <c r="G65" s="298" t="s">
        <v>32</v>
      </c>
      <c r="H65" s="299" t="s">
        <v>41</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41</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41</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41</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41</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41</v>
      </c>
      <c r="I70" s="297"/>
      <c r="J70" s="293"/>
      <c r="K70" s="201"/>
      <c r="L70" s="201"/>
      <c r="M70" s="201"/>
      <c r="N70" s="201"/>
      <c r="O70" s="201"/>
      <c r="P70" s="293"/>
      <c r="Q70" s="296"/>
    </row>
    <row r="71" spans="2:17" ht="101.25" x14ac:dyDescent="0.25">
      <c r="B71" s="292" t="s">
        <v>3</v>
      </c>
      <c r="C71" s="145"/>
      <c r="D71" s="146" t="s">
        <v>282</v>
      </c>
      <c r="E71" s="147" t="s">
        <v>25</v>
      </c>
      <c r="F71" s="160" t="s">
        <v>874</v>
      </c>
      <c r="G71" s="293" t="s">
        <v>32</v>
      </c>
      <c r="H71" s="294" t="s">
        <v>41</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41</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41</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41</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41</v>
      </c>
      <c r="I75" s="300"/>
      <c r="J75" s="298"/>
      <c r="K75" s="202"/>
      <c r="L75" s="202"/>
      <c r="M75" s="202"/>
      <c r="N75" s="202"/>
      <c r="O75" s="202"/>
      <c r="P75" s="298"/>
      <c r="Q75" s="301"/>
    </row>
    <row r="76" spans="2:17" ht="112.5" x14ac:dyDescent="0.25">
      <c r="B76" s="292" t="s">
        <v>3</v>
      </c>
      <c r="C76" s="153"/>
      <c r="D76" s="149" t="s">
        <v>287</v>
      </c>
      <c r="E76" s="150" t="s">
        <v>25</v>
      </c>
      <c r="F76" s="165" t="s">
        <v>879</v>
      </c>
      <c r="G76" s="298" t="s">
        <v>32</v>
      </c>
      <c r="H76" s="299" t="s">
        <v>41</v>
      </c>
      <c r="I76" s="300"/>
      <c r="J76" s="298"/>
      <c r="K76" s="202"/>
      <c r="L76" s="202"/>
      <c r="M76" s="202"/>
      <c r="N76" s="202"/>
      <c r="O76" s="202"/>
      <c r="P76" s="298"/>
      <c r="Q76" s="301"/>
    </row>
    <row r="77" spans="2:17" ht="101.25" x14ac:dyDescent="0.25">
      <c r="B77" s="292" t="s">
        <v>3</v>
      </c>
      <c r="C77" s="153"/>
      <c r="D77" s="149" t="s">
        <v>288</v>
      </c>
      <c r="E77" s="150" t="s">
        <v>25</v>
      </c>
      <c r="F77" s="165" t="s">
        <v>880</v>
      </c>
      <c r="G77" s="298" t="s">
        <v>32</v>
      </c>
      <c r="H77" s="299" t="s">
        <v>41</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41</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41</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41</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41</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9" t="s">
        <v>41</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9" t="s">
        <v>41</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9" t="s">
        <v>41</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41</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41</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9" t="s">
        <v>41</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41</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41</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9" t="s">
        <v>41</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9" t="s">
        <v>41</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41</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9" t="s">
        <v>41</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9" t="s">
        <v>41</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41</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9" t="s">
        <v>41</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41</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41</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41</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9" t="s">
        <v>41</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9" t="s">
        <v>41</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41</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41</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41</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41</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41</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41</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41</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41</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41</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41</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41</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41</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41</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41</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41</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41</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41</v>
      </c>
      <c r="I118" s="300"/>
      <c r="J118" s="298"/>
      <c r="K118" s="202"/>
      <c r="L118" s="202"/>
      <c r="M118" s="202"/>
      <c r="N118" s="202"/>
      <c r="O118" s="202"/>
      <c r="P118" s="298"/>
      <c r="Q118" s="301"/>
    </row>
    <row r="119" spans="2:17" ht="78.75" x14ac:dyDescent="0.25">
      <c r="B119" s="304" t="s">
        <v>330</v>
      </c>
      <c r="C119" s="148"/>
      <c r="D119" s="149" t="s">
        <v>332</v>
      </c>
      <c r="E119" s="150" t="s">
        <v>24</v>
      </c>
      <c r="F119" s="165" t="s">
        <v>933</v>
      </c>
      <c r="G119" s="298" t="s">
        <v>32</v>
      </c>
      <c r="H119" s="299" t="s">
        <v>41</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41</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41</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41</v>
      </c>
      <c r="I122" s="300"/>
      <c r="J122" s="298"/>
      <c r="K122" s="202"/>
      <c r="L122" s="202"/>
      <c r="M122" s="202"/>
      <c r="N122" s="202"/>
      <c r="O122" s="202"/>
      <c r="P122" s="298"/>
      <c r="Q122" s="301"/>
    </row>
    <row r="123" spans="2:17" ht="33.950000000000003" customHeight="1" x14ac:dyDescent="0.25">
      <c r="B123" s="304" t="s">
        <v>330</v>
      </c>
      <c r="C123" s="145" t="s">
        <v>937</v>
      </c>
      <c r="D123" s="146" t="s">
        <v>334</v>
      </c>
      <c r="E123" s="147" t="s">
        <v>24</v>
      </c>
      <c r="F123" s="166" t="s">
        <v>669</v>
      </c>
      <c r="G123" s="293" t="s">
        <v>32</v>
      </c>
      <c r="H123" s="299" t="s">
        <v>41</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41</v>
      </c>
      <c r="I124" s="300"/>
      <c r="J124" s="298"/>
      <c r="K124" s="202"/>
      <c r="L124" s="202"/>
      <c r="M124" s="202"/>
      <c r="N124" s="202"/>
      <c r="O124" s="202"/>
      <c r="P124" s="298"/>
      <c r="Q124" s="301"/>
    </row>
    <row r="125" spans="2:17" ht="72.75" customHeight="1" x14ac:dyDescent="0.25">
      <c r="B125" s="292" t="s">
        <v>8</v>
      </c>
      <c r="C125" s="148"/>
      <c r="D125" s="149" t="s">
        <v>336</v>
      </c>
      <c r="E125" s="150" t="s">
        <v>24</v>
      </c>
      <c r="F125" s="165" t="s">
        <v>940</v>
      </c>
      <c r="G125" s="298" t="s">
        <v>32</v>
      </c>
      <c r="H125" s="299" t="s">
        <v>41</v>
      </c>
      <c r="I125" s="300"/>
      <c r="J125" s="298"/>
      <c r="K125" s="202"/>
      <c r="L125" s="202"/>
      <c r="M125" s="202"/>
      <c r="N125" s="202"/>
      <c r="O125" s="202"/>
      <c r="P125" s="298"/>
      <c r="Q125" s="301"/>
    </row>
    <row r="126" spans="2:17" ht="78.75" x14ac:dyDescent="0.25">
      <c r="B126" s="292" t="s">
        <v>8</v>
      </c>
      <c r="C126" s="148"/>
      <c r="D126" s="149" t="s">
        <v>337</v>
      </c>
      <c r="E126" s="150" t="s">
        <v>24</v>
      </c>
      <c r="F126" s="153" t="s">
        <v>941</v>
      </c>
      <c r="G126" s="298" t="s">
        <v>32</v>
      </c>
      <c r="H126" s="299" t="s">
        <v>41</v>
      </c>
      <c r="I126" s="300"/>
      <c r="J126" s="298"/>
      <c r="K126" s="202"/>
      <c r="L126" s="202"/>
      <c r="M126" s="202"/>
      <c r="N126" s="202"/>
      <c r="O126" s="202"/>
      <c r="P126" s="298"/>
      <c r="Q126" s="301"/>
    </row>
    <row r="127" spans="2:17" ht="191.25" x14ac:dyDescent="0.25">
      <c r="B127" s="292" t="s">
        <v>8</v>
      </c>
      <c r="C127" s="145" t="s">
        <v>942</v>
      </c>
      <c r="D127" s="146" t="s">
        <v>338</v>
      </c>
      <c r="E127" s="147" t="s">
        <v>24</v>
      </c>
      <c r="F127" s="160" t="s">
        <v>943</v>
      </c>
      <c r="G127" s="293" t="s">
        <v>32</v>
      </c>
      <c r="H127" s="299" t="s">
        <v>41</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41</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41</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41</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41</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41</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41</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41</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41</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41</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41</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41</v>
      </c>
      <c r="I138" s="300"/>
      <c r="J138" s="298"/>
      <c r="K138" s="202"/>
      <c r="L138" s="202"/>
      <c r="M138" s="202"/>
      <c r="N138" s="202"/>
      <c r="O138" s="202"/>
      <c r="P138" s="298"/>
      <c r="Q138" s="301"/>
    </row>
    <row r="139" spans="2:17" ht="90" x14ac:dyDescent="0.25">
      <c r="B139" s="304" t="s">
        <v>345</v>
      </c>
      <c r="C139" s="145" t="s">
        <v>959</v>
      </c>
      <c r="D139" s="145" t="s">
        <v>350</v>
      </c>
      <c r="E139" s="159" t="s">
        <v>24</v>
      </c>
      <c r="F139" s="160" t="s">
        <v>960</v>
      </c>
      <c r="G139" s="293" t="s">
        <v>32</v>
      </c>
      <c r="H139" s="294" t="s">
        <v>41</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41</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41</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41</v>
      </c>
      <c r="I142" s="300"/>
      <c r="J142" s="298"/>
      <c r="K142" s="202"/>
      <c r="L142" s="202"/>
      <c r="M142" s="202"/>
      <c r="N142" s="202"/>
      <c r="O142" s="202"/>
      <c r="P142" s="298"/>
      <c r="Q142" s="301"/>
    </row>
    <row r="143" spans="2:17" ht="83.45" customHeight="1" x14ac:dyDescent="0.25">
      <c r="B143" s="304" t="s">
        <v>345</v>
      </c>
      <c r="C143" s="160" t="s">
        <v>967</v>
      </c>
      <c r="D143" s="160" t="s">
        <v>354</v>
      </c>
      <c r="E143" s="159" t="s">
        <v>25</v>
      </c>
      <c r="F143" s="160" t="s">
        <v>968</v>
      </c>
      <c r="G143" s="293" t="s">
        <v>32</v>
      </c>
      <c r="H143" s="294" t="s">
        <v>41</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41</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41</v>
      </c>
      <c r="I145" s="297"/>
      <c r="J145" s="293"/>
      <c r="K145" s="201"/>
      <c r="L145" s="201"/>
      <c r="M145" s="201"/>
      <c r="N145" s="201"/>
      <c r="O145" s="201"/>
      <c r="P145" s="293"/>
      <c r="Q145" s="296"/>
    </row>
    <row r="146" spans="2:17" ht="45" x14ac:dyDescent="0.25">
      <c r="B146" s="304" t="s">
        <v>345</v>
      </c>
      <c r="C146" s="153" t="s">
        <v>972</v>
      </c>
      <c r="D146" s="153" t="s">
        <v>357</v>
      </c>
      <c r="E146" s="158" t="s">
        <v>24</v>
      </c>
      <c r="F146" s="165" t="s">
        <v>632</v>
      </c>
      <c r="G146" s="298" t="s">
        <v>32</v>
      </c>
      <c r="H146" s="299" t="s">
        <v>41</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41</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41</v>
      </c>
      <c r="I148" s="297"/>
      <c r="J148" s="293"/>
      <c r="K148" s="201"/>
      <c r="L148" s="201"/>
      <c r="M148" s="201"/>
      <c r="N148" s="201"/>
      <c r="O148" s="201"/>
      <c r="P148" s="293"/>
      <c r="Q148" s="296"/>
    </row>
    <row r="149" spans="2:17" ht="56.25" x14ac:dyDescent="0.25">
      <c r="B149" s="292" t="s">
        <v>358</v>
      </c>
      <c r="C149" s="160"/>
      <c r="D149" s="160" t="s">
        <v>360</v>
      </c>
      <c r="E149" s="159" t="s">
        <v>24</v>
      </c>
      <c r="F149" s="166" t="s">
        <v>975</v>
      </c>
      <c r="G149" s="293" t="s">
        <v>32</v>
      </c>
      <c r="H149" s="294" t="s">
        <v>41</v>
      </c>
      <c r="I149" s="297"/>
      <c r="J149" s="293"/>
      <c r="K149" s="201"/>
      <c r="L149" s="201"/>
      <c r="M149" s="201"/>
      <c r="N149" s="201"/>
      <c r="O149" s="201"/>
      <c r="P149" s="293"/>
      <c r="Q149" s="296"/>
    </row>
    <row r="150" spans="2:17" ht="67.5" x14ac:dyDescent="0.25">
      <c r="B150" s="292" t="s">
        <v>358</v>
      </c>
      <c r="C150" s="160"/>
      <c r="D150" s="160" t="s">
        <v>361</v>
      </c>
      <c r="E150" s="159" t="s">
        <v>24</v>
      </c>
      <c r="F150" s="166" t="s">
        <v>674</v>
      </c>
      <c r="G150" s="293" t="s">
        <v>32</v>
      </c>
      <c r="H150" s="294" t="s">
        <v>41</v>
      </c>
      <c r="I150" s="297"/>
      <c r="J150" s="293"/>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41</v>
      </c>
      <c r="I151" s="300"/>
      <c r="J151" s="298"/>
      <c r="K151" s="202"/>
      <c r="L151" s="202"/>
      <c r="M151" s="202"/>
      <c r="N151" s="202"/>
      <c r="O151" s="202"/>
      <c r="P151" s="298"/>
      <c r="Q151" s="301"/>
    </row>
    <row r="152" spans="2:17" ht="74.45" customHeight="1" x14ac:dyDescent="0.25">
      <c r="B152" s="292" t="s">
        <v>358</v>
      </c>
      <c r="C152" s="160" t="s">
        <v>978</v>
      </c>
      <c r="D152" s="160" t="s">
        <v>363</v>
      </c>
      <c r="E152" s="159" t="s">
        <v>24</v>
      </c>
      <c r="F152" s="166" t="s">
        <v>979</v>
      </c>
      <c r="G152" s="293" t="s">
        <v>32</v>
      </c>
      <c r="H152" s="294" t="s">
        <v>41</v>
      </c>
      <c r="I152" s="297"/>
      <c r="J152" s="293"/>
      <c r="K152" s="201"/>
      <c r="L152" s="201"/>
      <c r="M152" s="201"/>
      <c r="N152" s="201"/>
      <c r="O152" s="201"/>
      <c r="P152" s="293"/>
      <c r="Q152" s="296"/>
    </row>
    <row r="153" spans="2:17" ht="78.75" x14ac:dyDescent="0.25">
      <c r="B153" s="292" t="s">
        <v>358</v>
      </c>
      <c r="C153" s="160"/>
      <c r="D153" s="160" t="s">
        <v>364</v>
      </c>
      <c r="E153" s="159" t="s">
        <v>24</v>
      </c>
      <c r="F153" s="166" t="s">
        <v>980</v>
      </c>
      <c r="G153" s="293" t="s">
        <v>32</v>
      </c>
      <c r="H153" s="294" t="s">
        <v>41</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41</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9" t="s">
        <v>41</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9" t="s">
        <v>41</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41</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41</v>
      </c>
      <c r="I158" s="297"/>
      <c r="J158" s="293"/>
      <c r="K158" s="201"/>
      <c r="L158" s="201"/>
      <c r="M158" s="201"/>
      <c r="N158" s="201"/>
      <c r="O158" s="201"/>
      <c r="P158" s="293"/>
      <c r="Q158" s="296"/>
    </row>
    <row r="159" spans="2:17" ht="90" x14ac:dyDescent="0.25">
      <c r="B159" s="304" t="s">
        <v>367</v>
      </c>
      <c r="C159" s="160"/>
      <c r="D159" s="160" t="s">
        <v>370</v>
      </c>
      <c r="E159" s="159" t="s">
        <v>24</v>
      </c>
      <c r="F159" s="160" t="s">
        <v>988</v>
      </c>
      <c r="G159" s="293" t="s">
        <v>32</v>
      </c>
      <c r="H159" s="294" t="s">
        <v>41</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41</v>
      </c>
      <c r="I160" s="300"/>
      <c r="J160" s="298"/>
      <c r="K160" s="202"/>
      <c r="L160" s="202"/>
      <c r="M160" s="202"/>
      <c r="N160" s="202"/>
      <c r="O160" s="202"/>
      <c r="P160" s="298"/>
      <c r="Q160" s="301"/>
    </row>
    <row r="161" spans="2:17" ht="33.75" x14ac:dyDescent="0.25">
      <c r="B161" s="304" t="s">
        <v>367</v>
      </c>
      <c r="C161" s="160" t="s">
        <v>991</v>
      </c>
      <c r="D161" s="160" t="s">
        <v>372</v>
      </c>
      <c r="E161" s="159" t="s">
        <v>24</v>
      </c>
      <c r="F161" s="166" t="s">
        <v>991</v>
      </c>
      <c r="G161" s="293" t="s">
        <v>32</v>
      </c>
      <c r="H161" s="294" t="s">
        <v>41</v>
      </c>
      <c r="I161" s="297"/>
      <c r="J161" s="293"/>
      <c r="K161" s="201"/>
      <c r="L161" s="201"/>
      <c r="M161" s="201"/>
      <c r="N161" s="201"/>
      <c r="O161" s="201"/>
      <c r="P161" s="293"/>
      <c r="Q161" s="296"/>
    </row>
    <row r="162" spans="2:17" ht="67.5" x14ac:dyDescent="0.25">
      <c r="B162" s="304" t="s">
        <v>367</v>
      </c>
      <c r="C162" s="153" t="s">
        <v>992</v>
      </c>
      <c r="D162" s="153" t="s">
        <v>373</v>
      </c>
      <c r="E162" s="158" t="s">
        <v>25</v>
      </c>
      <c r="F162" s="165" t="s">
        <v>993</v>
      </c>
      <c r="G162" s="298" t="s">
        <v>32</v>
      </c>
      <c r="H162" s="299" t="s">
        <v>41</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41</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41</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4" t="s">
        <v>41</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4" t="s">
        <v>41</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41</v>
      </c>
      <c r="I167" s="297"/>
      <c r="J167" s="293"/>
      <c r="K167" s="201"/>
      <c r="L167" s="201"/>
      <c r="M167" s="201"/>
      <c r="N167" s="201"/>
      <c r="O167" s="201"/>
      <c r="P167" s="293"/>
      <c r="Q167" s="296"/>
    </row>
    <row r="168" spans="2:17" ht="123.75" x14ac:dyDescent="0.25">
      <c r="B168" s="304" t="s">
        <v>367</v>
      </c>
      <c r="C168" s="153" t="s">
        <v>1000</v>
      </c>
      <c r="D168" s="153" t="s">
        <v>379</v>
      </c>
      <c r="E168" s="158" t="s">
        <v>24</v>
      </c>
      <c r="F168" s="165" t="s">
        <v>1001</v>
      </c>
      <c r="G168" s="298" t="s">
        <v>32</v>
      </c>
      <c r="H168" s="299" t="s">
        <v>41</v>
      </c>
      <c r="I168" s="300"/>
      <c r="J168" s="29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41</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41</v>
      </c>
      <c r="I170" s="300"/>
      <c r="J170" s="298"/>
      <c r="K170" s="202"/>
      <c r="L170" s="202"/>
      <c r="M170" s="202"/>
      <c r="N170" s="202"/>
      <c r="O170" s="202"/>
      <c r="P170" s="298"/>
      <c r="Q170" s="301"/>
    </row>
    <row r="171" spans="2:17" ht="56.25" x14ac:dyDescent="0.25">
      <c r="B171" s="304" t="s">
        <v>367</v>
      </c>
      <c r="C171" s="160" t="s">
        <v>1005</v>
      </c>
      <c r="D171" s="160" t="s">
        <v>382</v>
      </c>
      <c r="E171" s="159" t="s">
        <v>24</v>
      </c>
      <c r="F171" s="166" t="s">
        <v>1007</v>
      </c>
      <c r="G171" s="293" t="s">
        <v>32</v>
      </c>
      <c r="H171" s="294" t="s">
        <v>41</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41</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41</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41</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41</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41</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41</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41</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41</v>
      </c>
      <c r="I179" s="297"/>
      <c r="J179" s="293"/>
      <c r="K179" s="201"/>
      <c r="L179" s="201"/>
      <c r="M179" s="201"/>
      <c r="N179" s="201"/>
      <c r="O179" s="201"/>
      <c r="P179" s="293"/>
      <c r="Q179" s="296"/>
    </row>
    <row r="180" spans="2:17" ht="75.95" customHeight="1" x14ac:dyDescent="0.25">
      <c r="B180" s="304" t="s">
        <v>367</v>
      </c>
      <c r="C180" s="160"/>
      <c r="D180" s="160" t="s">
        <v>683</v>
      </c>
      <c r="E180" s="159" t="s">
        <v>25</v>
      </c>
      <c r="F180" s="166" t="s">
        <v>1017</v>
      </c>
      <c r="G180" s="306" t="s">
        <v>32</v>
      </c>
      <c r="H180" s="294" t="s">
        <v>41</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41</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41</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41</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41</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41</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41</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41</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41</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41</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9" t="s">
        <v>41</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9" t="s">
        <v>41</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41</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41</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41</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41</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41</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41</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41</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9" t="s">
        <v>41</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41</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41</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9" t="s">
        <v>41</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41</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9" t="s">
        <v>41</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41</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41</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41</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41</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9" t="s">
        <v>41</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41</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41</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41</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41</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41</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41</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41</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41</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41</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41</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41</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41</v>
      </c>
      <c r="I221" s="204"/>
      <c r="J221" s="308"/>
      <c r="K221" s="204"/>
      <c r="L221" s="204"/>
      <c r="M221" s="204"/>
      <c r="N221" s="204"/>
      <c r="O221" s="204"/>
      <c r="P221" s="308"/>
      <c r="Q221" s="309"/>
    </row>
    <row r="222" spans="2:17" ht="83.45" customHeight="1" x14ac:dyDescent="0.25">
      <c r="B222" s="304" t="s">
        <v>7</v>
      </c>
      <c r="C222" s="160" t="s">
        <v>1064</v>
      </c>
      <c r="D222" s="160" t="s">
        <v>424</v>
      </c>
      <c r="E222" s="159" t="s">
        <v>25</v>
      </c>
      <c r="F222" s="166" t="s">
        <v>1065</v>
      </c>
      <c r="G222" s="306" t="s">
        <v>32</v>
      </c>
      <c r="H222" s="294" t="s">
        <v>41</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41</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41</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41</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4" t="s">
        <v>41</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4" t="s">
        <v>41</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4" t="s">
        <v>41</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41</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41</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41</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41</v>
      </c>
      <c r="I232" s="203"/>
      <c r="J232" s="306"/>
      <c r="K232" s="203"/>
      <c r="L232" s="203"/>
      <c r="M232" s="203"/>
      <c r="N232" s="203"/>
      <c r="O232" s="203"/>
      <c r="P232" s="306"/>
      <c r="Q232" s="307"/>
    </row>
    <row r="233" spans="2:17" ht="45" x14ac:dyDescent="0.25">
      <c r="B233" s="304" t="s">
        <v>7</v>
      </c>
      <c r="C233" s="153" t="s">
        <v>1075</v>
      </c>
      <c r="D233" s="153" t="s">
        <v>439</v>
      </c>
      <c r="E233" s="158" t="s">
        <v>24</v>
      </c>
      <c r="F233" s="165" t="s">
        <v>698</v>
      </c>
      <c r="G233" s="308" t="s">
        <v>32</v>
      </c>
      <c r="H233" s="299" t="s">
        <v>41</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41</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41</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41</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41</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41</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41</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41</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41</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41</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41</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41</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41</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9" t="s">
        <v>41</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41</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9" t="s">
        <v>41</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41</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41</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41</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9" t="s">
        <v>41</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9" t="s">
        <v>41</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41</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41</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41</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4" t="s">
        <v>41</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41</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41</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41</v>
      </c>
      <c r="I260" s="316"/>
      <c r="J260" s="314"/>
      <c r="K260" s="316"/>
      <c r="L260" s="316"/>
      <c r="M260" s="316"/>
      <c r="N260" s="316"/>
      <c r="O260" s="316"/>
      <c r="P260" s="314"/>
      <c r="Q260" s="317"/>
    </row>
    <row r="261" spans="2:17" x14ac:dyDescent="0.25">
      <c r="H261" s="115">
        <f>COUNTIF(H4:H260,"=Indéterminé")</f>
        <v>257</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28" priority="43" operator="equal">
      <formula>"Indéterminé"</formula>
    </cfRule>
    <cfRule type="cellIs" dxfId="27" priority="44" operator="equal">
      <formula>"NA"</formula>
    </cfRule>
    <cfRule type="cellIs" dxfId="26" priority="45" operator="equal">
      <formula>"Invalidé"</formula>
    </cfRule>
    <cfRule type="cellIs" dxfId="25" priority="46" operator="equal">
      <formula>"Validé"</formula>
    </cfRule>
  </conditionalFormatting>
  <conditionalFormatting sqref="H1:H1048576">
    <cfRule type="cellIs" dxfId="24" priority="349" operator="equal">
      <formula>"Indéterminé"</formula>
    </cfRule>
    <cfRule type="cellIs" dxfId="23" priority="350" operator="equal">
      <formula>"NA"</formula>
    </cfRule>
    <cfRule type="cellIs" dxfId="22" priority="351" operator="equal">
      <formula>"Invalidé"</formula>
    </cfRule>
    <cfRule type="cellIs" dxfId="21" priority="352" operator="equal">
      <formula>"Validé"</formula>
    </cfRule>
  </conditionalFormatting>
  <dataValidations count="4">
    <dataValidation type="list" allowBlank="1" showInputMessage="1" showErrorMessage="1" sqref="H4:H260">
      <formula1>Etat</formula1>
    </dataValidation>
    <dataValidation type="list" allowBlank="1" showInputMessage="1" showErrorMessage="1" sqref="P4:P260">
      <formula1>Difficulte</formula1>
    </dataValidation>
    <dataValidation type="list" allowBlank="1" showInputMessage="1" showErrorMessage="1" sqref="G4:G260">
      <formula1>méthode</formula1>
    </dataValidation>
    <dataValidation type="list" allowBlank="1" showInputMessage="1" showErrorMessage="1" sqref="Q4:Q260">
      <formula1>Priorité</formula1>
    </dataValidation>
  </dataValidations>
  <pageMargins left="0.23622047244094491" right="0.23622047244094491" top="0.74803149606299213" bottom="0.74803149606299213" header="0.31496062992125984" footer="0.31496062992125984"/>
  <pageSetup paperSize="9" scale="80" orientation="landscape" cellComments="atEn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zoomScaleNormal="100" workbookViewId="0">
      <selection activeCell="C218" sqref="C218"/>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30" x14ac:dyDescent="0.25">
      <c r="A1" s="108" t="s">
        <v>1204</v>
      </c>
      <c r="B1" s="109"/>
      <c r="C1" s="335" t="s">
        <v>1223</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247.5" x14ac:dyDescent="0.25">
      <c r="B63" s="304" t="s">
        <v>38</v>
      </c>
      <c r="C63" s="145" t="s">
        <v>657</v>
      </c>
      <c r="D63" s="146" t="s">
        <v>269</v>
      </c>
      <c r="E63" s="147" t="s">
        <v>24</v>
      </c>
      <c r="F63" s="166" t="s">
        <v>658</v>
      </c>
      <c r="G63" s="293" t="s">
        <v>32</v>
      </c>
      <c r="H63" s="294" t="s">
        <v>11</v>
      </c>
      <c r="I63" s="297"/>
      <c r="J63" s="327">
        <v>44029</v>
      </c>
      <c r="K63" s="201" t="s">
        <v>1317</v>
      </c>
      <c r="L63" s="201" t="s">
        <v>1316</v>
      </c>
      <c r="M63" s="201"/>
      <c r="N63" s="201"/>
      <c r="O63" s="201"/>
      <c r="P63" s="293" t="s">
        <v>639</v>
      </c>
      <c r="Q63" s="296" t="s">
        <v>642</v>
      </c>
    </row>
    <row r="64" spans="2:17" ht="54.95" customHeight="1" x14ac:dyDescent="0.25">
      <c r="B64" s="292" t="s">
        <v>3</v>
      </c>
      <c r="C64" s="148" t="s">
        <v>870</v>
      </c>
      <c r="D64" s="149" t="s">
        <v>270</v>
      </c>
      <c r="E64" s="150" t="s">
        <v>24</v>
      </c>
      <c r="F64" s="165" t="s">
        <v>271</v>
      </c>
      <c r="G64" s="298" t="s">
        <v>32</v>
      </c>
      <c r="H64" s="299" t="s">
        <v>11</v>
      </c>
      <c r="I64" s="300"/>
      <c r="J64" s="328">
        <v>44029</v>
      </c>
      <c r="K64" s="202" t="s">
        <v>1323</v>
      </c>
      <c r="L64" s="202"/>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293" t="s">
        <v>1319</v>
      </c>
      <c r="K70" s="201" t="s">
        <v>1320</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11</v>
      </c>
      <c r="I72" s="297"/>
      <c r="J72" s="293" t="s">
        <v>1322</v>
      </c>
      <c r="K72" s="201" t="s">
        <v>1321</v>
      </c>
      <c r="L72" s="201"/>
      <c r="M72" s="201"/>
      <c r="N72" s="201"/>
      <c r="O72" s="201"/>
      <c r="P72" s="293" t="s">
        <v>639</v>
      </c>
      <c r="Q72" s="296" t="s">
        <v>643</v>
      </c>
    </row>
    <row r="73" spans="2:17" ht="101.25" x14ac:dyDescent="0.25">
      <c r="B73" s="292" t="s">
        <v>3</v>
      </c>
      <c r="C73" s="145"/>
      <c r="D73" s="146" t="s">
        <v>284</v>
      </c>
      <c r="E73" s="147" t="s">
        <v>25</v>
      </c>
      <c r="F73" s="160" t="s">
        <v>876</v>
      </c>
      <c r="G73" s="293" t="s">
        <v>32</v>
      </c>
      <c r="H73" s="294" t="s">
        <v>12</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c r="K75" s="202"/>
      <c r="L75" s="202"/>
      <c r="M75" s="202"/>
      <c r="N75" s="202"/>
      <c r="O75" s="202" t="s">
        <v>1306</v>
      </c>
      <c r="P75" s="298"/>
      <c r="Q75" s="301"/>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9"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409.5" x14ac:dyDescent="0.25">
      <c r="B124" s="292" t="s">
        <v>8</v>
      </c>
      <c r="C124" s="148" t="s">
        <v>938</v>
      </c>
      <c r="D124" s="149" t="s">
        <v>335</v>
      </c>
      <c r="E124" s="150" t="s">
        <v>24</v>
      </c>
      <c r="F124" s="153" t="s">
        <v>939</v>
      </c>
      <c r="G124" s="298" t="s">
        <v>32</v>
      </c>
      <c r="H124" s="299" t="s">
        <v>11</v>
      </c>
      <c r="I124" s="300"/>
      <c r="J124" s="328">
        <v>44029</v>
      </c>
      <c r="K124" s="202" t="s">
        <v>1324</v>
      </c>
      <c r="L124" s="202" t="s">
        <v>1325</v>
      </c>
      <c r="M124" s="202"/>
      <c r="N124" s="202"/>
      <c r="O124" s="202" t="s">
        <v>1306</v>
      </c>
      <c r="P124" s="298" t="s">
        <v>639</v>
      </c>
      <c r="Q124" s="301" t="s">
        <v>643</v>
      </c>
    </row>
    <row r="125" spans="2:17" ht="72.75" customHeight="1" x14ac:dyDescent="0.25">
      <c r="B125" s="292" t="s">
        <v>8</v>
      </c>
      <c r="C125" s="148"/>
      <c r="D125" s="149" t="s">
        <v>336</v>
      </c>
      <c r="E125" s="150" t="s">
        <v>24</v>
      </c>
      <c r="F125" s="165" t="s">
        <v>940</v>
      </c>
      <c r="G125" s="298" t="s">
        <v>32</v>
      </c>
      <c r="H125" s="299" t="s">
        <v>11</v>
      </c>
      <c r="I125" s="300"/>
      <c r="J125" s="328">
        <v>44029</v>
      </c>
      <c r="K125" s="202" t="s">
        <v>1326</v>
      </c>
      <c r="L125" s="202"/>
      <c r="M125" s="202"/>
      <c r="N125" s="202"/>
      <c r="O125" s="202" t="s">
        <v>1306</v>
      </c>
      <c r="P125" s="298" t="s">
        <v>639</v>
      </c>
      <c r="Q125" s="301" t="s">
        <v>643</v>
      </c>
    </row>
    <row r="126" spans="2:17" ht="78.75" x14ac:dyDescent="0.25">
      <c r="B126" s="292" t="s">
        <v>8</v>
      </c>
      <c r="C126" s="148"/>
      <c r="D126" s="149" t="s">
        <v>337</v>
      </c>
      <c r="E126" s="150" t="s">
        <v>24</v>
      </c>
      <c r="F126" s="153" t="s">
        <v>941</v>
      </c>
      <c r="G126" s="298" t="s">
        <v>32</v>
      </c>
      <c r="H126" s="299" t="s">
        <v>11</v>
      </c>
      <c r="I126" s="300"/>
      <c r="J126" s="328">
        <v>44029</v>
      </c>
      <c r="K126" s="202" t="s">
        <v>1326</v>
      </c>
      <c r="L126" s="202"/>
      <c r="M126" s="202"/>
      <c r="N126" s="202"/>
      <c r="O126" s="202" t="s">
        <v>1306</v>
      </c>
      <c r="P126" s="298" t="s">
        <v>639</v>
      </c>
      <c r="Q126" s="301" t="s">
        <v>643</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328"/>
      <c r="K129" s="202"/>
      <c r="L129" s="202"/>
      <c r="M129" s="202"/>
      <c r="N129" s="202"/>
      <c r="O129" s="202"/>
      <c r="P129" s="298"/>
      <c r="Q129" s="301"/>
    </row>
    <row r="130" spans="2:17" ht="67.5" x14ac:dyDescent="0.25">
      <c r="B130" s="292" t="s">
        <v>8</v>
      </c>
      <c r="C130" s="148"/>
      <c r="D130" s="149" t="s">
        <v>342</v>
      </c>
      <c r="E130" s="150" t="s">
        <v>24</v>
      </c>
      <c r="F130" s="165" t="s">
        <v>341</v>
      </c>
      <c r="G130" s="298" t="s">
        <v>32</v>
      </c>
      <c r="H130" s="299" t="s">
        <v>11</v>
      </c>
      <c r="I130" s="300"/>
      <c r="J130" s="328">
        <v>44030</v>
      </c>
      <c r="K130" s="202" t="s">
        <v>1329</v>
      </c>
      <c r="L130" s="202"/>
      <c r="M130" s="202"/>
      <c r="N130" s="202"/>
      <c r="O130" s="202"/>
      <c r="P130" s="298" t="s">
        <v>640</v>
      </c>
      <c r="Q130" s="301" t="s">
        <v>644</v>
      </c>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98"/>
      <c r="L142" s="334"/>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293"/>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393.75" x14ac:dyDescent="0.25">
      <c r="B148" s="292" t="s">
        <v>358</v>
      </c>
      <c r="C148" s="160" t="s">
        <v>974</v>
      </c>
      <c r="D148" s="160" t="s">
        <v>359</v>
      </c>
      <c r="E148" s="159" t="s">
        <v>24</v>
      </c>
      <c r="F148" s="166" t="s">
        <v>673</v>
      </c>
      <c r="G148" s="293" t="s">
        <v>32</v>
      </c>
      <c r="H148" s="294" t="s">
        <v>11</v>
      </c>
      <c r="I148" s="297"/>
      <c r="J148" s="327">
        <v>44028</v>
      </c>
      <c r="K148" s="201" t="s">
        <v>1310</v>
      </c>
      <c r="L148" s="201" t="s">
        <v>1318</v>
      </c>
      <c r="M148" s="201"/>
      <c r="N148" s="201"/>
      <c r="O148" s="201" t="s">
        <v>1306</v>
      </c>
      <c r="P148" s="293" t="s">
        <v>638</v>
      </c>
      <c r="Q148" s="296" t="s">
        <v>643</v>
      </c>
    </row>
    <row r="149" spans="2:17" ht="56.25" x14ac:dyDescent="0.25">
      <c r="B149" s="292" t="s">
        <v>358</v>
      </c>
      <c r="C149" s="160"/>
      <c r="D149" s="160" t="s">
        <v>360</v>
      </c>
      <c r="E149" s="159" t="s">
        <v>24</v>
      </c>
      <c r="F149" s="166" t="s">
        <v>975</v>
      </c>
      <c r="G149" s="293" t="s">
        <v>32</v>
      </c>
      <c r="H149" s="294" t="s">
        <v>11</v>
      </c>
      <c r="I149" s="297"/>
      <c r="J149" s="327">
        <v>44028</v>
      </c>
      <c r="K149" s="201" t="s">
        <v>1311</v>
      </c>
      <c r="L149" s="201"/>
      <c r="M149" s="201"/>
      <c r="N149" s="201"/>
      <c r="O149" s="201"/>
      <c r="P149" s="293" t="s">
        <v>638</v>
      </c>
      <c r="Q149" s="296" t="s">
        <v>643</v>
      </c>
    </row>
    <row r="150" spans="2:17" ht="67.5" x14ac:dyDescent="0.25">
      <c r="B150" s="292" t="s">
        <v>358</v>
      </c>
      <c r="C150" s="160"/>
      <c r="D150" s="160" t="s">
        <v>361</v>
      </c>
      <c r="E150" s="159" t="s">
        <v>24</v>
      </c>
      <c r="F150" s="166" t="s">
        <v>674</v>
      </c>
      <c r="G150" s="293" t="s">
        <v>32</v>
      </c>
      <c r="H150" s="294" t="s">
        <v>11</v>
      </c>
      <c r="I150" s="297"/>
      <c r="J150" s="327">
        <v>44028</v>
      </c>
      <c r="K150" s="201" t="s">
        <v>1312</v>
      </c>
      <c r="L150" s="201"/>
      <c r="M150" s="201"/>
      <c r="N150" s="201"/>
      <c r="O150" s="201"/>
      <c r="P150" s="293" t="s">
        <v>638</v>
      </c>
      <c r="Q150" s="296" t="s">
        <v>643</v>
      </c>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101.25" x14ac:dyDescent="0.25">
      <c r="B160" s="304" t="s">
        <v>367</v>
      </c>
      <c r="C160" s="153" t="s">
        <v>989</v>
      </c>
      <c r="D160" s="153" t="s">
        <v>371</v>
      </c>
      <c r="E160" s="158" t="s">
        <v>24</v>
      </c>
      <c r="F160" s="165" t="s">
        <v>990</v>
      </c>
      <c r="G160" s="298" t="s">
        <v>32</v>
      </c>
      <c r="H160" s="299" t="s">
        <v>11</v>
      </c>
      <c r="I160" s="300"/>
      <c r="J160" s="328">
        <v>44029</v>
      </c>
      <c r="K160" s="202" t="s">
        <v>1313</v>
      </c>
      <c r="L160" s="202" t="s">
        <v>1314</v>
      </c>
      <c r="M160" s="202"/>
      <c r="N160" s="202"/>
      <c r="O160" s="202" t="s">
        <v>1306</v>
      </c>
      <c r="P160" s="298" t="s">
        <v>638</v>
      </c>
      <c r="Q160" s="301" t="s">
        <v>643</v>
      </c>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315" x14ac:dyDescent="0.25">
      <c r="B163" s="304" t="s">
        <v>367</v>
      </c>
      <c r="C163" s="153"/>
      <c r="D163" s="153" t="s">
        <v>375</v>
      </c>
      <c r="E163" s="158" t="s">
        <v>25</v>
      </c>
      <c r="F163" s="165" t="s">
        <v>994</v>
      </c>
      <c r="G163" s="298" t="s">
        <v>32</v>
      </c>
      <c r="H163" s="299" t="s">
        <v>11</v>
      </c>
      <c r="I163" s="300"/>
      <c r="J163" s="328">
        <v>44029</v>
      </c>
      <c r="K163" s="202" t="s">
        <v>1334</v>
      </c>
      <c r="L163" s="202" t="s">
        <v>1336</v>
      </c>
      <c r="M163" s="202"/>
      <c r="N163" s="202"/>
      <c r="O163" s="202"/>
      <c r="P163" s="298" t="s">
        <v>639</v>
      </c>
      <c r="Q163" s="301" t="s">
        <v>643</v>
      </c>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4"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4"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12</v>
      </c>
      <c r="I168" s="300"/>
      <c r="J168" s="29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11</v>
      </c>
      <c r="I169" s="297"/>
      <c r="J169" s="327">
        <v>44029</v>
      </c>
      <c r="K169" s="201" t="s">
        <v>1349</v>
      </c>
      <c r="L169" s="201" t="s">
        <v>1350</v>
      </c>
      <c r="M169" s="201"/>
      <c r="N169" s="201"/>
      <c r="O169" s="201"/>
      <c r="P169" s="293" t="s">
        <v>639</v>
      </c>
      <c r="Q169" s="296" t="s">
        <v>643</v>
      </c>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247.5" x14ac:dyDescent="0.25">
      <c r="B181" s="304" t="s">
        <v>367</v>
      </c>
      <c r="C181" s="153" t="s">
        <v>1018</v>
      </c>
      <c r="D181" s="153" t="s">
        <v>385</v>
      </c>
      <c r="E181" s="158" t="s">
        <v>25</v>
      </c>
      <c r="F181" s="165" t="s">
        <v>1019</v>
      </c>
      <c r="G181" s="308" t="s">
        <v>32</v>
      </c>
      <c r="H181" s="299" t="s">
        <v>11</v>
      </c>
      <c r="I181" s="202"/>
      <c r="J181" s="329">
        <v>44028</v>
      </c>
      <c r="K181" s="202" t="s">
        <v>1335</v>
      </c>
      <c r="L181" s="202" t="s">
        <v>1337</v>
      </c>
      <c r="M181" s="202"/>
      <c r="N181" s="202"/>
      <c r="O181" s="202"/>
      <c r="P181" s="308" t="s">
        <v>639</v>
      </c>
      <c r="Q181" s="309" t="s">
        <v>643</v>
      </c>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47.1" customHeight="1" x14ac:dyDescent="0.25">
      <c r="B235" s="304" t="s">
        <v>7</v>
      </c>
      <c r="C235" s="160" t="s">
        <v>1077</v>
      </c>
      <c r="D235" s="160" t="s">
        <v>440</v>
      </c>
      <c r="E235" s="159" t="s">
        <v>24</v>
      </c>
      <c r="F235" s="166" t="s">
        <v>1078</v>
      </c>
      <c r="G235" s="306" t="s">
        <v>32</v>
      </c>
      <c r="H235" s="294" t="s">
        <v>11</v>
      </c>
      <c r="I235" s="203"/>
      <c r="J235" s="332">
        <v>44029</v>
      </c>
      <c r="K235" s="203" t="s">
        <v>1338</v>
      </c>
      <c r="L235" s="203"/>
      <c r="M235" s="203"/>
      <c r="N235" s="203"/>
      <c r="O235" s="203"/>
      <c r="P235" s="306" t="s">
        <v>639</v>
      </c>
      <c r="Q235" s="307" t="s">
        <v>643</v>
      </c>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phoneticPr fontId="12" type="noConversion"/>
  <conditionalFormatting sqref="Q1">
    <cfRule type="cellIs" dxfId="2243" priority="5" operator="equal">
      <formula>"Indéterminé"</formula>
    </cfRule>
    <cfRule type="cellIs" dxfId="2242" priority="6" operator="equal">
      <formula>"NA"</formula>
    </cfRule>
    <cfRule type="cellIs" dxfId="2241" priority="7" operator="equal">
      <formula>"Invalidé"</formula>
    </cfRule>
    <cfRule type="cellIs" dxfId="2240" priority="8" operator="equal">
      <formula>"Validé"</formula>
    </cfRule>
  </conditionalFormatting>
  <conditionalFormatting sqref="H1:H126 H128:H1048576">
    <cfRule type="cellIs" dxfId="2239" priority="9" operator="equal">
      <formula>"Indéterminé"</formula>
    </cfRule>
    <cfRule type="cellIs" dxfId="2238" priority="10" operator="equal">
      <formula>"NA"</formula>
    </cfRule>
    <cfRule type="cellIs" dxfId="2237" priority="11" operator="equal">
      <formula>"Invalidé"</formula>
    </cfRule>
    <cfRule type="cellIs" dxfId="2236" priority="12" operator="equal">
      <formula>"Validé"</formula>
    </cfRule>
  </conditionalFormatting>
  <conditionalFormatting sqref="H127">
    <cfRule type="cellIs" dxfId="2235" priority="1" operator="equal">
      <formula>"Indéterminé"</formula>
    </cfRule>
    <cfRule type="cellIs" dxfId="2234" priority="2" operator="equal">
      <formula>"NA"</formula>
    </cfRule>
    <cfRule type="cellIs" dxfId="2233" priority="3" operator="equal">
      <formula>"Invalidé"</formula>
    </cfRule>
    <cfRule type="cellIs" dxfId="2232"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92D050"/>
  </sheetPr>
  <dimension ref="A1:BA365"/>
  <sheetViews>
    <sheetView zoomScale="80" zoomScaleNormal="80" workbookViewId="0">
      <selection activeCell="M3" sqref="M3"/>
    </sheetView>
  </sheetViews>
  <sheetFormatPr baseColWidth="10" defaultColWidth="11.42578125" defaultRowHeight="15" x14ac:dyDescent="0.25"/>
  <cols>
    <col min="1" max="1" width="2.5703125" style="16" customWidth="1"/>
    <col min="2" max="2" width="12" style="16" bestFit="1" customWidth="1"/>
    <col min="3" max="3" width="6.42578125" style="16" bestFit="1" customWidth="1"/>
    <col min="4" max="4" width="8" style="16" bestFit="1" customWidth="1"/>
    <col min="5" max="8" width="12.5703125" style="16" customWidth="1"/>
    <col min="9" max="9" width="6.42578125" style="16" bestFit="1" customWidth="1"/>
    <col min="10" max="10" width="2.5703125" style="16" customWidth="1"/>
    <col min="11" max="11" width="11.42578125" style="213"/>
    <col min="12" max="12" width="16.42578125" style="16" customWidth="1"/>
    <col min="13" max="13" width="10.140625" style="16" bestFit="1" customWidth="1"/>
    <col min="14" max="14" width="13.140625" style="16" customWidth="1"/>
    <col min="15" max="15" width="13.42578125" style="16" bestFit="1" customWidth="1"/>
    <col min="16" max="16" width="16.42578125" style="16" bestFit="1" customWidth="1"/>
    <col min="17" max="17" width="13" style="16" customWidth="1"/>
    <col min="18" max="18" width="8.140625" style="16" customWidth="1"/>
    <col min="19" max="19" width="2.5703125" style="16" customWidth="1"/>
    <col min="20" max="20" width="10.140625" style="16" bestFit="1" customWidth="1"/>
    <col min="21" max="21" width="2.5703125" style="16" customWidth="1"/>
    <col min="22" max="22" width="7.42578125" style="16" customWidth="1"/>
    <col min="23" max="23" width="26.5703125" style="16" customWidth="1"/>
    <col min="24" max="24" width="2.5703125" style="16" customWidth="1"/>
    <col min="25" max="25" width="9.42578125" style="16" bestFit="1" customWidth="1"/>
    <col min="26" max="26" width="19.85546875" style="16" bestFit="1" customWidth="1"/>
    <col min="27" max="27" width="2.5703125" style="16" customWidth="1"/>
    <col min="28" max="28" width="13.42578125" style="16" bestFit="1" customWidth="1"/>
    <col min="29" max="29" width="83.42578125" style="16" bestFit="1" customWidth="1"/>
    <col min="30" max="30" width="2.5703125" style="16" customWidth="1"/>
    <col min="31" max="31" width="35.5703125" style="16" bestFit="1" customWidth="1"/>
    <col min="32" max="32" width="9.85546875" style="16" bestFit="1" customWidth="1"/>
    <col min="33" max="53" width="7" style="16" bestFit="1" customWidth="1"/>
    <col min="54" max="16384" width="11.42578125" style="16"/>
  </cols>
  <sheetData>
    <row r="1" spans="1:53" s="9" customFormat="1" ht="30" x14ac:dyDescent="0.25">
      <c r="A1" s="68"/>
      <c r="B1" s="215" t="s">
        <v>1120</v>
      </c>
      <c r="C1" s="25" t="s">
        <v>1</v>
      </c>
      <c r="D1" s="25" t="s">
        <v>23</v>
      </c>
      <c r="E1" s="24" t="s">
        <v>11</v>
      </c>
      <c r="F1" s="24" t="s">
        <v>12</v>
      </c>
      <c r="G1" s="24" t="s">
        <v>41</v>
      </c>
      <c r="H1" s="24" t="s">
        <v>13</v>
      </c>
      <c r="I1" s="24" t="s">
        <v>37</v>
      </c>
      <c r="J1" s="68"/>
      <c r="K1" s="96"/>
      <c r="L1" s="386" t="s">
        <v>39</v>
      </c>
      <c r="M1" s="386"/>
      <c r="N1" s="386"/>
      <c r="O1" s="386"/>
      <c r="P1" s="386"/>
      <c r="S1" s="68"/>
      <c r="T1" s="30" t="s">
        <v>26</v>
      </c>
      <c r="U1" s="68"/>
      <c r="V1" s="29" t="s">
        <v>27</v>
      </c>
      <c r="W1" s="15"/>
      <c r="X1" s="68"/>
      <c r="Y1" s="28" t="s">
        <v>31</v>
      </c>
      <c r="Z1" s="27"/>
      <c r="AA1" s="68"/>
      <c r="AB1" s="32" t="s">
        <v>40</v>
      </c>
      <c r="AC1" s="31"/>
      <c r="AD1" s="68" t="s">
        <v>1136</v>
      </c>
      <c r="AE1" s="205" t="s">
        <v>1121</v>
      </c>
      <c r="AF1" s="48" t="s">
        <v>45</v>
      </c>
      <c r="AG1" s="40" t="s">
        <v>46</v>
      </c>
      <c r="AH1" s="40" t="s">
        <v>47</v>
      </c>
      <c r="AI1" s="40" t="s">
        <v>48</v>
      </c>
      <c r="AJ1" s="40" t="s">
        <v>1245</v>
      </c>
      <c r="AK1" s="40" t="s">
        <v>1246</v>
      </c>
      <c r="AL1" s="40" t="s">
        <v>1247</v>
      </c>
      <c r="AM1" s="40" t="s">
        <v>1248</v>
      </c>
      <c r="AN1" s="40" t="s">
        <v>1249</v>
      </c>
      <c r="AO1" s="40" t="s">
        <v>1250</v>
      </c>
      <c r="AP1" s="40" t="s">
        <v>1251</v>
      </c>
      <c r="AQ1" s="40" t="s">
        <v>1252</v>
      </c>
      <c r="AR1" s="40" t="s">
        <v>1253</v>
      </c>
      <c r="AS1" s="40" t="s">
        <v>1254</v>
      </c>
      <c r="AT1" s="40" t="s">
        <v>1255</v>
      </c>
      <c r="AU1" s="40" t="s">
        <v>1256</v>
      </c>
      <c r="AV1" s="40" t="s">
        <v>1257</v>
      </c>
      <c r="AW1" s="40" t="s">
        <v>1258</v>
      </c>
      <c r="AX1" s="40" t="s">
        <v>1259</v>
      </c>
      <c r="AY1" s="40" t="s">
        <v>1260</v>
      </c>
      <c r="AZ1" s="40" t="s">
        <v>1261</v>
      </c>
      <c r="BA1" s="40" t="s">
        <v>1262</v>
      </c>
    </row>
    <row r="2" spans="1:53" s="9" customFormat="1" x14ac:dyDescent="0.25">
      <c r="A2" s="68"/>
      <c r="B2" s="74" t="str">
        <f>Modèle!B4</f>
        <v>Images</v>
      </c>
      <c r="C2" s="80" t="str">
        <f>Modèle!D4</f>
        <v>1.1.1</v>
      </c>
      <c r="D2" s="81" t="str">
        <f>Modèle!E4</f>
        <v>A</v>
      </c>
      <c r="E2" s="187">
        <f ca="1">COUNTIF(OFFSET(Synthèse!$G11,0,0,1,COUNTA(Synthèse!$10:$10)-6),"="&amp;$E$1)</f>
        <v>0</v>
      </c>
      <c r="F2" s="187">
        <f ca="1">COUNTIF(OFFSET(Synthèse!$G11,0,0,1,COUNTA(Synthèse!$10:$10)-6),"="&amp;$F$1)</f>
        <v>21</v>
      </c>
      <c r="G2" s="187">
        <f ca="1">COUNTIF(OFFSET(Synthèse!$G11,0,0,1,COUNTA(Synthèse!$10:$10)-6),"="&amp;$G$1)</f>
        <v>0</v>
      </c>
      <c r="H2" s="187">
        <f ca="1">COUNTIF(OFFSET(Synthèse!$G11,0,0,1,COUNTA(Synthèse!$10:$10)-6),"="&amp;$H$1)</f>
        <v>0</v>
      </c>
      <c r="I2" s="214">
        <f ca="1">SUM(E2:H2)</f>
        <v>21</v>
      </c>
      <c r="J2" s="68"/>
      <c r="K2" s="96"/>
      <c r="L2" s="200" t="s">
        <v>44</v>
      </c>
      <c r="M2" s="21" t="s">
        <v>11</v>
      </c>
      <c r="N2" s="21" t="s">
        <v>12</v>
      </c>
      <c r="O2" s="21" t="s">
        <v>41</v>
      </c>
      <c r="P2" s="21" t="s">
        <v>36</v>
      </c>
      <c r="S2" s="68"/>
      <c r="T2" s="19" t="s">
        <v>638</v>
      </c>
      <c r="U2" s="68"/>
      <c r="V2" s="20">
        <v>1</v>
      </c>
      <c r="W2" s="17" t="s">
        <v>28</v>
      </c>
      <c r="X2" s="68"/>
      <c r="Y2" s="18" t="s">
        <v>32</v>
      </c>
      <c r="Z2" s="18" t="s">
        <v>34</v>
      </c>
      <c r="AA2" s="68"/>
      <c r="AB2" s="26" t="s">
        <v>12</v>
      </c>
      <c r="AC2" s="26" t="s">
        <v>18</v>
      </c>
      <c r="AD2" s="68"/>
      <c r="AE2" s="206" t="s">
        <v>1122</v>
      </c>
      <c r="AF2" s="226">
        <f t="shared" ref="AF2:AF11" si="0">SUM($AG2:$YU2)</f>
        <v>1030</v>
      </c>
      <c r="AG2" s="227">
        <f>SUMPRODUCT((Synthèse!G$11:G$267="Validé")*(Synthèse!$D$11:$D$267&lt;&gt;"AAA"))</f>
        <v>42</v>
      </c>
      <c r="AH2" s="227">
        <f>SUMPRODUCT((Synthèse!H$11:H$267="Validé")*(Synthèse!$D$11:$D$267&lt;&gt;"AAA"))</f>
        <v>51</v>
      </c>
      <c r="AI2" s="227">
        <f>SUMPRODUCT((Synthèse!I$11:I$267="Validé")*(Synthèse!$D$11:$D$267&lt;&gt;"AAA"))</f>
        <v>60</v>
      </c>
      <c r="AJ2" s="227">
        <f>SUMPRODUCT((Synthèse!J$11:J$267="Validé")*(Synthèse!$D$11:$D$267&lt;&gt;"AAA"))</f>
        <v>52</v>
      </c>
      <c r="AK2" s="227">
        <f>SUMPRODUCT((Synthèse!K$11:K$267="Validé")*(Synthèse!$D$11:$D$267&lt;&gt;"AAA"))</f>
        <v>42</v>
      </c>
      <c r="AL2" s="227">
        <f>SUMPRODUCT((Synthèse!L$11:L$267="Validé")*(Synthèse!$D$11:$D$267&lt;&gt;"AAA"))</f>
        <v>41</v>
      </c>
      <c r="AM2" s="227">
        <f>SUMPRODUCT((Synthèse!M$11:M$267="Validé")*(Synthèse!$D$11:$D$267&lt;&gt;"AAA"))</f>
        <v>46</v>
      </c>
      <c r="AN2" s="227">
        <f>SUMPRODUCT((Synthèse!N$11:N$267="Validé")*(Synthèse!$D$11:$D$267&lt;&gt;"AAA"))</f>
        <v>48</v>
      </c>
      <c r="AO2" s="227">
        <f>SUMPRODUCT((Synthèse!O$11:O$267="Validé")*(Synthèse!$D$11:$D$267&lt;&gt;"AAA"))</f>
        <v>48</v>
      </c>
      <c r="AP2" s="227">
        <f>SUMPRODUCT((Synthèse!P$11:P$267="Validé")*(Synthèse!$D$11:$D$267&lt;&gt;"AAA"))</f>
        <v>47</v>
      </c>
      <c r="AQ2" s="227">
        <f>SUMPRODUCT((Synthèse!Q$11:Q$267="Validé")*(Synthèse!$D$11:$D$267&lt;&gt;"AAA"))</f>
        <v>56</v>
      </c>
      <c r="AR2" s="227">
        <f>SUMPRODUCT((Synthèse!R$11:R$267="Validé")*(Synthèse!$D$11:$D$267&lt;&gt;"AAA"))</f>
        <v>55</v>
      </c>
      <c r="AS2" s="227">
        <f>SUMPRODUCT((Synthèse!S$11:S$267="Validé")*(Synthèse!$D$11:$D$267&lt;&gt;"AAA"))</f>
        <v>50</v>
      </c>
      <c r="AT2" s="227">
        <f>SUMPRODUCT((Synthèse!T$11:T$267="Validé")*(Synthèse!$D$11:$D$267&lt;&gt;"AAA"))</f>
        <v>53</v>
      </c>
      <c r="AU2" s="227">
        <f>SUMPRODUCT((Synthèse!U$11:U$267="Validé")*(Synthèse!$D$11:$D$267&lt;&gt;"AAA"))</f>
        <v>47</v>
      </c>
      <c r="AV2" s="227">
        <f>SUMPRODUCT((Synthèse!V$11:V$267="Validé")*(Synthèse!$D$11:$D$267&lt;&gt;"AAA"))</f>
        <v>45</v>
      </c>
      <c r="AW2" s="227">
        <f>SUMPRODUCT((Synthèse!W$11:W$267="Validé")*(Synthèse!$D$11:$D$267&lt;&gt;"AAA"))</f>
        <v>45</v>
      </c>
      <c r="AX2" s="227">
        <f>SUMPRODUCT((Synthèse!X$11:X$267="Validé")*(Synthèse!$D$11:$D$267&lt;&gt;"AAA"))</f>
        <v>54</v>
      </c>
      <c r="AY2" s="227">
        <f>SUMPRODUCT((Synthèse!Y$11:Y$267="Validé")*(Synthèse!$D$11:$D$267&lt;&gt;"AAA"))</f>
        <v>54</v>
      </c>
      <c r="AZ2" s="227">
        <f>SUMPRODUCT((Synthèse!Z$11:Z$267="Validé")*(Synthèse!$D$11:$D$267&lt;&gt;"AAA"))</f>
        <v>50</v>
      </c>
      <c r="BA2" s="227">
        <f>SUMPRODUCT((Synthèse!AA$11:AA$267="Validé")*(Synthèse!$D$11:$D$267&lt;&gt;"AAA"))</f>
        <v>44</v>
      </c>
    </row>
    <row r="3" spans="1:53" s="9" customFormat="1" x14ac:dyDescent="0.25">
      <c r="A3" s="68"/>
      <c r="B3" s="74" t="str">
        <f>Modèle!B5</f>
        <v>Images</v>
      </c>
      <c r="C3" s="80" t="str">
        <f>Modèle!D5</f>
        <v>1.1.2</v>
      </c>
      <c r="D3" s="81" t="str">
        <f>Modèle!E5</f>
        <v>A</v>
      </c>
      <c r="E3" s="187">
        <f ca="1">COUNTIF(OFFSET(Synthèse!$G12,0,0,1,COUNTA(Synthèse!$10:$10)-6),"="&amp;$E$1)</f>
        <v>0</v>
      </c>
      <c r="F3" s="187">
        <f ca="1">COUNTIF(OFFSET(Synthèse!$G12,0,0,1,COUNTA(Synthèse!$10:$10)-6),"="&amp;$F$1)</f>
        <v>1</v>
      </c>
      <c r="G3" s="187">
        <f ca="1">COUNTIF(OFFSET(Synthèse!$G12,0,0,1,COUNTA(Synthèse!$10:$10)-6),"="&amp;$G$1)</f>
        <v>0</v>
      </c>
      <c r="H3" s="187">
        <f ca="1">COUNTIF(OFFSET(Synthèse!$G12,0,0,1,COUNTA(Synthèse!$10:$10)-6),"="&amp;$H$1)</f>
        <v>20</v>
      </c>
      <c r="I3" s="214">
        <f t="shared" ref="I3:I66" ca="1" si="1">SUM(E3:H3)</f>
        <v>21</v>
      </c>
      <c r="J3" s="69"/>
      <c r="K3" s="96"/>
      <c r="L3" s="184" t="s">
        <v>5</v>
      </c>
      <c r="M3" s="185">
        <f ca="1">SUMIF($D$2:$D$59,"&lt;&gt;AAA",E$2:E$59)</f>
        <v>49</v>
      </c>
      <c r="N3" s="185">
        <f ca="1">SUMIF($D$2:$D$59,"&lt;&gt;AAA",F$2:F$59)</f>
        <v>58</v>
      </c>
      <c r="O3" s="185">
        <f t="shared" ref="O3:P3" ca="1" si="2">SUMIF($D$2:$D$59,"&lt;&gt;AAA",G$2:G$59)</f>
        <v>0</v>
      </c>
      <c r="P3" s="185">
        <f t="shared" ca="1" si="2"/>
        <v>1111</v>
      </c>
      <c r="S3" s="69"/>
      <c r="T3" s="19" t="s">
        <v>639</v>
      </c>
      <c r="U3" s="69"/>
      <c r="V3" s="20">
        <v>2</v>
      </c>
      <c r="W3" s="17" t="s">
        <v>29</v>
      </c>
      <c r="X3" s="68"/>
      <c r="Y3" s="18" t="s">
        <v>33</v>
      </c>
      <c r="Z3" s="18" t="s">
        <v>35</v>
      </c>
      <c r="AA3" s="68"/>
      <c r="AB3" s="26" t="s">
        <v>11</v>
      </c>
      <c r="AC3" s="26" t="s">
        <v>19</v>
      </c>
      <c r="AD3" s="68"/>
      <c r="AE3" s="206" t="s">
        <v>1123</v>
      </c>
      <c r="AF3" s="226">
        <f t="shared" si="0"/>
        <v>677</v>
      </c>
      <c r="AG3" s="227">
        <f>SUMPRODUCT((Synthèse!G$11:G$267="Invalidé")*(Synthèse!$D$11:$D$267&lt;&gt;"AAA"))</f>
        <v>35</v>
      </c>
      <c r="AH3" s="227">
        <f>SUMPRODUCT((Synthèse!H$11:H$267="Invalidé")*(Synthèse!$D$11:$D$267&lt;&gt;"AAA"))</f>
        <v>33</v>
      </c>
      <c r="AI3" s="227">
        <f>SUMPRODUCT((Synthèse!I$11:I$267="Invalidé")*(Synthèse!$D$11:$D$267&lt;&gt;"AAA"))</f>
        <v>40</v>
      </c>
      <c r="AJ3" s="227">
        <f>SUMPRODUCT((Synthèse!J$11:J$267="Invalidé")*(Synthèse!$D$11:$D$267&lt;&gt;"AAA"))</f>
        <v>36</v>
      </c>
      <c r="AK3" s="227">
        <f>SUMPRODUCT((Synthèse!K$11:K$267="Invalidé")*(Synthèse!$D$11:$D$267&lt;&gt;"AAA"))</f>
        <v>35</v>
      </c>
      <c r="AL3" s="227">
        <f>SUMPRODUCT((Synthèse!L$11:L$267="Invalidé")*(Synthèse!$D$11:$D$267&lt;&gt;"AAA"))</f>
        <v>37</v>
      </c>
      <c r="AM3" s="227">
        <f>SUMPRODUCT((Synthèse!M$11:M$267="Invalidé")*(Synthèse!$D$11:$D$267&lt;&gt;"AAA"))</f>
        <v>31</v>
      </c>
      <c r="AN3" s="227">
        <f>SUMPRODUCT((Synthèse!N$11:N$267="Invalidé")*(Synthèse!$D$11:$D$267&lt;&gt;"AAA"))</f>
        <v>33</v>
      </c>
      <c r="AO3" s="227">
        <f>SUMPRODUCT((Synthèse!O$11:O$267="Invalidé")*(Synthèse!$D$11:$D$267&lt;&gt;"AAA"))</f>
        <v>27</v>
      </c>
      <c r="AP3" s="227">
        <f>SUMPRODUCT((Synthèse!P$11:P$267="Invalidé")*(Synthèse!$D$11:$D$267&lt;&gt;"AAA"))</f>
        <v>30</v>
      </c>
      <c r="AQ3" s="227">
        <f>SUMPRODUCT((Synthèse!Q$11:Q$267="Invalidé")*(Synthèse!$D$11:$D$267&lt;&gt;"AAA"))</f>
        <v>46</v>
      </c>
      <c r="AR3" s="227">
        <f>SUMPRODUCT((Synthèse!R$11:R$267="Invalidé")*(Synthèse!$D$11:$D$267&lt;&gt;"AAA"))</f>
        <v>33</v>
      </c>
      <c r="AS3" s="227">
        <f>SUMPRODUCT((Synthèse!S$11:S$267="Invalidé")*(Synthèse!$D$11:$D$267&lt;&gt;"AAA"))</f>
        <v>28</v>
      </c>
      <c r="AT3" s="227">
        <f>SUMPRODUCT((Synthèse!T$11:T$267="Invalidé")*(Synthèse!$D$11:$D$267&lt;&gt;"AAA"))</f>
        <v>29</v>
      </c>
      <c r="AU3" s="227">
        <f>SUMPRODUCT((Synthèse!U$11:U$267="Invalidé")*(Synthèse!$D$11:$D$267&lt;&gt;"AAA"))</f>
        <v>29</v>
      </c>
      <c r="AV3" s="227">
        <f>SUMPRODUCT((Synthèse!V$11:V$267="Invalidé")*(Synthèse!$D$11:$D$267&lt;&gt;"AAA"))</f>
        <v>28</v>
      </c>
      <c r="AW3" s="227">
        <f>SUMPRODUCT((Synthèse!W$11:W$267="Invalidé")*(Synthèse!$D$11:$D$267&lt;&gt;"AAA"))</f>
        <v>29</v>
      </c>
      <c r="AX3" s="227">
        <f>SUMPRODUCT((Synthèse!X$11:X$267="Invalidé")*(Synthèse!$D$11:$D$267&lt;&gt;"AAA"))</f>
        <v>28</v>
      </c>
      <c r="AY3" s="227">
        <f>SUMPRODUCT((Synthèse!Y$11:Y$267="Invalidé")*(Synthèse!$D$11:$D$267&lt;&gt;"AAA"))</f>
        <v>31</v>
      </c>
      <c r="AZ3" s="227">
        <f>SUMPRODUCT((Synthèse!Z$11:Z$267="Invalidé")*(Synthèse!$D$11:$D$267&lt;&gt;"AAA"))</f>
        <v>29</v>
      </c>
      <c r="BA3" s="227">
        <f>SUMPRODUCT((Synthèse!AA$11:AA$267="Invalidé")*(Synthèse!$D$11:$D$267&lt;&gt;"AAA"))</f>
        <v>30</v>
      </c>
    </row>
    <row r="4" spans="1:53" s="9" customFormat="1" ht="15.75" customHeight="1" x14ac:dyDescent="0.25">
      <c r="A4" s="70"/>
      <c r="B4" s="74" t="str">
        <f>Modèle!B6</f>
        <v>Images</v>
      </c>
      <c r="C4" s="80" t="str">
        <f>Modèle!D6</f>
        <v>1.1.3</v>
      </c>
      <c r="D4" s="81" t="str">
        <f>Modèle!E6</f>
        <v>A</v>
      </c>
      <c r="E4" s="187">
        <f ca="1">COUNTIF(OFFSET(Synthèse!$G13,0,0,1,COUNTA(Synthèse!$10:$10)-6),"="&amp;$E$1)</f>
        <v>0</v>
      </c>
      <c r="F4" s="187">
        <f ca="1">COUNTIF(OFFSET(Synthèse!$G13,0,0,1,COUNTA(Synthèse!$10:$10)-6),"="&amp;$F$1)</f>
        <v>0</v>
      </c>
      <c r="G4" s="187">
        <f ca="1">COUNTIF(OFFSET(Synthèse!$G13,0,0,1,COUNTA(Synthèse!$10:$10)-6),"="&amp;$G$1)</f>
        <v>0</v>
      </c>
      <c r="H4" s="187">
        <f ca="1">COUNTIF(OFFSET(Synthèse!$G13,0,0,1,COUNTA(Synthèse!$10:$10)-6),"="&amp;$H$1)</f>
        <v>21</v>
      </c>
      <c r="I4" s="214">
        <f t="shared" ca="1" si="1"/>
        <v>21</v>
      </c>
      <c r="J4" s="69"/>
      <c r="K4" s="96"/>
      <c r="L4" s="184" t="s">
        <v>38</v>
      </c>
      <c r="M4" s="185">
        <f ca="1">SUMIF($D$60:$D$61,"&lt;&gt;AAA",E$60:E$61)</f>
        <v>23</v>
      </c>
      <c r="N4" s="185">
        <f ca="1">SUMIF($D$60:$D$61,"&lt;&gt;AAA",F$60:F$61)</f>
        <v>0</v>
      </c>
      <c r="O4" s="185">
        <f t="shared" ref="O4:P4" ca="1" si="3">SUMIF($D$60:$D$61,"&lt;&gt;AAA",G$60:G$61)</f>
        <v>0</v>
      </c>
      <c r="P4" s="185">
        <f t="shared" ca="1" si="3"/>
        <v>19</v>
      </c>
      <c r="S4" s="69"/>
      <c r="T4" s="19" t="s">
        <v>640</v>
      </c>
      <c r="U4" s="69"/>
      <c r="V4" s="20">
        <v>3</v>
      </c>
      <c r="W4" s="17" t="s">
        <v>30</v>
      </c>
      <c r="X4" s="68"/>
      <c r="Y4" s="10"/>
      <c r="Z4" s="10"/>
      <c r="AA4" s="68"/>
      <c r="AB4" s="26" t="s">
        <v>41</v>
      </c>
      <c r="AC4" s="26" t="s">
        <v>42</v>
      </c>
      <c r="AD4" s="68"/>
      <c r="AE4" s="206" t="s">
        <v>1124</v>
      </c>
      <c r="AF4" s="226">
        <f t="shared" si="0"/>
        <v>0</v>
      </c>
      <c r="AG4" s="227">
        <f>SUMPRODUCT((Synthèse!G$11:G$267="Indéterminé")*(Synthèse!$D$11:$D$267&lt;&gt;"AAA"))</f>
        <v>0</v>
      </c>
      <c r="AH4" s="227">
        <f>SUMPRODUCT((Synthèse!H$11:H$267="Indéterminé")*(Synthèse!$D$11:$D$267&lt;&gt;"AAA"))</f>
        <v>0</v>
      </c>
      <c r="AI4" s="227">
        <f>SUMPRODUCT((Synthèse!I$11:I$267="Indéterminé")*(Synthèse!$D$11:$D$267&lt;&gt;"AAA"))</f>
        <v>0</v>
      </c>
      <c r="AJ4" s="227">
        <f>SUMPRODUCT((Synthèse!J$11:J$267="Indéterminé")*(Synthèse!$D$11:$D$267&lt;&gt;"AAA"))</f>
        <v>0</v>
      </c>
      <c r="AK4" s="227">
        <f>SUMPRODUCT((Synthèse!K$11:K$267="Indéterminé")*(Synthèse!$D$11:$D$267&lt;&gt;"AAA"))</f>
        <v>0</v>
      </c>
      <c r="AL4" s="227">
        <f>SUMPRODUCT((Synthèse!L$11:L$267="Indéterminé")*(Synthèse!$D$11:$D$267&lt;&gt;"AAA"))</f>
        <v>0</v>
      </c>
      <c r="AM4" s="227">
        <f>SUMPRODUCT((Synthèse!M$11:M$267="Indéterminé")*(Synthèse!$D$11:$D$267&lt;&gt;"AAA"))</f>
        <v>0</v>
      </c>
      <c r="AN4" s="227">
        <f>SUMPRODUCT((Synthèse!N$11:N$267="Indéterminé")*(Synthèse!$D$11:$D$267&lt;&gt;"AAA"))</f>
        <v>0</v>
      </c>
      <c r="AO4" s="227">
        <f>SUMPRODUCT((Synthèse!O$11:O$267="Indéterminé")*(Synthèse!$D$11:$D$267&lt;&gt;"AAA"))</f>
        <v>0</v>
      </c>
      <c r="AP4" s="227">
        <f>SUMPRODUCT((Synthèse!P$11:P$267="Indéterminé")*(Synthèse!$D$11:$D$267&lt;&gt;"AAA"))</f>
        <v>0</v>
      </c>
      <c r="AQ4" s="227">
        <f>SUMPRODUCT((Synthèse!Q$11:Q$267="Indéterminé")*(Synthèse!$D$11:$D$267&lt;&gt;"AAA"))</f>
        <v>0</v>
      </c>
      <c r="AR4" s="227">
        <f>SUMPRODUCT((Synthèse!R$11:R$267="Indéterminé")*(Synthèse!$D$11:$D$267&lt;&gt;"AAA"))</f>
        <v>0</v>
      </c>
      <c r="AS4" s="227">
        <f>SUMPRODUCT((Synthèse!S$11:S$267="Indéterminé")*(Synthèse!$D$11:$D$267&lt;&gt;"AAA"))</f>
        <v>0</v>
      </c>
      <c r="AT4" s="227">
        <f>SUMPRODUCT((Synthèse!T$11:T$267="Indéterminé")*(Synthèse!$D$11:$D$267&lt;&gt;"AAA"))</f>
        <v>0</v>
      </c>
      <c r="AU4" s="227">
        <f>SUMPRODUCT((Synthèse!U$11:U$267="Indéterminé")*(Synthèse!$D$11:$D$267&lt;&gt;"AAA"))</f>
        <v>0</v>
      </c>
      <c r="AV4" s="227">
        <f>SUMPRODUCT((Synthèse!V$11:V$267="Indéterminé")*(Synthèse!$D$11:$D$267&lt;&gt;"AAA"))</f>
        <v>0</v>
      </c>
      <c r="AW4" s="227">
        <f>SUMPRODUCT((Synthèse!W$11:W$267="Indéterminé")*(Synthèse!$D$11:$D$267&lt;&gt;"AAA"))</f>
        <v>0</v>
      </c>
      <c r="AX4" s="227">
        <f>SUMPRODUCT((Synthèse!X$11:X$267="Indéterminé")*(Synthèse!$D$11:$D$267&lt;&gt;"AAA"))</f>
        <v>0</v>
      </c>
      <c r="AY4" s="227">
        <f>SUMPRODUCT((Synthèse!Y$11:Y$267="Indéterminé")*(Synthèse!$D$11:$D$267&lt;&gt;"AAA"))</f>
        <v>0</v>
      </c>
      <c r="AZ4" s="227">
        <f>SUMPRODUCT((Synthèse!Z$11:Z$267="Indéterminé")*(Synthèse!$D$11:$D$267&lt;&gt;"AAA"))</f>
        <v>0</v>
      </c>
      <c r="BA4" s="227">
        <f>SUMPRODUCT((Synthèse!AA$11:AA$267="Indéterminé")*(Synthèse!$D$11:$D$267&lt;&gt;"AAA"))</f>
        <v>0</v>
      </c>
    </row>
    <row r="5" spans="1:53" s="9" customFormat="1" ht="15.75" customHeight="1" x14ac:dyDescent="0.25">
      <c r="A5" s="70"/>
      <c r="B5" s="74" t="str">
        <f>Modèle!B7</f>
        <v>Images</v>
      </c>
      <c r="C5" s="80" t="str">
        <f>Modèle!D7</f>
        <v>1.1.4</v>
      </c>
      <c r="D5" s="81" t="str">
        <f>Modèle!E7</f>
        <v>A</v>
      </c>
      <c r="E5" s="187">
        <f ca="1">COUNTIF(OFFSET(Synthèse!$G14,0,0,1,COUNTA(Synthèse!$10:$10)-6),"="&amp;$E$1)</f>
        <v>0</v>
      </c>
      <c r="F5" s="187">
        <f ca="1">COUNTIF(OFFSET(Synthèse!$G14,0,0,1,COUNTA(Synthèse!$10:$10)-6),"="&amp;$F$1)</f>
        <v>0</v>
      </c>
      <c r="G5" s="187">
        <f ca="1">COUNTIF(OFFSET(Synthèse!$G14,0,0,1,COUNTA(Synthèse!$10:$10)-6),"="&amp;$G$1)</f>
        <v>0</v>
      </c>
      <c r="H5" s="187">
        <f ca="1">COUNTIF(OFFSET(Synthèse!$G14,0,0,1,COUNTA(Synthèse!$10:$10)-6),"="&amp;$H$1)</f>
        <v>21</v>
      </c>
      <c r="I5" s="214">
        <f t="shared" ca="1" si="1"/>
        <v>21</v>
      </c>
      <c r="J5" s="68"/>
      <c r="K5" s="96"/>
      <c r="L5" s="184" t="s">
        <v>3</v>
      </c>
      <c r="M5" s="185">
        <f ca="1">SUMIF($D$62:$D$76,"&lt;&gt;AAA",E$62:E$76)</f>
        <v>83</v>
      </c>
      <c r="N5" s="185">
        <f ca="1">SUMIF($D$62:$D$76,"&lt;&gt;AAA",F$62:F$76)</f>
        <v>38</v>
      </c>
      <c r="O5" s="185">
        <f t="shared" ref="O5:P5" ca="1" si="4">SUMIF($D$62:$D$76,"&lt;&gt;AAA",G$62:G$76)</f>
        <v>0</v>
      </c>
      <c r="P5" s="185">
        <f t="shared" ca="1" si="4"/>
        <v>194</v>
      </c>
      <c r="S5" s="68"/>
      <c r="U5" s="68"/>
      <c r="X5" s="69"/>
      <c r="AA5" s="68"/>
      <c r="AB5" s="26" t="s">
        <v>13</v>
      </c>
      <c r="AC5" s="26" t="s">
        <v>43</v>
      </c>
      <c r="AD5" s="68"/>
      <c r="AE5" s="206" t="s">
        <v>1125</v>
      </c>
      <c r="AF5" s="226">
        <f t="shared" si="0"/>
        <v>3690</v>
      </c>
      <c r="AG5" s="227">
        <f>SUMPRODUCT((Synthèse!G$11:G$267="NA")*(Synthèse!$D$11:$D$267&lt;&gt;"AAA"))</f>
        <v>180</v>
      </c>
      <c r="AH5" s="227">
        <f>SUMPRODUCT((Synthèse!H$11:H$267="NA")*(Synthèse!$D$11:$D$267&lt;&gt;"AAA"))</f>
        <v>173</v>
      </c>
      <c r="AI5" s="227">
        <f>SUMPRODUCT((Synthèse!I$11:I$267="NA")*(Synthèse!$D$11:$D$267&lt;&gt;"AAA"))</f>
        <v>157</v>
      </c>
      <c r="AJ5" s="227">
        <f>SUMPRODUCT((Synthèse!J$11:J$267="NA")*(Synthèse!$D$11:$D$267&lt;&gt;"AAA"))</f>
        <v>169</v>
      </c>
      <c r="AK5" s="227">
        <f>SUMPRODUCT((Synthèse!K$11:K$267="NA")*(Synthèse!$D$11:$D$267&lt;&gt;"AAA"))</f>
        <v>180</v>
      </c>
      <c r="AL5" s="227">
        <f>SUMPRODUCT((Synthèse!L$11:L$267="NA")*(Synthèse!$D$11:$D$267&lt;&gt;"AAA"))</f>
        <v>179</v>
      </c>
      <c r="AM5" s="227">
        <f>SUMPRODUCT((Synthèse!M$11:M$267="NA")*(Synthèse!$D$11:$D$267&lt;&gt;"AAA"))</f>
        <v>180</v>
      </c>
      <c r="AN5" s="227">
        <f>SUMPRODUCT((Synthèse!N$11:N$267="NA")*(Synthèse!$D$11:$D$267&lt;&gt;"AAA"))</f>
        <v>176</v>
      </c>
      <c r="AO5" s="227">
        <f>SUMPRODUCT((Synthèse!O$11:O$267="NA")*(Synthèse!$D$11:$D$267&lt;&gt;"AAA"))</f>
        <v>182</v>
      </c>
      <c r="AP5" s="227">
        <f>SUMPRODUCT((Synthèse!P$11:P$267="NA")*(Synthèse!$D$11:$D$267&lt;&gt;"AAA"))</f>
        <v>180</v>
      </c>
      <c r="AQ5" s="227">
        <f>SUMPRODUCT((Synthèse!Q$11:Q$267="NA")*(Synthèse!$D$11:$D$267&lt;&gt;"AAA"))</f>
        <v>155</v>
      </c>
      <c r="AR5" s="227">
        <f>SUMPRODUCT((Synthèse!R$11:R$267="NA")*(Synthèse!$D$11:$D$267&lt;&gt;"AAA"))</f>
        <v>169</v>
      </c>
      <c r="AS5" s="227">
        <f>SUMPRODUCT((Synthèse!S$11:S$267="NA")*(Synthèse!$D$11:$D$267&lt;&gt;"AAA"))</f>
        <v>179</v>
      </c>
      <c r="AT5" s="227">
        <f>SUMPRODUCT((Synthèse!T$11:T$267="NA")*(Synthèse!$D$11:$D$267&lt;&gt;"AAA"))</f>
        <v>175</v>
      </c>
      <c r="AU5" s="227">
        <f>SUMPRODUCT((Synthèse!U$11:U$267="NA")*(Synthèse!$D$11:$D$267&lt;&gt;"AAA"))</f>
        <v>181</v>
      </c>
      <c r="AV5" s="227">
        <f>SUMPRODUCT((Synthèse!V$11:V$267="NA")*(Synthèse!$D$11:$D$267&lt;&gt;"AAA"))</f>
        <v>184</v>
      </c>
      <c r="AW5" s="227">
        <f>SUMPRODUCT((Synthèse!W$11:W$267="NA")*(Synthèse!$D$11:$D$267&lt;&gt;"AAA"))</f>
        <v>183</v>
      </c>
      <c r="AX5" s="227">
        <f>SUMPRODUCT((Synthèse!X$11:X$267="NA")*(Synthèse!$D$11:$D$267&lt;&gt;"AAA"))</f>
        <v>175</v>
      </c>
      <c r="AY5" s="227">
        <f>SUMPRODUCT((Synthèse!Y$11:Y$267="NA")*(Synthèse!$D$11:$D$267&lt;&gt;"AAA"))</f>
        <v>172</v>
      </c>
      <c r="AZ5" s="227">
        <f>SUMPRODUCT((Synthèse!Z$11:Z$267="NA")*(Synthèse!$D$11:$D$267&lt;&gt;"AAA"))</f>
        <v>178</v>
      </c>
      <c r="BA5" s="227">
        <f>SUMPRODUCT((Synthèse!AA$11:AA$267="NA")*(Synthèse!$D$11:$D$267&lt;&gt;"AAA"))</f>
        <v>183</v>
      </c>
    </row>
    <row r="6" spans="1:53" s="9" customFormat="1" x14ac:dyDescent="0.25">
      <c r="A6" s="70"/>
      <c r="B6" s="74" t="str">
        <f>Modèle!B8</f>
        <v>Images</v>
      </c>
      <c r="C6" s="80" t="str">
        <f>Modèle!D8</f>
        <v>1.1.5</v>
      </c>
      <c r="D6" s="81" t="str">
        <f>Modèle!E8</f>
        <v>A</v>
      </c>
      <c r="E6" s="187">
        <f ca="1">COUNTIF(OFFSET(Synthèse!$G15,0,0,1,COUNTA(Synthèse!$10:$10)-6),"="&amp;$E$1)</f>
        <v>0</v>
      </c>
      <c r="F6" s="187">
        <f ca="1">COUNTIF(OFFSET(Synthèse!$G15,0,0,1,COUNTA(Synthèse!$10:$10)-6),"="&amp;$F$1)</f>
        <v>0</v>
      </c>
      <c r="G6" s="187">
        <f ca="1">COUNTIF(OFFSET(Synthèse!$G15,0,0,1,COUNTA(Synthèse!$10:$10)-6),"="&amp;$G$1)</f>
        <v>0</v>
      </c>
      <c r="H6" s="187">
        <f ca="1">COUNTIF(OFFSET(Synthèse!$G15,0,0,1,COUNTA(Synthèse!$10:$10)-6),"="&amp;$H$1)</f>
        <v>21</v>
      </c>
      <c r="I6" s="214">
        <f t="shared" ca="1" si="1"/>
        <v>21</v>
      </c>
      <c r="J6" s="68"/>
      <c r="K6" s="96"/>
      <c r="L6" s="184" t="s">
        <v>6</v>
      </c>
      <c r="M6" s="185">
        <f ca="1">SUMIF($D$77:$D$101,"&lt;&gt;AAA",E$77:E$101)</f>
        <v>0</v>
      </c>
      <c r="N6" s="185">
        <f ca="1">SUMIF($D$77:$D$101,"&lt;&gt;AAA",F$77:F$101)</f>
        <v>0</v>
      </c>
      <c r="O6" s="185">
        <f ca="1">SUMIF($D$77:$D$101,"&lt;&gt;AAA",G$77:G$101)</f>
        <v>0</v>
      </c>
      <c r="P6" s="185">
        <f ca="1">SUMIF($D$77:$D$101,"&lt;&gt;AAA",H$77:H$101)</f>
        <v>525</v>
      </c>
      <c r="S6" s="68"/>
      <c r="U6" s="68"/>
      <c r="X6" s="69"/>
      <c r="AA6" s="68"/>
      <c r="AB6" s="26" t="s">
        <v>594</v>
      </c>
      <c r="AC6" s="26" t="s">
        <v>595</v>
      </c>
      <c r="AD6" s="68"/>
      <c r="AE6" s="207" t="s">
        <v>1126</v>
      </c>
      <c r="AF6" s="228">
        <f t="shared" si="0"/>
        <v>0</v>
      </c>
      <c r="AG6" s="229">
        <f>SUMPRODUCT((Synthèse!G$11:G$267="Validé")*(Synthèse!$D$11:$D$267="AAA"))</f>
        <v>0</v>
      </c>
      <c r="AH6" s="229">
        <f>SUMPRODUCT((Synthèse!H$11:H$267="Validé")*(Synthèse!$D$11:$D$267="AAA"))</f>
        <v>0</v>
      </c>
      <c r="AI6" s="229">
        <f>SUMPRODUCT((Synthèse!I$11:I$267="Validé")*(Synthèse!$D$11:$D$267="AAA"))</f>
        <v>0</v>
      </c>
      <c r="AJ6" s="229">
        <f>SUMPRODUCT((Synthèse!J$11:J$267="Validé")*(Synthèse!$D$11:$D$267="AAA"))</f>
        <v>0</v>
      </c>
      <c r="AK6" s="229">
        <f>SUMPRODUCT((Synthèse!K$11:K$267="Validé")*(Synthèse!$D$11:$D$267="AAA"))</f>
        <v>0</v>
      </c>
      <c r="AL6" s="229">
        <f>SUMPRODUCT((Synthèse!L$11:L$267="Validé")*(Synthèse!$D$11:$D$267="AAA"))</f>
        <v>0</v>
      </c>
      <c r="AM6" s="229">
        <f>SUMPRODUCT((Synthèse!M$11:M$267="Validé")*(Synthèse!$D$11:$D$267="AAA"))</f>
        <v>0</v>
      </c>
      <c r="AN6" s="229">
        <f>SUMPRODUCT((Synthèse!N$11:N$267="Validé")*(Synthèse!$D$11:$D$267="AAA"))</f>
        <v>0</v>
      </c>
      <c r="AO6" s="229">
        <f>SUMPRODUCT((Synthèse!O$11:O$267="Validé")*(Synthèse!$D$11:$D$267="AAA"))</f>
        <v>0</v>
      </c>
      <c r="AP6" s="229">
        <f>SUMPRODUCT((Synthèse!P$11:P$267="Validé")*(Synthèse!$D$11:$D$267="AAA"))</f>
        <v>0</v>
      </c>
      <c r="AQ6" s="229">
        <f>SUMPRODUCT((Synthèse!Q$11:Q$267="Validé")*(Synthèse!$D$11:$D$267="AAA"))</f>
        <v>0</v>
      </c>
      <c r="AR6" s="229">
        <f>SUMPRODUCT((Synthèse!R$11:R$267="Validé")*(Synthèse!$D$11:$D$267="AAA"))</f>
        <v>0</v>
      </c>
      <c r="AS6" s="229">
        <f>SUMPRODUCT((Synthèse!S$11:S$267="Validé")*(Synthèse!$D$11:$D$267="AAA"))</f>
        <v>0</v>
      </c>
      <c r="AT6" s="229">
        <f>SUMPRODUCT((Synthèse!T$11:T$267="Validé")*(Synthèse!$D$11:$D$267="AAA"))</f>
        <v>0</v>
      </c>
      <c r="AU6" s="229">
        <f>SUMPRODUCT((Synthèse!U$11:U$267="Validé")*(Synthèse!$D$11:$D$267="AAA"))</f>
        <v>0</v>
      </c>
      <c r="AV6" s="229">
        <f>SUMPRODUCT((Synthèse!V$11:V$267="Validé")*(Synthèse!$D$11:$D$267="AAA"))</f>
        <v>0</v>
      </c>
      <c r="AW6" s="229">
        <f>SUMPRODUCT((Synthèse!W$11:W$267="Validé")*(Synthèse!$D$11:$D$267="AAA"))</f>
        <v>0</v>
      </c>
      <c r="AX6" s="229">
        <f>SUMPRODUCT((Synthèse!X$11:X$267="Validé")*(Synthèse!$D$11:$D$267="AAA"))</f>
        <v>0</v>
      </c>
      <c r="AY6" s="229">
        <f>SUMPRODUCT((Synthèse!Y$11:Y$267="Validé")*(Synthèse!$D$11:$D$267="AAA"))</f>
        <v>0</v>
      </c>
      <c r="AZ6" s="229">
        <f>SUMPRODUCT((Synthèse!Z$11:Z$267="Validé")*(Synthèse!$D$11:$D$267="AAA"))</f>
        <v>0</v>
      </c>
      <c r="BA6" s="229">
        <f>SUMPRODUCT((Synthèse!AA$11:AA$267="Validé")*(Synthèse!$D$11:$D$267="AAA"))</f>
        <v>0</v>
      </c>
    </row>
    <row r="7" spans="1:53" s="9" customFormat="1" x14ac:dyDescent="0.25">
      <c r="A7" s="68"/>
      <c r="B7" s="74" t="str">
        <f>Modèle!B9</f>
        <v>Images</v>
      </c>
      <c r="C7" s="80" t="str">
        <f>Modèle!D9</f>
        <v>1.1.6</v>
      </c>
      <c r="D7" s="81" t="str">
        <f>Modèle!E9</f>
        <v>A</v>
      </c>
      <c r="E7" s="187">
        <f ca="1">COUNTIF(OFFSET(Synthèse!$G16,0,0,1,COUNTA(Synthèse!$10:$10)-6),"="&amp;$E$1)</f>
        <v>0</v>
      </c>
      <c r="F7" s="187">
        <f ca="1">COUNTIF(OFFSET(Synthèse!$G16,0,0,1,COUNTA(Synthèse!$10:$10)-6),"="&amp;$F$1)</f>
        <v>0</v>
      </c>
      <c r="G7" s="187">
        <f ca="1">COUNTIF(OFFSET(Synthèse!$G16,0,0,1,COUNTA(Synthèse!$10:$10)-6),"="&amp;$G$1)</f>
        <v>0</v>
      </c>
      <c r="H7" s="187">
        <f ca="1">COUNTIF(OFFSET(Synthèse!$G16,0,0,1,COUNTA(Synthèse!$10:$10)-6),"="&amp;$H$1)</f>
        <v>21</v>
      </c>
      <c r="I7" s="214">
        <f t="shared" ca="1" si="1"/>
        <v>21</v>
      </c>
      <c r="J7" s="68"/>
      <c r="K7" s="96"/>
      <c r="L7" s="184" t="s">
        <v>9</v>
      </c>
      <c r="M7" s="185">
        <f ca="1">SUMIF($D$102:$D$115,"&lt;&gt;AAA",E$102:E$115)</f>
        <v>5</v>
      </c>
      <c r="N7" s="185">
        <f ca="1">SUMIF($D$102:$D$115,"&lt;&gt;AAA",F$102:F$115)</f>
        <v>19</v>
      </c>
      <c r="O7" s="185">
        <f ca="1">SUMIF($D$102:$D$115,"&lt;&gt;AAA",G$102:G$115)</f>
        <v>0</v>
      </c>
      <c r="P7" s="185">
        <f t="shared" ref="P7" ca="1" si="5">SUMIF($D$102:$D$115,"&lt;&gt;AAA",H$102:H$115)</f>
        <v>270</v>
      </c>
      <c r="S7" s="68"/>
      <c r="U7" s="68"/>
      <c r="X7" s="68"/>
      <c r="AA7" s="68"/>
      <c r="AD7" s="68"/>
      <c r="AE7" s="207" t="s">
        <v>1127</v>
      </c>
      <c r="AF7" s="228">
        <f t="shared" si="0"/>
        <v>0</v>
      </c>
      <c r="AG7" s="229">
        <f>SUMPRODUCT((Synthèse!G$11:G$267="Invalidé")*(Synthèse!$D$11:$D$267="AAA"))</f>
        <v>0</v>
      </c>
      <c r="AH7" s="229">
        <f>SUMPRODUCT((Synthèse!H$11:H$267="Invalidé")*(Synthèse!$D$11:$D$267="AAA"))</f>
        <v>0</v>
      </c>
      <c r="AI7" s="229">
        <f>SUMPRODUCT((Synthèse!I$11:I$267="Invalidé")*(Synthèse!$D$11:$D$267="AAA"))</f>
        <v>0</v>
      </c>
      <c r="AJ7" s="229">
        <f>SUMPRODUCT((Synthèse!J$11:J$267="Invalidé")*(Synthèse!$D$11:$D$267="AAA"))</f>
        <v>0</v>
      </c>
      <c r="AK7" s="229">
        <f>SUMPRODUCT((Synthèse!K$11:K$267="Invalidé")*(Synthèse!$D$11:$D$267="AAA"))</f>
        <v>0</v>
      </c>
      <c r="AL7" s="229">
        <f>SUMPRODUCT((Synthèse!L$11:L$267="Invalidé")*(Synthèse!$D$11:$D$267="AAA"))</f>
        <v>0</v>
      </c>
      <c r="AM7" s="229">
        <f>SUMPRODUCT((Synthèse!M$11:M$267="Invalidé")*(Synthèse!$D$11:$D$267="AAA"))</f>
        <v>0</v>
      </c>
      <c r="AN7" s="229">
        <f>SUMPRODUCT((Synthèse!N$11:N$267="Invalidé")*(Synthèse!$D$11:$D$267="AAA"))</f>
        <v>0</v>
      </c>
      <c r="AO7" s="229">
        <f>SUMPRODUCT((Synthèse!O$11:O$267="Invalidé")*(Synthèse!$D$11:$D$267="AAA"))</f>
        <v>0</v>
      </c>
      <c r="AP7" s="229">
        <f>SUMPRODUCT((Synthèse!P$11:P$267="Invalidé")*(Synthèse!$D$11:$D$267="AAA"))</f>
        <v>0</v>
      </c>
      <c r="AQ7" s="229">
        <f>SUMPRODUCT((Synthèse!Q$11:Q$267="Invalidé")*(Synthèse!$D$11:$D$267="AAA"))</f>
        <v>0</v>
      </c>
      <c r="AR7" s="229">
        <f>SUMPRODUCT((Synthèse!R$11:R$267="Invalidé")*(Synthèse!$D$11:$D$267="AAA"))</f>
        <v>0</v>
      </c>
      <c r="AS7" s="229">
        <f>SUMPRODUCT((Synthèse!S$11:S$267="Invalidé")*(Synthèse!$D$11:$D$267="AAA"))</f>
        <v>0</v>
      </c>
      <c r="AT7" s="229">
        <f>SUMPRODUCT((Synthèse!T$11:T$267="Invalidé")*(Synthèse!$D$11:$D$267="AAA"))</f>
        <v>0</v>
      </c>
      <c r="AU7" s="229">
        <f>SUMPRODUCT((Synthèse!U$11:U$267="Invalidé")*(Synthèse!$D$11:$D$267="AAA"))</f>
        <v>0</v>
      </c>
      <c r="AV7" s="229">
        <f>SUMPRODUCT((Synthèse!V$11:V$267="Invalidé")*(Synthèse!$D$11:$D$267="AAA"))</f>
        <v>0</v>
      </c>
      <c r="AW7" s="229">
        <f>SUMPRODUCT((Synthèse!W$11:W$267="Invalidé")*(Synthèse!$D$11:$D$267="AAA"))</f>
        <v>0</v>
      </c>
      <c r="AX7" s="229">
        <f>SUMPRODUCT((Synthèse!X$11:X$267="Invalidé")*(Synthèse!$D$11:$D$267="AAA"))</f>
        <v>0</v>
      </c>
      <c r="AY7" s="229">
        <f>SUMPRODUCT((Synthèse!Y$11:Y$267="Invalidé")*(Synthèse!$D$11:$D$267="AAA"))</f>
        <v>0</v>
      </c>
      <c r="AZ7" s="229">
        <f>SUMPRODUCT((Synthèse!Z$11:Z$267="Invalidé")*(Synthèse!$D$11:$D$267="AAA"))</f>
        <v>0</v>
      </c>
      <c r="BA7" s="229">
        <f>SUMPRODUCT((Synthèse!AA$11:AA$267="Invalidé")*(Synthèse!$D$11:$D$267="AAA"))</f>
        <v>0</v>
      </c>
    </row>
    <row r="8" spans="1:53" s="9" customFormat="1" x14ac:dyDescent="0.25">
      <c r="A8" s="68"/>
      <c r="B8" s="74" t="str">
        <f>Modèle!B10</f>
        <v>Images</v>
      </c>
      <c r="C8" s="80" t="str">
        <f>Modèle!D10</f>
        <v>1.1.7</v>
      </c>
      <c r="D8" s="81" t="str">
        <f>Modèle!E10</f>
        <v>A</v>
      </c>
      <c r="E8" s="187">
        <f ca="1">COUNTIF(OFFSET(Synthèse!$G17,0,0,1,COUNTA(Synthèse!$10:$10)-6),"="&amp;$E$1)</f>
        <v>0</v>
      </c>
      <c r="F8" s="187">
        <f ca="1">COUNTIF(OFFSET(Synthèse!$G17,0,0,1,COUNTA(Synthèse!$10:$10)-6),"="&amp;$F$1)</f>
        <v>0</v>
      </c>
      <c r="G8" s="187">
        <f ca="1">COUNTIF(OFFSET(Synthèse!$G17,0,0,1,COUNTA(Synthèse!$10:$10)-6),"="&amp;$G$1)</f>
        <v>0</v>
      </c>
      <c r="H8" s="187">
        <f ca="1">COUNTIF(OFFSET(Synthèse!$G17,0,0,1,COUNTA(Synthèse!$10:$10)-6),"="&amp;$H$1)</f>
        <v>21</v>
      </c>
      <c r="I8" s="214">
        <f t="shared" ca="1" si="1"/>
        <v>21</v>
      </c>
      <c r="J8" s="68"/>
      <c r="K8" s="96"/>
      <c r="L8" s="184" t="s">
        <v>330</v>
      </c>
      <c r="M8" s="185">
        <f ca="1">SUMIF($D$116:$D$121,"&lt;&gt;AAA",E$116:E$121)</f>
        <v>45</v>
      </c>
      <c r="N8" s="185">
        <f ca="1">SUMIF($D$116:$D$121,"&lt;&gt;AAA",F$116:F$121)</f>
        <v>19</v>
      </c>
      <c r="O8" s="185">
        <f t="shared" ref="O8:P8" ca="1" si="6">SUMIF($D$116:$D$121,"&lt;&gt;AAA",G$116:G$121)</f>
        <v>0</v>
      </c>
      <c r="P8" s="185">
        <f t="shared" ca="1" si="6"/>
        <v>62</v>
      </c>
      <c r="S8" s="68"/>
      <c r="U8" s="68"/>
      <c r="X8" s="68"/>
      <c r="AA8" s="68"/>
      <c r="AD8" s="68"/>
      <c r="AE8" s="207" t="s">
        <v>1128</v>
      </c>
      <c r="AF8" s="228">
        <f t="shared" si="0"/>
        <v>0</v>
      </c>
      <c r="AG8" s="229">
        <f>SUMPRODUCT((Synthèse!G$11:G$267="Indéterminé")*(Synthèse!$D$11:$D$267="AAA"))</f>
        <v>0</v>
      </c>
      <c r="AH8" s="229">
        <f>SUMPRODUCT((Synthèse!H$11:H$267="Indéterminé")*(Synthèse!$D$11:$D$267="AAA"))</f>
        <v>0</v>
      </c>
      <c r="AI8" s="229">
        <f>SUMPRODUCT((Synthèse!I$11:I$267="Indéterminé")*(Synthèse!$D$11:$D$267="AAA"))</f>
        <v>0</v>
      </c>
      <c r="AJ8" s="229">
        <f>SUMPRODUCT((Synthèse!J$11:J$267="Indéterminé")*(Synthèse!$D$11:$D$267="AAA"))</f>
        <v>0</v>
      </c>
      <c r="AK8" s="229">
        <f>SUMPRODUCT((Synthèse!K$11:K$267="Indéterminé")*(Synthèse!$D$11:$D$267="AAA"))</f>
        <v>0</v>
      </c>
      <c r="AL8" s="229">
        <f>SUMPRODUCT((Synthèse!L$11:L$267="Indéterminé")*(Synthèse!$D$11:$D$267="AAA"))</f>
        <v>0</v>
      </c>
      <c r="AM8" s="229">
        <f>SUMPRODUCT((Synthèse!M$11:M$267="Indéterminé")*(Synthèse!$D$11:$D$267="AAA"))</f>
        <v>0</v>
      </c>
      <c r="AN8" s="229">
        <f>SUMPRODUCT((Synthèse!N$11:N$267="Indéterminé")*(Synthèse!$D$11:$D$267="AAA"))</f>
        <v>0</v>
      </c>
      <c r="AO8" s="229">
        <f>SUMPRODUCT((Synthèse!O$11:O$267="Indéterminé")*(Synthèse!$D$11:$D$267="AAA"))</f>
        <v>0</v>
      </c>
      <c r="AP8" s="229">
        <f>SUMPRODUCT((Synthèse!P$11:P$267="Indéterminé")*(Synthèse!$D$11:$D$267="AAA"))</f>
        <v>0</v>
      </c>
      <c r="AQ8" s="229">
        <f>SUMPRODUCT((Synthèse!Q$11:Q$267="Indéterminé")*(Synthèse!$D$11:$D$267="AAA"))</f>
        <v>0</v>
      </c>
      <c r="AR8" s="229">
        <f>SUMPRODUCT((Synthèse!R$11:R$267="Indéterminé")*(Synthèse!$D$11:$D$267="AAA"))</f>
        <v>0</v>
      </c>
      <c r="AS8" s="229">
        <f>SUMPRODUCT((Synthèse!S$11:S$267="Indéterminé")*(Synthèse!$D$11:$D$267="AAA"))</f>
        <v>0</v>
      </c>
      <c r="AT8" s="229">
        <f>SUMPRODUCT((Synthèse!T$11:T$267="Indéterminé")*(Synthèse!$D$11:$D$267="AAA"))</f>
        <v>0</v>
      </c>
      <c r="AU8" s="229">
        <f>SUMPRODUCT((Synthèse!U$11:U$267="Indéterminé")*(Synthèse!$D$11:$D$267="AAA"))</f>
        <v>0</v>
      </c>
      <c r="AV8" s="229">
        <f>SUMPRODUCT((Synthèse!V$11:V$267="Indéterminé")*(Synthèse!$D$11:$D$267="AAA"))</f>
        <v>0</v>
      </c>
      <c r="AW8" s="229">
        <f>SUMPRODUCT((Synthèse!W$11:W$267="Indéterminé")*(Synthèse!$D$11:$D$267="AAA"))</f>
        <v>0</v>
      </c>
      <c r="AX8" s="229">
        <f>SUMPRODUCT((Synthèse!X$11:X$267="Indéterminé")*(Synthèse!$D$11:$D$267="AAA"))</f>
        <v>0</v>
      </c>
      <c r="AY8" s="229">
        <f>SUMPRODUCT((Synthèse!Y$11:Y$267="Indéterminé")*(Synthèse!$D$11:$D$267="AAA"))</f>
        <v>0</v>
      </c>
      <c r="AZ8" s="229">
        <f>SUMPRODUCT((Synthèse!Z$11:Z$267="Indéterminé")*(Synthèse!$D$11:$D$267="AAA"))</f>
        <v>0</v>
      </c>
      <c r="BA8" s="229">
        <f>SUMPRODUCT((Synthèse!AA$11:AA$267="Indéterminé")*(Synthèse!$D$11:$D$267="AAA"))</f>
        <v>0</v>
      </c>
    </row>
    <row r="9" spans="1:53" s="9" customFormat="1" x14ac:dyDescent="0.25">
      <c r="A9" s="68"/>
      <c r="B9" s="74" t="str">
        <f>Modèle!B11</f>
        <v>Images</v>
      </c>
      <c r="C9" s="80" t="str">
        <f>Modèle!D11</f>
        <v>1.1.8</v>
      </c>
      <c r="D9" s="81" t="str">
        <f>Modèle!E11</f>
        <v>A</v>
      </c>
      <c r="E9" s="187">
        <f ca="1">COUNTIF(OFFSET(Synthèse!$G18,0,0,1,COUNTA(Synthèse!$10:$10)-6),"="&amp;$E$1)</f>
        <v>0</v>
      </c>
      <c r="F9" s="187">
        <f ca="1">COUNTIF(OFFSET(Synthèse!$G18,0,0,1,COUNTA(Synthèse!$10:$10)-6),"="&amp;$F$1)</f>
        <v>0</v>
      </c>
      <c r="G9" s="187">
        <f ca="1">COUNTIF(OFFSET(Synthèse!$G18,0,0,1,COUNTA(Synthèse!$10:$10)-6),"="&amp;$G$1)</f>
        <v>0</v>
      </c>
      <c r="H9" s="187">
        <f ca="1">COUNTIF(OFFSET(Synthèse!$G18,0,0,1,COUNTA(Synthèse!$10:$10)-6),"="&amp;$H$1)</f>
        <v>21</v>
      </c>
      <c r="I9" s="214">
        <f t="shared" ca="1" si="1"/>
        <v>21</v>
      </c>
      <c r="J9" s="68"/>
      <c r="K9" s="96"/>
      <c r="L9" s="184" t="s">
        <v>8</v>
      </c>
      <c r="M9" s="185">
        <f ca="1">SUMIF($D$122:$D$132,"&lt;&gt;AAA",E$122:E$132)</f>
        <v>67</v>
      </c>
      <c r="N9" s="185">
        <f ca="1">SUMIF($D$122:$D$132,"&lt;&gt;AAA",F$122:F$132)</f>
        <v>85</v>
      </c>
      <c r="O9" s="185">
        <f t="shared" ref="O9:P9" ca="1" si="7">SUMIF($D$122:$D$132,"&lt;&gt;AAA",G$122:G$132)</f>
        <v>0</v>
      </c>
      <c r="P9" s="185">
        <f t="shared" ca="1" si="7"/>
        <v>79</v>
      </c>
      <c r="S9" s="68"/>
      <c r="U9" s="68"/>
      <c r="X9" s="68"/>
      <c r="AA9" s="68"/>
      <c r="AD9" s="68"/>
      <c r="AE9" s="207" t="s">
        <v>1129</v>
      </c>
      <c r="AF9" s="228">
        <f t="shared" si="0"/>
        <v>0</v>
      </c>
      <c r="AG9" s="229">
        <f>SUMPRODUCT((Synthèse!G$11:G$267="NA")*(Synthèse!$D$11:$D$267="AAA"))</f>
        <v>0</v>
      </c>
      <c r="AH9" s="229">
        <f>SUMPRODUCT((Synthèse!H$11:H$267="NA")*(Synthèse!$D$11:$D$267="AAA"))</f>
        <v>0</v>
      </c>
      <c r="AI9" s="229">
        <f>SUMPRODUCT((Synthèse!I$11:I$267="NA")*(Synthèse!$D$11:$D$267="AAA"))</f>
        <v>0</v>
      </c>
      <c r="AJ9" s="229">
        <f>SUMPRODUCT((Synthèse!J$11:J$267="NA")*(Synthèse!$D$11:$D$267="AAA"))</f>
        <v>0</v>
      </c>
      <c r="AK9" s="229">
        <f>SUMPRODUCT((Synthèse!K$11:K$267="NA")*(Synthèse!$D$11:$D$267="AAA"))</f>
        <v>0</v>
      </c>
      <c r="AL9" s="229">
        <f>SUMPRODUCT((Synthèse!L$11:L$267="NA")*(Synthèse!$D$11:$D$267="AAA"))</f>
        <v>0</v>
      </c>
      <c r="AM9" s="229">
        <f>SUMPRODUCT((Synthèse!M$11:M$267="NA")*(Synthèse!$D$11:$D$267="AAA"))</f>
        <v>0</v>
      </c>
      <c r="AN9" s="229">
        <f>SUMPRODUCT((Synthèse!N$11:N$267="NA")*(Synthèse!$D$11:$D$267="AAA"))</f>
        <v>0</v>
      </c>
      <c r="AO9" s="229">
        <f>SUMPRODUCT((Synthèse!O$11:O$267="NA")*(Synthèse!$D$11:$D$267="AAA"))</f>
        <v>0</v>
      </c>
      <c r="AP9" s="229">
        <f>SUMPRODUCT((Synthèse!P$11:P$267="NA")*(Synthèse!$D$11:$D$267="AAA"))</f>
        <v>0</v>
      </c>
      <c r="AQ9" s="229">
        <f>SUMPRODUCT((Synthèse!Q$11:Q$267="NA")*(Synthèse!$D$11:$D$267="AAA"))</f>
        <v>0</v>
      </c>
      <c r="AR9" s="229">
        <f>SUMPRODUCT((Synthèse!R$11:R$267="NA")*(Synthèse!$D$11:$D$267="AAA"))</f>
        <v>0</v>
      </c>
      <c r="AS9" s="229">
        <f>SUMPRODUCT((Synthèse!S$11:S$267="NA")*(Synthèse!$D$11:$D$267="AAA"))</f>
        <v>0</v>
      </c>
      <c r="AT9" s="229">
        <f>SUMPRODUCT((Synthèse!T$11:T$267="NA")*(Synthèse!$D$11:$D$267="AAA"))</f>
        <v>0</v>
      </c>
      <c r="AU9" s="229">
        <f>SUMPRODUCT((Synthèse!U$11:U$267="NA")*(Synthèse!$D$11:$D$267="AAA"))</f>
        <v>0</v>
      </c>
      <c r="AV9" s="229">
        <f>SUMPRODUCT((Synthèse!V$11:V$267="NA")*(Synthèse!$D$11:$D$267="AAA"))</f>
        <v>0</v>
      </c>
      <c r="AW9" s="229">
        <f>SUMPRODUCT((Synthèse!W$11:W$267="NA")*(Synthèse!$D$11:$D$267="AAA"))</f>
        <v>0</v>
      </c>
      <c r="AX9" s="229">
        <f>SUMPRODUCT((Synthèse!X$11:X$267="NA")*(Synthèse!$D$11:$D$267="AAA"))</f>
        <v>0</v>
      </c>
      <c r="AY9" s="229">
        <f>SUMPRODUCT((Synthèse!Y$11:Y$267="NA")*(Synthèse!$D$11:$D$267="AAA"))</f>
        <v>0</v>
      </c>
      <c r="AZ9" s="229">
        <f>SUMPRODUCT((Synthèse!Z$11:Z$267="NA")*(Synthèse!$D$11:$D$267="AAA"))</f>
        <v>0</v>
      </c>
      <c r="BA9" s="229">
        <f>SUMPRODUCT((Synthèse!AA$11:AA$267="NA")*(Synthèse!$D$11:$D$267="AAA"))</f>
        <v>0</v>
      </c>
    </row>
    <row r="10" spans="1:53" s="9" customFormat="1" ht="30" x14ac:dyDescent="0.25">
      <c r="A10" s="68"/>
      <c r="B10" s="75" t="str">
        <f>Modèle!B12</f>
        <v>Images</v>
      </c>
      <c r="C10" s="82" t="str">
        <f>Modèle!D12</f>
        <v>1.2.1</v>
      </c>
      <c r="D10" s="83" t="str">
        <f>Modèle!E12</f>
        <v>A</v>
      </c>
      <c r="E10" s="188">
        <f ca="1">COUNTIF(OFFSET(Synthèse!$G19,0,0,1,COUNTA(Synthèse!$10:$10)-6),"="&amp;$E$1)</f>
        <v>6</v>
      </c>
      <c r="F10" s="188">
        <f ca="1">COUNTIF(OFFSET(Synthèse!$G19,0,0,1,COUNTA(Synthèse!$10:$10)-6),"="&amp;$F$1)</f>
        <v>15</v>
      </c>
      <c r="G10" s="188">
        <f ca="1">COUNTIF(OFFSET(Synthèse!$G19,0,0,1,COUNTA(Synthèse!$10:$10)-6),"="&amp;$G$1)</f>
        <v>0</v>
      </c>
      <c r="H10" s="188">
        <f ca="1">COUNTIF(OFFSET(Synthèse!$G19,0,0,1,COUNTA(Synthèse!$10:$10)-6),"="&amp;$H$1)</f>
        <v>0</v>
      </c>
      <c r="I10" s="214">
        <f t="shared" ca="1" si="1"/>
        <v>21</v>
      </c>
      <c r="J10" s="68"/>
      <c r="K10" s="96"/>
      <c r="L10" s="186" t="s">
        <v>345</v>
      </c>
      <c r="M10" s="185">
        <f ca="1">SUMIF($D$133:$D$145,"&lt;&gt;AAA",E$133:E$145)</f>
        <v>65</v>
      </c>
      <c r="N10" s="185">
        <f ca="1">SUMIF($D$133:$D$145,"&lt;&gt;AAA",F$133:F$145)</f>
        <v>126</v>
      </c>
      <c r="O10" s="185">
        <f t="shared" ref="O10:P10" ca="1" si="8">SUMIF($D$133:$D$145,"&lt;&gt;AAA",G$133:G$145)</f>
        <v>0</v>
      </c>
      <c r="P10" s="185">
        <f t="shared" ca="1" si="8"/>
        <v>82</v>
      </c>
      <c r="S10" s="68"/>
      <c r="T10" s="249" t="s">
        <v>471</v>
      </c>
      <c r="U10" s="68"/>
      <c r="X10" s="68"/>
      <c r="AA10" s="68"/>
      <c r="AB10" s="32" t="s">
        <v>597</v>
      </c>
      <c r="AC10" s="31"/>
      <c r="AD10" s="68"/>
      <c r="AE10" s="208" t="s">
        <v>1130</v>
      </c>
      <c r="AF10" s="230">
        <f t="shared" si="0"/>
        <v>5397</v>
      </c>
      <c r="AG10" s="231">
        <f t="shared" ref="AG10:BA10" si="9">SUM(AG$2:AG$5)</f>
        <v>257</v>
      </c>
      <c r="AH10" s="231">
        <f t="shared" si="9"/>
        <v>257</v>
      </c>
      <c r="AI10" s="231">
        <f t="shared" si="9"/>
        <v>257</v>
      </c>
      <c r="AJ10" s="231">
        <f t="shared" si="9"/>
        <v>257</v>
      </c>
      <c r="AK10" s="231">
        <f t="shared" si="9"/>
        <v>257</v>
      </c>
      <c r="AL10" s="231">
        <f t="shared" si="9"/>
        <v>257</v>
      </c>
      <c r="AM10" s="231">
        <f t="shared" si="9"/>
        <v>257</v>
      </c>
      <c r="AN10" s="231">
        <f t="shared" si="9"/>
        <v>257</v>
      </c>
      <c r="AO10" s="231">
        <f t="shared" si="9"/>
        <v>257</v>
      </c>
      <c r="AP10" s="231">
        <f t="shared" si="9"/>
        <v>257</v>
      </c>
      <c r="AQ10" s="231">
        <f t="shared" si="9"/>
        <v>257</v>
      </c>
      <c r="AR10" s="231">
        <f t="shared" si="9"/>
        <v>257</v>
      </c>
      <c r="AS10" s="231">
        <f t="shared" si="9"/>
        <v>257</v>
      </c>
      <c r="AT10" s="231">
        <f t="shared" si="9"/>
        <v>257</v>
      </c>
      <c r="AU10" s="231">
        <f t="shared" si="9"/>
        <v>257</v>
      </c>
      <c r="AV10" s="231">
        <f t="shared" si="9"/>
        <v>257</v>
      </c>
      <c r="AW10" s="231">
        <f t="shared" si="9"/>
        <v>257</v>
      </c>
      <c r="AX10" s="231">
        <f t="shared" si="9"/>
        <v>257</v>
      </c>
      <c r="AY10" s="231">
        <f t="shared" si="9"/>
        <v>257</v>
      </c>
      <c r="AZ10" s="231">
        <f t="shared" si="9"/>
        <v>257</v>
      </c>
      <c r="BA10" s="231">
        <f t="shared" si="9"/>
        <v>257</v>
      </c>
    </row>
    <row r="11" spans="1:53" s="9" customFormat="1" ht="30" x14ac:dyDescent="0.25">
      <c r="A11" s="70"/>
      <c r="B11" s="75" t="str">
        <f>Modèle!B13</f>
        <v>Images</v>
      </c>
      <c r="C11" s="82" t="str">
        <f>Modèle!D13</f>
        <v>1.2.2</v>
      </c>
      <c r="D11" s="83" t="str">
        <f>Modèle!E13</f>
        <v>A</v>
      </c>
      <c r="E11" s="188">
        <f ca="1">COUNTIF(OFFSET(Synthèse!$G20,0,0,1,COUNTA(Synthèse!$10:$10)-6),"="&amp;$E$1)</f>
        <v>0</v>
      </c>
      <c r="F11" s="188">
        <f ca="1">COUNTIF(OFFSET(Synthèse!$G20,0,0,1,COUNTA(Synthèse!$10:$10)-6),"="&amp;$F$1)</f>
        <v>0</v>
      </c>
      <c r="G11" s="188">
        <f ca="1">COUNTIF(OFFSET(Synthèse!$G20,0,0,1,COUNTA(Synthèse!$10:$10)-6),"="&amp;$G$1)</f>
        <v>0</v>
      </c>
      <c r="H11" s="188">
        <f ca="1">COUNTIF(OFFSET(Synthèse!$G20,0,0,1,COUNTA(Synthèse!$10:$10)-6),"="&amp;$H$1)</f>
        <v>21</v>
      </c>
      <c r="I11" s="214">
        <f t="shared" ca="1" si="1"/>
        <v>21</v>
      </c>
      <c r="J11" s="68"/>
      <c r="K11" s="96"/>
      <c r="L11" s="186" t="s">
        <v>358</v>
      </c>
      <c r="M11" s="185">
        <f ca="1">SUMIF($D$146:$D$154,"&lt;&gt;AAA",E$146:E$154)</f>
        <v>87</v>
      </c>
      <c r="N11" s="185">
        <f ca="1">SUMIF($D$146:$D$154,"&lt;&gt;AAA",F$146:F$154)</f>
        <v>19</v>
      </c>
      <c r="O11" s="185">
        <f t="shared" ref="O11:P11" ca="1" si="10">SUMIF($D$146:$D$154,"&lt;&gt;AAA",G$146:G$154)</f>
        <v>0</v>
      </c>
      <c r="P11" s="185">
        <f t="shared" ca="1" si="10"/>
        <v>83</v>
      </c>
      <c r="S11" s="68"/>
      <c r="T11" s="121" t="s">
        <v>641</v>
      </c>
      <c r="U11" s="68"/>
      <c r="X11" s="68"/>
      <c r="AA11" s="68"/>
      <c r="AB11" s="26" t="s">
        <v>598</v>
      </c>
      <c r="AC11" s="26" t="s">
        <v>602</v>
      </c>
      <c r="AD11" s="68"/>
      <c r="AE11" s="209" t="s">
        <v>1131</v>
      </c>
      <c r="AF11" s="40">
        <f t="shared" si="0"/>
        <v>5397</v>
      </c>
      <c r="AG11" s="40">
        <f t="shared" ref="AG11:BA11" si="11">SUM(AG$2:AG$9)</f>
        <v>257</v>
      </c>
      <c r="AH11" s="40">
        <f t="shared" si="11"/>
        <v>257</v>
      </c>
      <c r="AI11" s="40">
        <f t="shared" si="11"/>
        <v>257</v>
      </c>
      <c r="AJ11" s="40">
        <f t="shared" si="11"/>
        <v>257</v>
      </c>
      <c r="AK11" s="40">
        <f t="shared" si="11"/>
        <v>257</v>
      </c>
      <c r="AL11" s="40">
        <f t="shared" si="11"/>
        <v>257</v>
      </c>
      <c r="AM11" s="40">
        <f t="shared" si="11"/>
        <v>257</v>
      </c>
      <c r="AN11" s="40">
        <f t="shared" si="11"/>
        <v>257</v>
      </c>
      <c r="AO11" s="40">
        <f t="shared" si="11"/>
        <v>257</v>
      </c>
      <c r="AP11" s="40">
        <f t="shared" si="11"/>
        <v>257</v>
      </c>
      <c r="AQ11" s="40">
        <f t="shared" si="11"/>
        <v>257</v>
      </c>
      <c r="AR11" s="40">
        <f t="shared" si="11"/>
        <v>257</v>
      </c>
      <c r="AS11" s="40">
        <f t="shared" si="11"/>
        <v>257</v>
      </c>
      <c r="AT11" s="40">
        <f t="shared" si="11"/>
        <v>257</v>
      </c>
      <c r="AU11" s="40">
        <f t="shared" si="11"/>
        <v>257</v>
      </c>
      <c r="AV11" s="40">
        <f t="shared" si="11"/>
        <v>257</v>
      </c>
      <c r="AW11" s="40">
        <f t="shared" si="11"/>
        <v>257</v>
      </c>
      <c r="AX11" s="40">
        <f t="shared" si="11"/>
        <v>257</v>
      </c>
      <c r="AY11" s="40">
        <f t="shared" si="11"/>
        <v>257</v>
      </c>
      <c r="AZ11" s="40">
        <f t="shared" si="11"/>
        <v>257</v>
      </c>
      <c r="BA11" s="40">
        <f t="shared" si="11"/>
        <v>257</v>
      </c>
    </row>
    <row r="12" spans="1:53" s="9" customFormat="1" ht="30" x14ac:dyDescent="0.25">
      <c r="A12" s="70"/>
      <c r="B12" s="75" t="str">
        <f>Modèle!B14</f>
        <v>Images</v>
      </c>
      <c r="C12" s="82" t="str">
        <f>Modèle!D14</f>
        <v>1.2.3</v>
      </c>
      <c r="D12" s="83" t="str">
        <f>Modèle!E14</f>
        <v>A</v>
      </c>
      <c r="E12" s="188">
        <f ca="1">COUNTIF(OFFSET(Synthèse!$G21,0,0,1,COUNTA(Synthèse!$10:$10)-6),"="&amp;$E$1)</f>
        <v>0</v>
      </c>
      <c r="F12" s="188">
        <f ca="1">COUNTIF(OFFSET(Synthèse!$G21,0,0,1,COUNTA(Synthèse!$10:$10)-6),"="&amp;$F$1)</f>
        <v>0</v>
      </c>
      <c r="G12" s="188">
        <f ca="1">COUNTIF(OFFSET(Synthèse!$G21,0,0,1,COUNTA(Synthèse!$10:$10)-6),"="&amp;$G$1)</f>
        <v>0</v>
      </c>
      <c r="H12" s="188">
        <f ca="1">COUNTIF(OFFSET(Synthèse!$G21,0,0,1,COUNTA(Synthèse!$10:$10)-6),"="&amp;$H$1)</f>
        <v>21</v>
      </c>
      <c r="I12" s="214">
        <f t="shared" ca="1" si="1"/>
        <v>21</v>
      </c>
      <c r="J12" s="68"/>
      <c r="K12" s="96"/>
      <c r="L12" s="186" t="s">
        <v>367</v>
      </c>
      <c r="M12" s="185">
        <f ca="1">SUMIF($D$155:$D$184,"&lt;&gt;AAA",E$155:E$184)</f>
        <v>154</v>
      </c>
      <c r="N12" s="185">
        <f ca="1">SUMIF($D$155:$D$184,"&lt;&gt;AAA",F$155:F$184)</f>
        <v>384</v>
      </c>
      <c r="O12" s="185">
        <f t="shared" ref="O12:P12" ca="1" si="12">SUMIF($D$155:$D$184,"&lt;&gt;AAA",G$155:G$184)</f>
        <v>0</v>
      </c>
      <c r="P12" s="185">
        <f t="shared" ca="1" si="12"/>
        <v>92</v>
      </c>
      <c r="S12" s="68"/>
      <c r="T12" s="121" t="s">
        <v>642</v>
      </c>
      <c r="U12" s="68"/>
      <c r="X12" s="68"/>
      <c r="AA12" s="68"/>
      <c r="AB12" s="26" t="s">
        <v>599</v>
      </c>
      <c r="AC12" s="26" t="s">
        <v>603</v>
      </c>
      <c r="AD12" s="68"/>
      <c r="AE12" s="210"/>
      <c r="AF12" s="39"/>
      <c r="AG12" s="41"/>
      <c r="AH12" s="41"/>
      <c r="AI12" s="41"/>
      <c r="AJ12" s="41"/>
      <c r="AK12" s="41"/>
      <c r="AL12" s="41"/>
      <c r="AM12" s="41"/>
      <c r="AN12" s="41"/>
      <c r="AO12" s="41"/>
      <c r="AP12" s="41"/>
      <c r="AQ12" s="41"/>
      <c r="AR12" s="41"/>
      <c r="AS12" s="41"/>
      <c r="AT12" s="41"/>
      <c r="AU12" s="41"/>
      <c r="AV12" s="41"/>
      <c r="AW12" s="41"/>
      <c r="AX12" s="41"/>
      <c r="AY12" s="41"/>
      <c r="AZ12" s="41"/>
      <c r="BA12" s="41"/>
    </row>
    <row r="13" spans="1:53" s="9" customFormat="1" x14ac:dyDescent="0.25">
      <c r="A13" s="70"/>
      <c r="B13" s="75" t="str">
        <f>Modèle!B15</f>
        <v>Images</v>
      </c>
      <c r="C13" s="82" t="str">
        <f>Modèle!D15</f>
        <v>1.2.4</v>
      </c>
      <c r="D13" s="83" t="str">
        <f>Modèle!E15</f>
        <v>A</v>
      </c>
      <c r="E13" s="188">
        <f ca="1">COUNTIF(OFFSET(Synthèse!$G22,0,0,1,COUNTA(Synthèse!$10:$10)-6),"="&amp;$E$1)</f>
        <v>0</v>
      </c>
      <c r="F13" s="188">
        <f ca="1">COUNTIF(OFFSET(Synthèse!$G22,0,0,1,COUNTA(Synthèse!$10:$10)-6),"="&amp;$F$1)</f>
        <v>0</v>
      </c>
      <c r="G13" s="188">
        <f ca="1">COUNTIF(OFFSET(Synthèse!$G22,0,0,1,COUNTA(Synthèse!$10:$10)-6),"="&amp;$G$1)</f>
        <v>0</v>
      </c>
      <c r="H13" s="188">
        <f ca="1">COUNTIF(OFFSET(Synthèse!$G22,0,0,1,COUNTA(Synthèse!$10:$10)-6),"="&amp;$H$1)</f>
        <v>21</v>
      </c>
      <c r="I13" s="214">
        <f t="shared" ca="1" si="1"/>
        <v>21</v>
      </c>
      <c r="J13" s="68"/>
      <c r="K13" s="96"/>
      <c r="L13" s="184" t="s">
        <v>4</v>
      </c>
      <c r="M13" s="185">
        <f ca="1">SUMIF($D$185:$D$218,"&lt;&gt;AAA",E$185:E$218)</f>
        <v>53</v>
      </c>
      <c r="N13" s="185">
        <f ca="1">SUMIF($D$185:$D$218,"&lt;&gt;AAA",F$185:F$218)</f>
        <v>55</v>
      </c>
      <c r="O13" s="185">
        <f t="shared" ref="O13:P13" ca="1" si="13">SUMIF($D$185:$D$218,"&lt;&gt;AAA",G$185:G$218)</f>
        <v>0</v>
      </c>
      <c r="P13" s="185">
        <f t="shared" ca="1" si="13"/>
        <v>606</v>
      </c>
      <c r="S13" s="68"/>
      <c r="T13" s="121" t="s">
        <v>643</v>
      </c>
      <c r="U13" s="68"/>
      <c r="X13" s="68"/>
      <c r="AA13" s="68"/>
      <c r="AB13" s="26" t="s">
        <v>600</v>
      </c>
      <c r="AC13" s="26" t="s">
        <v>636</v>
      </c>
      <c r="AD13" s="68"/>
      <c r="AE13" s="211" t="s">
        <v>1132</v>
      </c>
      <c r="AF13" s="232"/>
      <c r="AG13" s="233">
        <f t="shared" ref="AG13:AH15" si="14">IF(AG$10=0,0,CEILING(AG2/AG$10*100,0.5))</f>
        <v>16.5</v>
      </c>
      <c r="AH13" s="233">
        <f t="shared" si="14"/>
        <v>20</v>
      </c>
      <c r="AI13" s="233">
        <f t="shared" ref="AI13:BA13" si="15">IF(AI$10=0,0,CEILING(AI2/AI$10*100,0.5))</f>
        <v>23.5</v>
      </c>
      <c r="AJ13" s="233">
        <f t="shared" si="15"/>
        <v>20.5</v>
      </c>
      <c r="AK13" s="233">
        <f t="shared" si="15"/>
        <v>16.5</v>
      </c>
      <c r="AL13" s="233">
        <f t="shared" si="15"/>
        <v>16</v>
      </c>
      <c r="AM13" s="233">
        <f t="shared" si="15"/>
        <v>18</v>
      </c>
      <c r="AN13" s="233">
        <f t="shared" si="15"/>
        <v>19</v>
      </c>
      <c r="AO13" s="233">
        <f t="shared" si="15"/>
        <v>19</v>
      </c>
      <c r="AP13" s="233">
        <f t="shared" si="15"/>
        <v>18.5</v>
      </c>
      <c r="AQ13" s="233">
        <f t="shared" si="15"/>
        <v>22</v>
      </c>
      <c r="AR13" s="233">
        <f t="shared" si="15"/>
        <v>21.5</v>
      </c>
      <c r="AS13" s="233">
        <f t="shared" si="15"/>
        <v>19.5</v>
      </c>
      <c r="AT13" s="233">
        <f t="shared" si="15"/>
        <v>21</v>
      </c>
      <c r="AU13" s="233">
        <f t="shared" si="15"/>
        <v>18.5</v>
      </c>
      <c r="AV13" s="233">
        <f t="shared" si="15"/>
        <v>18</v>
      </c>
      <c r="AW13" s="233">
        <f t="shared" si="15"/>
        <v>18</v>
      </c>
      <c r="AX13" s="233">
        <f t="shared" si="15"/>
        <v>21.5</v>
      </c>
      <c r="AY13" s="233">
        <f t="shared" si="15"/>
        <v>21.5</v>
      </c>
      <c r="AZ13" s="233">
        <f t="shared" si="15"/>
        <v>19.5</v>
      </c>
      <c r="BA13" s="233">
        <f t="shared" si="15"/>
        <v>17.5</v>
      </c>
    </row>
    <row r="14" spans="1:53" s="9" customFormat="1" x14ac:dyDescent="0.25">
      <c r="A14" s="70"/>
      <c r="B14" s="75" t="str">
        <f>Modèle!B16</f>
        <v>Images</v>
      </c>
      <c r="C14" s="82" t="str">
        <f>Modèle!D16</f>
        <v>1.2.5</v>
      </c>
      <c r="D14" s="83" t="str">
        <f>Modèle!E16</f>
        <v>A</v>
      </c>
      <c r="E14" s="188">
        <f ca="1">COUNTIF(OFFSET(Synthèse!$G23,0,0,1,COUNTA(Synthèse!$10:$10)-6),"="&amp;$E$1)</f>
        <v>0</v>
      </c>
      <c r="F14" s="188">
        <f ca="1">COUNTIF(OFFSET(Synthèse!$G23,0,0,1,COUNTA(Synthèse!$10:$10)-6),"="&amp;$F$1)</f>
        <v>0</v>
      </c>
      <c r="G14" s="188">
        <f ca="1">COUNTIF(OFFSET(Synthèse!$G23,0,0,1,COUNTA(Synthèse!$10:$10)-6),"="&amp;$G$1)</f>
        <v>0</v>
      </c>
      <c r="H14" s="188">
        <f ca="1">COUNTIF(OFFSET(Synthèse!$G23,0,0,1,COUNTA(Synthèse!$10:$10)-6),"="&amp;$H$1)</f>
        <v>21</v>
      </c>
      <c r="I14" s="214">
        <f t="shared" ca="1" si="1"/>
        <v>21</v>
      </c>
      <c r="J14" s="68"/>
      <c r="K14" s="96"/>
      <c r="L14" s="184" t="s">
        <v>7</v>
      </c>
      <c r="M14" s="185">
        <f ca="1">SUMIF($D$219:$D$237,"&lt;&gt;AAA",E$219:E$237)</f>
        <v>45</v>
      </c>
      <c r="N14" s="185">
        <f ca="1">SUMIF($D$219:$D$237,"&lt;&gt;AAA",F$219:F$237)</f>
        <v>162</v>
      </c>
      <c r="O14" s="185">
        <f t="shared" ref="O14:P14" ca="1" si="16">SUMIF($D$219:$D$237,"&lt;&gt;AAA",G$219:G$237)</f>
        <v>0</v>
      </c>
      <c r="P14" s="185">
        <f t="shared" ca="1" si="16"/>
        <v>192</v>
      </c>
      <c r="S14" s="68"/>
      <c r="T14" s="121" t="s">
        <v>644</v>
      </c>
      <c r="U14" s="68"/>
      <c r="X14" s="68"/>
      <c r="AA14" s="68"/>
      <c r="AB14" s="26" t="s">
        <v>601</v>
      </c>
      <c r="AC14" s="26" t="s">
        <v>637</v>
      </c>
      <c r="AD14" s="68"/>
      <c r="AE14" s="211" t="s">
        <v>1133</v>
      </c>
      <c r="AF14" s="232"/>
      <c r="AG14" s="233">
        <f t="shared" si="14"/>
        <v>14</v>
      </c>
      <c r="AH14" s="233">
        <f t="shared" si="14"/>
        <v>13</v>
      </c>
      <c r="AI14" s="233">
        <f t="shared" ref="AI14:BA14" si="17">IF(AI$10=0,0,CEILING(AI3/AI$10*100,0.5))</f>
        <v>16</v>
      </c>
      <c r="AJ14" s="233">
        <f t="shared" si="17"/>
        <v>14.5</v>
      </c>
      <c r="AK14" s="233">
        <f t="shared" si="17"/>
        <v>14</v>
      </c>
      <c r="AL14" s="233">
        <f t="shared" si="17"/>
        <v>14.5</v>
      </c>
      <c r="AM14" s="233">
        <f t="shared" si="17"/>
        <v>12.5</v>
      </c>
      <c r="AN14" s="233">
        <f t="shared" si="17"/>
        <v>13</v>
      </c>
      <c r="AO14" s="233">
        <f t="shared" si="17"/>
        <v>11</v>
      </c>
      <c r="AP14" s="233">
        <f t="shared" si="17"/>
        <v>12</v>
      </c>
      <c r="AQ14" s="233">
        <f t="shared" si="17"/>
        <v>18</v>
      </c>
      <c r="AR14" s="233">
        <f t="shared" si="17"/>
        <v>13</v>
      </c>
      <c r="AS14" s="233">
        <f t="shared" si="17"/>
        <v>11</v>
      </c>
      <c r="AT14" s="233">
        <f t="shared" si="17"/>
        <v>11.5</v>
      </c>
      <c r="AU14" s="233">
        <f t="shared" si="17"/>
        <v>11.5</v>
      </c>
      <c r="AV14" s="233">
        <f t="shared" si="17"/>
        <v>11</v>
      </c>
      <c r="AW14" s="233">
        <f t="shared" si="17"/>
        <v>11.5</v>
      </c>
      <c r="AX14" s="233">
        <f t="shared" si="17"/>
        <v>11</v>
      </c>
      <c r="AY14" s="233">
        <f t="shared" si="17"/>
        <v>12.5</v>
      </c>
      <c r="AZ14" s="233">
        <f t="shared" si="17"/>
        <v>11.5</v>
      </c>
      <c r="BA14" s="233">
        <f t="shared" si="17"/>
        <v>12</v>
      </c>
    </row>
    <row r="15" spans="1:53" s="9" customFormat="1" x14ac:dyDescent="0.25">
      <c r="A15" s="70"/>
      <c r="B15" s="75" t="str">
        <f>Modèle!B17</f>
        <v>Images</v>
      </c>
      <c r="C15" s="82" t="str">
        <f>Modèle!D17</f>
        <v>1.2.6</v>
      </c>
      <c r="D15" s="83" t="str">
        <f>Modèle!E17</f>
        <v>A</v>
      </c>
      <c r="E15" s="188">
        <f ca="1">COUNTIF(OFFSET(Synthèse!$G24,0,0,1,COUNTA(Synthèse!$10:$10)-6),"="&amp;$E$1)</f>
        <v>0</v>
      </c>
      <c r="F15" s="188">
        <f ca="1">COUNTIF(OFFSET(Synthèse!$G24,0,0,1,COUNTA(Synthèse!$10:$10)-6),"="&amp;$F$1)</f>
        <v>0</v>
      </c>
      <c r="G15" s="188">
        <f ca="1">COUNTIF(OFFSET(Synthèse!$G24,0,0,1,COUNTA(Synthèse!$10:$10)-6),"="&amp;$G$1)</f>
        <v>0</v>
      </c>
      <c r="H15" s="188">
        <f ca="1">COUNTIF(OFFSET(Synthèse!$G24,0,0,1,COUNTA(Synthèse!$10:$10)-6),"="&amp;$H$1)</f>
        <v>21</v>
      </c>
      <c r="I15" s="214">
        <f t="shared" ca="1" si="1"/>
        <v>21</v>
      </c>
      <c r="J15" s="68"/>
      <c r="K15" s="96"/>
      <c r="L15" s="184" t="s">
        <v>444</v>
      </c>
      <c r="M15" s="185">
        <f ca="1">SUMIF($D$238:$D$258,"&lt;&gt;AAA",E$238:E$258)</f>
        <v>1</v>
      </c>
      <c r="N15" s="185">
        <f ca="1">SUMIF($D$238:$D$258,"&lt;&gt;AAA",F$238:F$258)</f>
        <v>65</v>
      </c>
      <c r="O15" s="185">
        <f t="shared" ref="O15:P15" ca="1" si="18">SUMIF($D$238:$D$258,"&lt;&gt;AAA",G$238:G$258)</f>
        <v>0</v>
      </c>
      <c r="P15" s="185">
        <f t="shared" ca="1" si="18"/>
        <v>375</v>
      </c>
      <c r="S15" s="68"/>
      <c r="U15" s="68"/>
      <c r="X15" s="68"/>
      <c r="AA15" s="68"/>
      <c r="AD15" s="68"/>
      <c r="AE15" s="211" t="s">
        <v>1134</v>
      </c>
      <c r="AF15" s="232"/>
      <c r="AG15" s="233">
        <f t="shared" si="14"/>
        <v>0</v>
      </c>
      <c r="AH15" s="233">
        <f t="shared" si="14"/>
        <v>0</v>
      </c>
      <c r="AI15" s="233">
        <f t="shared" ref="AI15:BA15" si="19">IF(AI$10=0,0,CEILING(AI4/AI$10*100,0.5))</f>
        <v>0</v>
      </c>
      <c r="AJ15" s="233">
        <f t="shared" si="19"/>
        <v>0</v>
      </c>
      <c r="AK15" s="233">
        <f t="shared" si="19"/>
        <v>0</v>
      </c>
      <c r="AL15" s="233">
        <f t="shared" si="19"/>
        <v>0</v>
      </c>
      <c r="AM15" s="233">
        <f t="shared" si="19"/>
        <v>0</v>
      </c>
      <c r="AN15" s="233">
        <f t="shared" si="19"/>
        <v>0</v>
      </c>
      <c r="AO15" s="233">
        <f t="shared" si="19"/>
        <v>0</v>
      </c>
      <c r="AP15" s="233">
        <f t="shared" si="19"/>
        <v>0</v>
      </c>
      <c r="AQ15" s="233">
        <f t="shared" si="19"/>
        <v>0</v>
      </c>
      <c r="AR15" s="233">
        <f t="shared" si="19"/>
        <v>0</v>
      </c>
      <c r="AS15" s="233">
        <f t="shared" si="19"/>
        <v>0</v>
      </c>
      <c r="AT15" s="233">
        <f t="shared" si="19"/>
        <v>0</v>
      </c>
      <c r="AU15" s="233">
        <f t="shared" si="19"/>
        <v>0</v>
      </c>
      <c r="AV15" s="233">
        <f t="shared" si="19"/>
        <v>0</v>
      </c>
      <c r="AW15" s="233">
        <f t="shared" si="19"/>
        <v>0</v>
      </c>
      <c r="AX15" s="233">
        <f t="shared" si="19"/>
        <v>0</v>
      </c>
      <c r="AY15" s="233">
        <f t="shared" si="19"/>
        <v>0</v>
      </c>
      <c r="AZ15" s="233">
        <f t="shared" si="19"/>
        <v>0</v>
      </c>
      <c r="BA15" s="233">
        <f t="shared" si="19"/>
        <v>0</v>
      </c>
    </row>
    <row r="16" spans="1:53" s="9" customFormat="1" ht="30" x14ac:dyDescent="0.25">
      <c r="A16" s="70"/>
      <c r="B16" s="74" t="str">
        <f>Modèle!B18</f>
        <v>Images</v>
      </c>
      <c r="C16" s="80" t="str">
        <f>Modèle!D18</f>
        <v>1.3.1</v>
      </c>
      <c r="D16" s="81" t="str">
        <f>Modèle!E18</f>
        <v>A</v>
      </c>
      <c r="E16" s="187">
        <f ca="1">COUNTIF(OFFSET(Synthèse!$G25,0,0,1,COUNTA(Synthèse!$10:$10)-6),"="&amp;$E$1)</f>
        <v>21</v>
      </c>
      <c r="F16" s="187">
        <f ca="1">COUNTIF(OFFSET(Synthèse!$G25,0,0,1,COUNTA(Synthèse!$10:$10)-6),"="&amp;$F$1)</f>
        <v>0</v>
      </c>
      <c r="G16" s="187">
        <f ca="1">COUNTIF(OFFSET(Synthèse!$G25,0,0,1,COUNTA(Synthèse!$10:$10)-6),"="&amp;$G$1)</f>
        <v>0</v>
      </c>
      <c r="H16" s="187">
        <f ca="1">COUNTIF(OFFSET(Synthèse!$G25,0,0,1,COUNTA(Synthèse!$10:$10)-6),"="&amp;$H$1)</f>
        <v>0</v>
      </c>
      <c r="I16" s="214">
        <f t="shared" ca="1" si="1"/>
        <v>21</v>
      </c>
      <c r="J16" s="68"/>
      <c r="K16" s="96"/>
      <c r="S16" s="68"/>
      <c r="U16" s="68"/>
      <c r="X16" s="68"/>
      <c r="AA16" s="68"/>
      <c r="AD16" s="68"/>
      <c r="AE16" s="212" t="s">
        <v>1135</v>
      </c>
      <c r="AF16" s="234"/>
      <c r="AG16" s="235">
        <f t="shared" ref="AG16:AH16" si="20">IF(ISERROR(INT(AG2*100/(SUM(AG$2:AG$3)))),0,INT(AG2*100/(SUM(AG$2:AG$3))))</f>
        <v>54</v>
      </c>
      <c r="AH16" s="235">
        <f t="shared" si="20"/>
        <v>60</v>
      </c>
      <c r="AI16" s="235">
        <f t="shared" ref="AI16:BA16" si="21">IF(ISERROR(INT(AI2*100/(SUM(AI$2:AI$3)))),0,INT(AI2*100/(SUM(AI$2:AI$3))))</f>
        <v>60</v>
      </c>
      <c r="AJ16" s="235">
        <f t="shared" si="21"/>
        <v>59</v>
      </c>
      <c r="AK16" s="235">
        <f t="shared" si="21"/>
        <v>54</v>
      </c>
      <c r="AL16" s="235">
        <f t="shared" si="21"/>
        <v>52</v>
      </c>
      <c r="AM16" s="235">
        <f t="shared" si="21"/>
        <v>59</v>
      </c>
      <c r="AN16" s="235">
        <f t="shared" si="21"/>
        <v>59</v>
      </c>
      <c r="AO16" s="235">
        <f t="shared" si="21"/>
        <v>64</v>
      </c>
      <c r="AP16" s="235">
        <f t="shared" si="21"/>
        <v>61</v>
      </c>
      <c r="AQ16" s="235">
        <f t="shared" si="21"/>
        <v>54</v>
      </c>
      <c r="AR16" s="235">
        <f t="shared" si="21"/>
        <v>62</v>
      </c>
      <c r="AS16" s="235">
        <f t="shared" si="21"/>
        <v>64</v>
      </c>
      <c r="AT16" s="235">
        <f t="shared" si="21"/>
        <v>64</v>
      </c>
      <c r="AU16" s="235">
        <f t="shared" si="21"/>
        <v>61</v>
      </c>
      <c r="AV16" s="235">
        <f t="shared" si="21"/>
        <v>61</v>
      </c>
      <c r="AW16" s="235">
        <f t="shared" si="21"/>
        <v>60</v>
      </c>
      <c r="AX16" s="235">
        <f t="shared" si="21"/>
        <v>65</v>
      </c>
      <c r="AY16" s="235">
        <f t="shared" si="21"/>
        <v>63</v>
      </c>
      <c r="AZ16" s="235">
        <f t="shared" si="21"/>
        <v>63</v>
      </c>
      <c r="BA16" s="235">
        <f t="shared" si="21"/>
        <v>59</v>
      </c>
    </row>
    <row r="17" spans="1:53" s="9" customFormat="1" x14ac:dyDescent="0.25">
      <c r="A17" s="70"/>
      <c r="B17" s="74" t="str">
        <f>Modèle!B19</f>
        <v>Images</v>
      </c>
      <c r="C17" s="80" t="str">
        <f>Modèle!D19</f>
        <v>1.3.2</v>
      </c>
      <c r="D17" s="81" t="str">
        <f>Modèle!E19</f>
        <v>A</v>
      </c>
      <c r="E17" s="187">
        <f ca="1">COUNTIF(OFFSET(Synthèse!$G26,0,0,1,COUNTA(Synthèse!$10:$10)-6),"="&amp;$E$1)</f>
        <v>0</v>
      </c>
      <c r="F17" s="187">
        <f ca="1">COUNTIF(OFFSET(Synthèse!$G26,0,0,1,COUNTA(Synthèse!$10:$10)-6),"="&amp;$F$1)</f>
        <v>0</v>
      </c>
      <c r="G17" s="187">
        <f ca="1">COUNTIF(OFFSET(Synthèse!$G26,0,0,1,COUNTA(Synthèse!$10:$10)-6),"="&amp;$G$1)</f>
        <v>0</v>
      </c>
      <c r="H17" s="187">
        <f ca="1">COUNTIF(OFFSET(Synthèse!$G26,0,0,1,COUNTA(Synthèse!$10:$10)-6),"="&amp;$H$1)</f>
        <v>21</v>
      </c>
      <c r="I17" s="214">
        <f t="shared" ca="1" si="1"/>
        <v>21</v>
      </c>
      <c r="J17" s="68"/>
      <c r="K17" s="96"/>
      <c r="L17" s="197" t="s">
        <v>37</v>
      </c>
      <c r="M17" s="198">
        <f ca="1">SUM(M3:M15)</f>
        <v>677</v>
      </c>
      <c r="N17" s="198">
        <f ca="1">SUM(N3:N15)</f>
        <v>1030</v>
      </c>
      <c r="O17" s="198">
        <f ca="1">SUM(O3:O15)</f>
        <v>0</v>
      </c>
      <c r="P17" s="198">
        <f ca="1">SUM(P3:P15)</f>
        <v>3690</v>
      </c>
      <c r="S17" s="68"/>
      <c r="U17" s="68"/>
      <c r="X17" s="68"/>
      <c r="AA17" s="68"/>
      <c r="AD17" s="68"/>
      <c r="AE17" s="16"/>
    </row>
    <row r="18" spans="1:53" s="9" customFormat="1" x14ac:dyDescent="0.25">
      <c r="A18" s="70"/>
      <c r="B18" s="74" t="str">
        <f>Modèle!B20</f>
        <v>Images</v>
      </c>
      <c r="C18" s="80" t="str">
        <f>Modèle!D20</f>
        <v>1.3.3</v>
      </c>
      <c r="D18" s="81" t="str">
        <f>Modèle!E20</f>
        <v>A</v>
      </c>
      <c r="E18" s="187">
        <f ca="1">COUNTIF(OFFSET(Synthèse!$G27,0,0,1,COUNTA(Synthèse!$10:$10)-6),"="&amp;$E$1)</f>
        <v>0</v>
      </c>
      <c r="F18" s="187">
        <f ca="1">COUNTIF(OFFSET(Synthèse!$G27,0,0,1,COUNTA(Synthèse!$10:$10)-6),"="&amp;$F$1)</f>
        <v>0</v>
      </c>
      <c r="G18" s="187">
        <f ca="1">COUNTIF(OFFSET(Synthèse!$G27,0,0,1,COUNTA(Synthèse!$10:$10)-6),"="&amp;$G$1)</f>
        <v>0</v>
      </c>
      <c r="H18" s="187">
        <f ca="1">COUNTIF(OFFSET(Synthèse!$G27,0,0,1,COUNTA(Synthèse!$10:$10)-6),"="&amp;$H$1)</f>
        <v>21</v>
      </c>
      <c r="I18" s="214">
        <f t="shared" ca="1" si="1"/>
        <v>21</v>
      </c>
      <c r="J18" s="68"/>
      <c r="K18" s="96"/>
      <c r="L18" s="197" t="s">
        <v>473</v>
      </c>
      <c r="M18" s="199">
        <f ca="1">IFERROR((100/(M17+N17))*M17,"")</f>
        <v>39.660222612770944</v>
      </c>
      <c r="N18" s="199">
        <f ca="1">IFERROR((100/(M17+N17))*N17,"")</f>
        <v>60.339777387229056</v>
      </c>
      <c r="S18" s="68"/>
      <c r="U18" s="68"/>
      <c r="X18" s="68"/>
      <c r="AA18" s="68"/>
      <c r="AD18" s="68"/>
      <c r="AE18" s="16"/>
    </row>
    <row r="19" spans="1:53" s="9" customFormat="1" ht="15.75" x14ac:dyDescent="0.25">
      <c r="A19" s="70"/>
      <c r="B19" s="74" t="str">
        <f>Modèle!B21</f>
        <v>Images</v>
      </c>
      <c r="C19" s="80" t="str">
        <f>Modèle!D21</f>
        <v>1.3.4</v>
      </c>
      <c r="D19" s="81" t="str">
        <f>Modèle!E21</f>
        <v>A</v>
      </c>
      <c r="E19" s="187">
        <f ca="1">COUNTIF(OFFSET(Synthèse!$G28,0,0,1,COUNTA(Synthèse!$10:$10)-6),"="&amp;$E$1)</f>
        <v>0</v>
      </c>
      <c r="F19" s="187">
        <f ca="1">COUNTIF(OFFSET(Synthèse!$G28,0,0,1,COUNTA(Synthèse!$10:$10)-6),"="&amp;$F$1)</f>
        <v>0</v>
      </c>
      <c r="G19" s="187">
        <f ca="1">COUNTIF(OFFSET(Synthèse!$G28,0,0,1,COUNTA(Synthèse!$10:$10)-6),"="&amp;$G$1)</f>
        <v>0</v>
      </c>
      <c r="H19" s="187">
        <f ca="1">COUNTIF(OFFSET(Synthèse!$G28,0,0,1,COUNTA(Synthèse!$10:$10)-6),"="&amp;$H$1)</f>
        <v>21</v>
      </c>
      <c r="I19" s="214">
        <f t="shared" ca="1" si="1"/>
        <v>21</v>
      </c>
      <c r="J19" s="68"/>
      <c r="K19" s="96"/>
      <c r="S19" s="68"/>
      <c r="U19" s="68"/>
      <c r="X19" s="68"/>
      <c r="AA19" s="68"/>
      <c r="AD19" s="68"/>
      <c r="AE19" s="259" t="s">
        <v>1149</v>
      </c>
      <c r="AF19" s="260"/>
      <c r="AG19" s="252" t="s">
        <v>1141</v>
      </c>
      <c r="AH19" s="252" t="s">
        <v>1141</v>
      </c>
      <c r="AI19" s="252" t="s">
        <v>1141</v>
      </c>
      <c r="AJ19" s="252" t="s">
        <v>1141</v>
      </c>
      <c r="AK19" s="252" t="s">
        <v>1141</v>
      </c>
      <c r="AL19" s="252" t="s">
        <v>1141</v>
      </c>
      <c r="AM19" s="252" t="s">
        <v>1141</v>
      </c>
      <c r="AN19" s="252" t="s">
        <v>1141</v>
      </c>
      <c r="AO19" s="252" t="s">
        <v>1141</v>
      </c>
      <c r="AP19" s="252" t="s">
        <v>1141</v>
      </c>
      <c r="AQ19" s="252" t="s">
        <v>1141</v>
      </c>
      <c r="AR19" s="252" t="s">
        <v>1141</v>
      </c>
      <c r="AS19" s="252" t="s">
        <v>1141</v>
      </c>
      <c r="AT19" s="252" t="s">
        <v>1141</v>
      </c>
      <c r="AU19" s="252" t="s">
        <v>1141</v>
      </c>
      <c r="AV19" s="252" t="s">
        <v>1141</v>
      </c>
      <c r="AW19" s="252" t="s">
        <v>1141</v>
      </c>
      <c r="AX19" s="252" t="s">
        <v>1141</v>
      </c>
      <c r="AY19" s="252" t="s">
        <v>1141</v>
      </c>
      <c r="AZ19" s="252" t="s">
        <v>1141</v>
      </c>
      <c r="BA19" s="252" t="s">
        <v>1141</v>
      </c>
    </row>
    <row r="20" spans="1:53" s="9" customFormat="1" x14ac:dyDescent="0.25">
      <c r="A20" s="70"/>
      <c r="B20" s="74" t="str">
        <f>Modèle!B22</f>
        <v>Images</v>
      </c>
      <c r="C20" s="80" t="str">
        <f>Modèle!D22</f>
        <v>1.3.5</v>
      </c>
      <c r="D20" s="81" t="str">
        <f>Modèle!E22</f>
        <v>A</v>
      </c>
      <c r="E20" s="187">
        <f ca="1">COUNTIF(OFFSET(Synthèse!$G29,0,0,1,COUNTA(Synthèse!$10:$10)-6),"="&amp;$E$1)</f>
        <v>0</v>
      </c>
      <c r="F20" s="187">
        <f ca="1">COUNTIF(OFFSET(Synthèse!$G29,0,0,1,COUNTA(Synthèse!$10:$10)-6),"="&amp;$F$1)</f>
        <v>0</v>
      </c>
      <c r="G20" s="187">
        <f ca="1">COUNTIF(OFFSET(Synthèse!$G29,0,0,1,COUNTA(Synthèse!$10:$10)-6),"="&amp;$G$1)</f>
        <v>0</v>
      </c>
      <c r="H20" s="187">
        <f ca="1">COUNTIF(OFFSET(Synthèse!$G29,0,0,1,COUNTA(Synthèse!$10:$10)-6),"="&amp;$H$1)</f>
        <v>21</v>
      </c>
      <c r="I20" s="214">
        <f t="shared" ca="1" si="1"/>
        <v>21</v>
      </c>
      <c r="J20" s="68"/>
      <c r="K20" s="96"/>
      <c r="L20" s="386" t="s">
        <v>804</v>
      </c>
      <c r="M20" s="386"/>
      <c r="N20" s="386"/>
      <c r="O20"/>
      <c r="P20"/>
      <c r="S20" s="68"/>
      <c r="U20" s="68"/>
      <c r="X20" s="68"/>
      <c r="AA20" s="68"/>
      <c r="AD20" s="68"/>
      <c r="AE20" s="216" t="s">
        <v>1137</v>
      </c>
      <c r="AF20" s="24" t="s">
        <v>1153</v>
      </c>
      <c r="AG20" s="253" t="str">
        <f t="shared" ref="AG20:BA20" si="22">AG$1</f>
        <v>Page1</v>
      </c>
      <c r="AH20" s="253" t="str">
        <f t="shared" si="22"/>
        <v>Page2</v>
      </c>
      <c r="AI20" s="253" t="str">
        <f t="shared" si="22"/>
        <v>Page3</v>
      </c>
      <c r="AJ20" s="253" t="str">
        <f t="shared" si="22"/>
        <v>Page4</v>
      </c>
      <c r="AK20" s="253" t="str">
        <f t="shared" si="22"/>
        <v>Page5</v>
      </c>
      <c r="AL20" s="253" t="str">
        <f t="shared" si="22"/>
        <v>Page6</v>
      </c>
      <c r="AM20" s="253" t="str">
        <f t="shared" si="22"/>
        <v>Page7</v>
      </c>
      <c r="AN20" s="253" t="str">
        <f t="shared" si="22"/>
        <v>Page8</v>
      </c>
      <c r="AO20" s="253" t="str">
        <f t="shared" si="22"/>
        <v>Page9</v>
      </c>
      <c r="AP20" s="253" t="str">
        <f t="shared" si="22"/>
        <v>Page10</v>
      </c>
      <c r="AQ20" s="253" t="str">
        <f t="shared" si="22"/>
        <v>Page11</v>
      </c>
      <c r="AR20" s="253" t="str">
        <f t="shared" si="22"/>
        <v>Page12</v>
      </c>
      <c r="AS20" s="253" t="str">
        <f t="shared" si="22"/>
        <v>Page13</v>
      </c>
      <c r="AT20" s="253" t="str">
        <f t="shared" si="22"/>
        <v>Page14</v>
      </c>
      <c r="AU20" s="253" t="str">
        <f t="shared" si="22"/>
        <v>Page15</v>
      </c>
      <c r="AV20" s="253" t="str">
        <f t="shared" si="22"/>
        <v>Page16</v>
      </c>
      <c r="AW20" s="253" t="str">
        <f t="shared" si="22"/>
        <v>Page17</v>
      </c>
      <c r="AX20" s="253" t="str">
        <f t="shared" si="22"/>
        <v>Page18</v>
      </c>
      <c r="AY20" s="253" t="str">
        <f t="shared" si="22"/>
        <v>Page19</v>
      </c>
      <c r="AZ20" s="253" t="str">
        <f t="shared" si="22"/>
        <v>Page20</v>
      </c>
      <c r="BA20" s="253" t="str">
        <f t="shared" si="22"/>
        <v>Page21</v>
      </c>
    </row>
    <row r="21" spans="1:53" s="9" customFormat="1" x14ac:dyDescent="0.25">
      <c r="A21" s="70"/>
      <c r="B21" s="74" t="str">
        <f>Modèle!B23</f>
        <v>Images</v>
      </c>
      <c r="C21" s="80" t="str">
        <f>Modèle!D23</f>
        <v>1.3.6</v>
      </c>
      <c r="D21" s="81" t="str">
        <f>Modèle!E23</f>
        <v>A</v>
      </c>
      <c r="E21" s="187">
        <f ca="1">COUNTIF(OFFSET(Synthèse!$G30,0,0,1,COUNTA(Synthèse!$10:$10)-6),"="&amp;$E$1)</f>
        <v>0</v>
      </c>
      <c r="F21" s="187">
        <f ca="1">COUNTIF(OFFSET(Synthèse!$G30,0,0,1,COUNTA(Synthèse!$10:$10)-6),"="&amp;$F$1)</f>
        <v>0</v>
      </c>
      <c r="G21" s="187">
        <f ca="1">COUNTIF(OFFSET(Synthèse!$G30,0,0,1,COUNTA(Synthèse!$10:$10)-6),"="&amp;$G$1)</f>
        <v>0</v>
      </c>
      <c r="H21" s="187">
        <f ca="1">COUNTIF(OFFSET(Synthèse!$G30,0,0,1,COUNTA(Synthèse!$10:$10)-6),"="&amp;$H$1)</f>
        <v>21</v>
      </c>
      <c r="I21" s="214">
        <f t="shared" ca="1" si="1"/>
        <v>21</v>
      </c>
      <c r="J21" s="68"/>
      <c r="K21" s="96"/>
      <c r="L21" s="200" t="s">
        <v>474</v>
      </c>
      <c r="M21" s="21" t="s">
        <v>473</v>
      </c>
      <c r="N21" s="21" t="s">
        <v>475</v>
      </c>
      <c r="P21"/>
      <c r="S21" s="68"/>
      <c r="U21" s="68"/>
      <c r="X21" s="68"/>
      <c r="AA21" s="68"/>
      <c r="AD21" s="68"/>
      <c r="AE21" s="271" t="s">
        <v>483</v>
      </c>
      <c r="AF21" s="217">
        <f>COUNTIF(TabTrans[Test],"="&amp;Value!$AE21&amp;".*")</f>
        <v>8</v>
      </c>
      <c r="AG21" s="22">
        <f>IF(COUNTIFS(TabSynthez[Test],"="&amp;$AE21&amp;".*",TabSynthez[Page1],"Validé")&gt;0,IF(COUNTIFS(TabSynthez[Test],"="&amp;$AE21&amp;".*",TabSynthez[Page1],"Validé")+COUNTIFS(TabSynthez[Test],"="&amp;$AE21&amp;".*",TabSynthez[Page1],"NA")=$AF21,1,0),0)</f>
        <v>1</v>
      </c>
      <c r="AH21" s="22">
        <f>IF(COUNTIFS(TabSynthez[Test],"="&amp;$AE21&amp;".*",TabSynthez[Page2],"Validé")&gt;0,IF(COUNTIFS(TabSynthez[Test],"="&amp;$AE21&amp;".*",TabSynthez[Page2],"Validé")+COUNTIFS(TabSynthez[Test],"="&amp;$AE21&amp;".*",TabSynthez[Page2],"NA")=$AF21,1,0),0)</f>
        <v>1</v>
      </c>
      <c r="AI21" s="22">
        <f>IF(COUNTIFS(TabSynthez[Test],"="&amp;$AE21&amp;".*",TabSynthez[Page3],"Validé")&gt;0,IF(COUNTIFS(TabSynthez[Test],"="&amp;$AE21&amp;".*",TabSynthez[Page3],"Validé")+COUNTIFS(TabSynthez[Test],"="&amp;$AE21&amp;".*",TabSynthez[Page3],"NA")=$AF21,1,0),0)</f>
        <v>1</v>
      </c>
      <c r="AJ21" s="22">
        <f>IF(COUNTIFS(TabSynthez[Test],"="&amp;$AE21&amp;".*",TabSynthez[Page4],"Validé")&gt;0,IF(COUNTIFS(TabSynthez[Test],"="&amp;$AE21&amp;".*",TabSynthez[Page4],"Validé")+COUNTIFS(TabSynthez[Test],"="&amp;$AE21&amp;".*",TabSynthez[Page4],"NA")=$AF21,1,0),0)</f>
        <v>1</v>
      </c>
      <c r="AK21" s="22">
        <f>IF(COUNTIFS(TabSynthez[Test],"="&amp;$AE21&amp;".*",TabSynthez[Page5],"Validé")&gt;0,IF(COUNTIFS(TabSynthez[Test],"="&amp;$AE21&amp;".*",TabSynthez[Page5],"Validé")+COUNTIFS(TabSynthez[Test],"="&amp;$AE21&amp;".*",TabSynthez[Page5],"NA")=$AF21,1,0),0)</f>
        <v>1</v>
      </c>
      <c r="AL21" s="22">
        <f>IF(COUNTIFS(TabSynthez[Test],"="&amp;$AE21&amp;".*",TabSynthez[Page6],"Validé")&gt;0,IF(COUNTIFS(TabSynthez[Test],"="&amp;$AE21&amp;".*",TabSynthez[Page6],"Validé")+COUNTIFS(TabSynthez[Test],"="&amp;$AE21&amp;".*",TabSynthez[Page6],"NA")=$AF21,1,0),0)</f>
        <v>1</v>
      </c>
      <c r="AM21" s="22">
        <f>IF(COUNTIFS(TabSynthez[Test],"="&amp;$AE21&amp;".*",TabSynthez[Page7],"Validé")&gt;0,IF(COUNTIFS(TabSynthez[Test],"="&amp;$AE21&amp;".*",TabSynthez[Page7],"Validé")+COUNTIFS(TabSynthez[Test],"="&amp;$AE21&amp;".*",TabSynthez[Page7],"NA")=$AF21,1,0),0)</f>
        <v>1</v>
      </c>
      <c r="AN21" s="22">
        <f>IF(COUNTIFS(TabSynthez[Test],"="&amp;$AE21&amp;".*",TabSynthez[Page8],"Validé")&gt;0,IF(COUNTIFS(TabSynthez[Test],"="&amp;$AE21&amp;".*",TabSynthez[Page8],"Validé")+COUNTIFS(TabSynthez[Test],"="&amp;$AE21&amp;".*",TabSynthez[Page8],"NA")=$AF21,1,0),0)</f>
        <v>1</v>
      </c>
      <c r="AO21" s="22">
        <f>IF(COUNTIFS(TabSynthez[Test],"="&amp;$AE21&amp;".*",TabSynthez[Page9],"Validé")&gt;0,IF(COUNTIFS(TabSynthez[Test],"="&amp;$AE21&amp;".*",TabSynthez[Page9],"Validé")+COUNTIFS(TabSynthez[Test],"="&amp;$AE21&amp;".*",TabSynthez[Page9],"NA")=$AF21,1,0),0)</f>
        <v>1</v>
      </c>
      <c r="AP21" s="22">
        <f>IF(COUNTIFS(TabSynthez[Test],"="&amp;$AE21&amp;".*",TabSynthez[Page10],"Validé")&gt;0,IF(COUNTIFS(TabSynthez[Test],"="&amp;$AE21&amp;".*",TabSynthez[Page10],"Validé")+COUNTIFS(TabSynthez[Test],"="&amp;$AE21&amp;".*",TabSynthez[Page10],"NA")=$AF21,1,0),0)</f>
        <v>1</v>
      </c>
      <c r="AQ21" s="22">
        <f>IF(COUNTIFS(TabSynthez[Test],"="&amp;$AE21&amp;".*",TabSynthez[Page11],"Validé")&gt;0,IF(COUNTIFS(TabSynthez[Test],"="&amp;$AE21&amp;".*",TabSynthez[Page11],"Validé")+COUNTIFS(TabSynthez[Test],"="&amp;$AE21&amp;".*",TabSynthez[Page11],"NA")=$AF21,1,0),0)</f>
        <v>1</v>
      </c>
      <c r="AR21" s="22">
        <f>IF(COUNTIFS(TabSynthez[Test],"="&amp;$AE21&amp;".*",TabSynthez[Page12],"Validé")&gt;0,IF(COUNTIFS(TabSynthez[Test],"="&amp;$AE21&amp;".*",TabSynthez[Page12],"Validé")+COUNTIFS(TabSynthez[Test],"="&amp;$AE21&amp;".*",TabSynthez[Page12],"NA")=$AF21,1,0),0)</f>
        <v>1</v>
      </c>
      <c r="AS21" s="22">
        <f>IF(COUNTIFS(TabSynthez[Test],"="&amp;$AE21&amp;".*",TabSynthez[Page13],"Validé")&gt;0,IF(COUNTIFS(TabSynthez[Test],"="&amp;$AE21&amp;".*",TabSynthez[Page13],"Validé")+COUNTIFS(TabSynthez[Test],"="&amp;$AE21&amp;".*",TabSynthez[Page13],"NA")=$AF21,1,0),0)</f>
        <v>1</v>
      </c>
      <c r="AT21" s="22">
        <f>IF(COUNTIFS(TabSynthez[Test],"="&amp;$AE21&amp;".*",TabSynthez[Page14],"Validé")&gt;0,IF(COUNTIFS(TabSynthez[Test],"="&amp;$AE21&amp;".*",TabSynthez[Page14],"Validé")+COUNTIFS(TabSynthez[Test],"="&amp;$AE21&amp;".*",TabSynthez[Page14],"NA")=$AF21,1,0),0)</f>
        <v>1</v>
      </c>
      <c r="AU21" s="22">
        <f>IF(COUNTIFS(TabSynthez[Test],"="&amp;$AE21&amp;".*",TabSynthez[Page15],"Validé")&gt;0,IF(COUNTIFS(TabSynthez[Test],"="&amp;$AE21&amp;".*",TabSynthez[Page15],"Validé")+COUNTIFS(TabSynthez[Test],"="&amp;$AE21&amp;".*",TabSynthez[Page15],"NA")=$AF21,1,0),0)</f>
        <v>1</v>
      </c>
      <c r="AV21" s="22">
        <f>IF(COUNTIFS(TabSynthez[Test],"="&amp;$AE21&amp;".*",TabSynthez[Page16],"Validé")&gt;0,IF(COUNTIFS(TabSynthez[Test],"="&amp;$AE21&amp;".*",TabSynthez[Page16],"Validé")+COUNTIFS(TabSynthez[Test],"="&amp;$AE21&amp;".*",TabSynthez[Page16],"NA")=$AF21,1,0),0)</f>
        <v>1</v>
      </c>
      <c r="AW21" s="22">
        <f>IF(COUNTIFS(TabSynthez[Test],"="&amp;$AE21&amp;".*",TabSynthez[Page17],"Validé")&gt;0,IF(COUNTIFS(TabSynthez[Test],"="&amp;$AE21&amp;".*",TabSynthez[Page17],"Validé")+COUNTIFS(TabSynthez[Test],"="&amp;$AE21&amp;".*",TabSynthez[Page17],"NA")=$AF21,1,0),0)</f>
        <v>1</v>
      </c>
      <c r="AX21" s="22">
        <f>IF(COUNTIFS(TabSynthez[Test],"="&amp;$AE21&amp;".*",TabSynthez[Page18],"Validé")&gt;0,IF(COUNTIFS(TabSynthez[Test],"="&amp;$AE21&amp;".*",TabSynthez[Page18],"Validé")+COUNTIFS(TabSynthez[Test],"="&amp;$AE21&amp;".*",TabSynthez[Page18],"NA")=$AF21,1,0),0)</f>
        <v>1</v>
      </c>
      <c r="AY21" s="22">
        <f>IF(COUNTIFS(TabSynthez[Test],"="&amp;$AE21&amp;".*",TabSynthez[Page19],"Validé")&gt;0,IF(COUNTIFS(TabSynthez[Test],"="&amp;$AE21&amp;".*",TabSynthez[Page19],"Validé")+COUNTIFS(TabSynthez[Test],"="&amp;$AE21&amp;".*",TabSynthez[Page19],"NA")=$AF21,1,0),0)</f>
        <v>1</v>
      </c>
      <c r="AZ21" s="22">
        <f>IF(COUNTIFS(TabSynthez[Test],"="&amp;$AE21&amp;".*",TabSynthez[Page20],"Validé")&gt;0,IF(COUNTIFS(TabSynthez[Test],"="&amp;$AE21&amp;".*",TabSynthez[Page20],"Validé")+COUNTIFS(TabSynthez[Test],"="&amp;$AE21&amp;".*",TabSynthez[Page20],"NA")=$AF21,1,0),0)</f>
        <v>1</v>
      </c>
      <c r="BA21" s="22">
        <f>IF(COUNTIFS(TabSynthez[Test],"="&amp;$AE21&amp;".*",TabSynthez[Page21],"Validé")&gt;0,IF(COUNTIFS(TabSynthez[Test],"="&amp;$AE21&amp;".*",TabSynthez[Page21],"Validé")+COUNTIFS(TabSynthez[Test],"="&amp;$AE21&amp;".*",TabSynthez[Page21],"NA")=$AF21,1,0),0)</f>
        <v>1</v>
      </c>
    </row>
    <row r="22" spans="1:53" s="9" customFormat="1" x14ac:dyDescent="0.25">
      <c r="A22" s="70"/>
      <c r="B22" s="74" t="str">
        <f>Modèle!B24</f>
        <v>Images</v>
      </c>
      <c r="C22" s="80" t="str">
        <f>Modèle!D24</f>
        <v>1.3.7</v>
      </c>
      <c r="D22" s="81" t="str">
        <f>Modèle!E24</f>
        <v>A</v>
      </c>
      <c r="E22" s="187">
        <f ca="1">COUNTIF(OFFSET(Synthèse!$G31,0,0,1,COUNTA(Synthèse!$10:$10)-6),"="&amp;$E$1)</f>
        <v>0</v>
      </c>
      <c r="F22" s="187">
        <f ca="1">COUNTIF(OFFSET(Synthèse!$G31,0,0,1,COUNTA(Synthèse!$10:$10)-6),"="&amp;$F$1)</f>
        <v>0</v>
      </c>
      <c r="G22" s="187">
        <f ca="1">COUNTIF(OFFSET(Synthèse!$G31,0,0,1,COUNTA(Synthèse!$10:$10)-6),"="&amp;$G$1)</f>
        <v>0</v>
      </c>
      <c r="H22" s="187">
        <f ca="1">COUNTIF(OFFSET(Synthèse!$G31,0,0,1,COUNTA(Synthèse!$10:$10)-6),"="&amp;$H$1)</f>
        <v>21</v>
      </c>
      <c r="I22" s="214">
        <f t="shared" ca="1" si="1"/>
        <v>21</v>
      </c>
      <c r="J22" s="68"/>
      <c r="K22" s="96"/>
      <c r="L22" s="23" t="s">
        <v>476</v>
      </c>
      <c r="M22" s="71">
        <f ca="1">IFERROR((100/(N22+N23))*N22,"")</f>
        <v>48.07692307692308</v>
      </c>
      <c r="N22" s="22">
        <f ca="1">COUNTIF(E2:E258,"&gt;0")</f>
        <v>75</v>
      </c>
      <c r="P22"/>
      <c r="S22" s="68"/>
      <c r="U22" s="68"/>
      <c r="X22" s="68"/>
      <c r="AA22" s="68"/>
      <c r="AD22" s="68"/>
      <c r="AE22" s="271" t="s">
        <v>485</v>
      </c>
      <c r="AF22" s="217">
        <f>COUNTIF(TabTrans[Test],"="&amp;Value!$AE22&amp;".*")</f>
        <v>6</v>
      </c>
      <c r="AG22" s="22">
        <f>IF(COUNTIFS(TabSynthez[Test],"="&amp;$AE22&amp;".*",TabSynthez[Page1],"Validé")&gt;0,IF(COUNTIFS(TabSynthez[Test],"="&amp;$AE22&amp;".*",TabSynthez[Page1],"Validé")+COUNTIFS(TabSynthez[Test],"="&amp;$AE22&amp;".*",TabSynthez[Page1],"NA")=$AF22,1,0),0)</f>
        <v>1</v>
      </c>
      <c r="AH22" s="22">
        <f>IF(COUNTIFS(TabSynthez[Test],"="&amp;$AE22&amp;".*",TabSynthez[Page2],"Validé")&gt;0,IF(COUNTIFS(TabSynthez[Test],"="&amp;$AE22&amp;".*",TabSynthez[Page2],"Validé")+COUNTIFS(TabSynthez[Test],"="&amp;$AE22&amp;".*",TabSynthez[Page2],"NA")=$AF22,1,0),0)</f>
        <v>1</v>
      </c>
      <c r="AI22" s="22">
        <f>IF(COUNTIFS(TabSynthez[Test],"="&amp;$AE22&amp;".*",TabSynthez[Page3],"Validé")&gt;0,IF(COUNTIFS(TabSynthez[Test],"="&amp;$AE22&amp;".*",TabSynthez[Page3],"Validé")+COUNTIFS(TabSynthez[Test],"="&amp;$AE22&amp;".*",TabSynthez[Page3],"NA")=$AF22,1,0),0)</f>
        <v>1</v>
      </c>
      <c r="AJ22" s="22">
        <f>IF(COUNTIFS(TabSynthez[Test],"="&amp;$AE22&amp;".*",TabSynthez[Page4],"Validé")&gt;0,IF(COUNTIFS(TabSynthez[Test],"="&amp;$AE22&amp;".*",TabSynthez[Page4],"Validé")+COUNTIFS(TabSynthez[Test],"="&amp;$AE22&amp;".*",TabSynthez[Page4],"NA")=$AF22,1,0),0)</f>
        <v>1</v>
      </c>
      <c r="AK22" s="22">
        <f>IF(COUNTIFS(TabSynthez[Test],"="&amp;$AE22&amp;".*",TabSynthez[Page5],"Validé")&gt;0,IF(COUNTIFS(TabSynthez[Test],"="&amp;$AE22&amp;".*",TabSynthez[Page5],"Validé")+COUNTIFS(TabSynthez[Test],"="&amp;$AE22&amp;".*",TabSynthez[Page5],"NA")=$AF22,1,0),0)</f>
        <v>1</v>
      </c>
      <c r="AL22" s="22">
        <f>IF(COUNTIFS(TabSynthez[Test],"="&amp;$AE22&amp;".*",TabSynthez[Page6],"Validé")&gt;0,IF(COUNTIFS(TabSynthez[Test],"="&amp;$AE22&amp;".*",TabSynthez[Page6],"Validé")+COUNTIFS(TabSynthez[Test],"="&amp;$AE22&amp;".*",TabSynthez[Page6],"NA")=$AF22,1,0),0)</f>
        <v>1</v>
      </c>
      <c r="AM22" s="22">
        <f>IF(COUNTIFS(TabSynthez[Test],"="&amp;$AE22&amp;".*",TabSynthez[Page7],"Validé")&gt;0,IF(COUNTIFS(TabSynthez[Test],"="&amp;$AE22&amp;".*",TabSynthez[Page7],"Validé")+COUNTIFS(TabSynthez[Test],"="&amp;$AE22&amp;".*",TabSynthez[Page7],"NA")=$AF22,1,0),0)</f>
        <v>1</v>
      </c>
      <c r="AN22" s="22">
        <f>IF(COUNTIFS(TabSynthez[Test],"="&amp;$AE22&amp;".*",TabSynthez[Page8],"Validé")&gt;0,IF(COUNTIFS(TabSynthez[Test],"="&amp;$AE22&amp;".*",TabSynthez[Page8],"Validé")+COUNTIFS(TabSynthez[Test],"="&amp;$AE22&amp;".*",TabSynthez[Page8],"NA")=$AF22,1,0),0)</f>
        <v>1</v>
      </c>
      <c r="AO22" s="22">
        <f>IF(COUNTIFS(TabSynthez[Test],"="&amp;$AE22&amp;".*",TabSynthez[Page9],"Validé")&gt;0,IF(COUNTIFS(TabSynthez[Test],"="&amp;$AE22&amp;".*",TabSynthez[Page9],"Validé")+COUNTIFS(TabSynthez[Test],"="&amp;$AE22&amp;".*",TabSynthez[Page9],"NA")=$AF22,1,0),0)</f>
        <v>1</v>
      </c>
      <c r="AP22" s="22">
        <f>IF(COUNTIFS(TabSynthez[Test],"="&amp;$AE22&amp;".*",TabSynthez[Page10],"Validé")&gt;0,IF(COUNTIFS(TabSynthez[Test],"="&amp;$AE22&amp;".*",TabSynthez[Page10],"Validé")+COUNTIFS(TabSynthez[Test],"="&amp;$AE22&amp;".*",TabSynthez[Page10],"NA")=$AF22,1,0),0)</f>
        <v>0</v>
      </c>
      <c r="AQ22" s="22">
        <f>IF(COUNTIFS(TabSynthez[Test],"="&amp;$AE22&amp;".*",TabSynthez[Page11],"Validé")&gt;0,IF(COUNTIFS(TabSynthez[Test],"="&amp;$AE22&amp;".*",TabSynthez[Page11],"Validé")+COUNTIFS(TabSynthez[Test],"="&amp;$AE22&amp;".*",TabSynthez[Page11],"NA")=$AF22,1,0),0)</f>
        <v>0</v>
      </c>
      <c r="AR22" s="22">
        <f>IF(COUNTIFS(TabSynthez[Test],"="&amp;$AE22&amp;".*",TabSynthez[Page12],"Validé")&gt;0,IF(COUNTIFS(TabSynthez[Test],"="&amp;$AE22&amp;".*",TabSynthez[Page12],"Validé")+COUNTIFS(TabSynthez[Test],"="&amp;$AE22&amp;".*",TabSynthez[Page12],"NA")=$AF22,1,0),0)</f>
        <v>1</v>
      </c>
      <c r="AS22" s="22">
        <f>IF(COUNTIFS(TabSynthez[Test],"="&amp;$AE22&amp;".*",TabSynthez[Page13],"Validé")&gt;0,IF(COUNTIFS(TabSynthez[Test],"="&amp;$AE22&amp;".*",TabSynthez[Page13],"Validé")+COUNTIFS(TabSynthez[Test],"="&amp;$AE22&amp;".*",TabSynthez[Page13],"NA")=$AF22,1,0),0)</f>
        <v>0</v>
      </c>
      <c r="AT22" s="22">
        <f>IF(COUNTIFS(TabSynthez[Test],"="&amp;$AE22&amp;".*",TabSynthez[Page14],"Validé")&gt;0,IF(COUNTIFS(TabSynthez[Test],"="&amp;$AE22&amp;".*",TabSynthez[Page14],"Validé")+COUNTIFS(TabSynthez[Test],"="&amp;$AE22&amp;".*",TabSynthez[Page14],"NA")=$AF22,1,0),0)</f>
        <v>0</v>
      </c>
      <c r="AU22" s="22">
        <f>IF(COUNTIFS(TabSynthez[Test],"="&amp;$AE22&amp;".*",TabSynthez[Page15],"Validé")&gt;0,IF(COUNTIFS(TabSynthez[Test],"="&amp;$AE22&amp;".*",TabSynthez[Page15],"Validé")+COUNTIFS(TabSynthez[Test],"="&amp;$AE22&amp;".*",TabSynthez[Page15],"NA")=$AF22,1,0),0)</f>
        <v>0</v>
      </c>
      <c r="AV22" s="22">
        <f>IF(COUNTIFS(TabSynthez[Test],"="&amp;$AE22&amp;".*",TabSynthez[Page16],"Validé")&gt;0,IF(COUNTIFS(TabSynthez[Test],"="&amp;$AE22&amp;".*",TabSynthez[Page16],"Validé")+COUNTIFS(TabSynthez[Test],"="&amp;$AE22&amp;".*",TabSynthez[Page16],"NA")=$AF22,1,0),0)</f>
        <v>1</v>
      </c>
      <c r="AW22" s="22">
        <f>IF(COUNTIFS(TabSynthez[Test],"="&amp;$AE22&amp;".*",TabSynthez[Page17],"Validé")&gt;0,IF(COUNTIFS(TabSynthez[Test],"="&amp;$AE22&amp;".*",TabSynthez[Page17],"Validé")+COUNTIFS(TabSynthez[Test],"="&amp;$AE22&amp;".*",TabSynthez[Page17],"NA")=$AF22,1,0),0)</f>
        <v>1</v>
      </c>
      <c r="AX22" s="22">
        <f>IF(COUNTIFS(TabSynthez[Test],"="&amp;$AE22&amp;".*",TabSynthez[Page18],"Validé")&gt;0,IF(COUNTIFS(TabSynthez[Test],"="&amp;$AE22&amp;".*",TabSynthez[Page18],"Validé")+COUNTIFS(TabSynthez[Test],"="&amp;$AE22&amp;".*",TabSynthez[Page18],"NA")=$AF22,1,0),0)</f>
        <v>0</v>
      </c>
      <c r="AY22" s="22">
        <f>IF(COUNTIFS(TabSynthez[Test],"="&amp;$AE22&amp;".*",TabSynthez[Page19],"Validé")&gt;0,IF(COUNTIFS(TabSynthez[Test],"="&amp;$AE22&amp;".*",TabSynthez[Page19],"Validé")+COUNTIFS(TabSynthez[Test],"="&amp;$AE22&amp;".*",TabSynthez[Page19],"NA")=$AF22,1,0),0)</f>
        <v>1</v>
      </c>
      <c r="AZ22" s="22">
        <f>IF(COUNTIFS(TabSynthez[Test],"="&amp;$AE22&amp;".*",TabSynthez[Page20],"Validé")&gt;0,IF(COUNTIFS(TabSynthez[Test],"="&amp;$AE22&amp;".*",TabSynthez[Page20],"Validé")+COUNTIFS(TabSynthez[Test],"="&amp;$AE22&amp;".*",TabSynthez[Page20],"NA")=$AF22,1,0),0)</f>
        <v>1</v>
      </c>
      <c r="BA22" s="22">
        <f>IF(COUNTIFS(TabSynthez[Test],"="&amp;$AE22&amp;".*",TabSynthez[Page21],"Validé")&gt;0,IF(COUNTIFS(TabSynthez[Test],"="&amp;$AE22&amp;".*",TabSynthez[Page21],"Validé")+COUNTIFS(TabSynthez[Test],"="&amp;$AE22&amp;".*",TabSynthez[Page21],"NA")=$AF22,1,0),0)</f>
        <v>1</v>
      </c>
    </row>
    <row r="23" spans="1:53" s="9" customFormat="1" x14ac:dyDescent="0.25">
      <c r="A23" s="70"/>
      <c r="B23" s="74" t="str">
        <f>Modèle!B25</f>
        <v>Images</v>
      </c>
      <c r="C23" s="80" t="str">
        <f>Modèle!D25</f>
        <v>1.3.8</v>
      </c>
      <c r="D23" s="81" t="str">
        <f>Modèle!E25</f>
        <v>A</v>
      </c>
      <c r="E23" s="187">
        <f ca="1">COUNTIF(OFFSET(Synthèse!$G32,0,0,1,COUNTA(Synthèse!$10:$10)-6),"="&amp;$E$1)</f>
        <v>0</v>
      </c>
      <c r="F23" s="187">
        <f ca="1">COUNTIF(OFFSET(Synthèse!$G32,0,0,1,COUNTA(Synthèse!$10:$10)-6),"="&amp;$F$1)</f>
        <v>0</v>
      </c>
      <c r="G23" s="187">
        <f ca="1">COUNTIF(OFFSET(Synthèse!$G32,0,0,1,COUNTA(Synthèse!$10:$10)-6),"="&amp;$G$1)</f>
        <v>0</v>
      </c>
      <c r="H23" s="187">
        <f ca="1">COUNTIF(OFFSET(Synthèse!$G32,0,0,1,COUNTA(Synthèse!$10:$10)-6),"="&amp;$H$1)</f>
        <v>21</v>
      </c>
      <c r="I23" s="214">
        <f t="shared" ca="1" si="1"/>
        <v>21</v>
      </c>
      <c r="J23" s="68"/>
      <c r="K23" s="96"/>
      <c r="L23" s="23" t="s">
        <v>477</v>
      </c>
      <c r="M23" s="71">
        <f ca="1">IFERROR((100/(N22+N23))*N23,"")</f>
        <v>51.923076923076927</v>
      </c>
      <c r="N23" s="22">
        <f ca="1">COUNTIF(F2:F258,"&gt;0")</f>
        <v>81</v>
      </c>
      <c r="P23"/>
      <c r="S23" s="68"/>
      <c r="U23" s="68"/>
      <c r="X23" s="68"/>
      <c r="AA23" s="68"/>
      <c r="AD23" s="68"/>
      <c r="AE23" s="271" t="s">
        <v>486</v>
      </c>
      <c r="AF23" s="217">
        <f>COUNTIF(TabTrans[Test],"="&amp;Value!$AE23&amp;".*")</f>
        <v>9</v>
      </c>
      <c r="AG23" s="22">
        <f>IF(COUNTIFS(TabSynthez[Test],"="&amp;$AE23&amp;".*",TabSynthez[Page1],"Validé")&gt;0,IF(COUNTIFS(TabSynthez[Test],"="&amp;$AE23&amp;".*",TabSynthez[Page1],"Validé")+COUNTIFS(TabSynthez[Test],"="&amp;$AE23&amp;".*",TabSynthez[Page1],"NA")=$AF23,1,0),0)</f>
        <v>0</v>
      </c>
      <c r="AH23" s="22">
        <f>IF(COUNTIFS(TabSynthez[Test],"="&amp;$AE23&amp;".*",TabSynthez[Page2],"Validé")&gt;0,IF(COUNTIFS(TabSynthez[Test],"="&amp;$AE23&amp;".*",TabSynthez[Page2],"Validé")+COUNTIFS(TabSynthez[Test],"="&amp;$AE23&amp;".*",TabSynthez[Page2],"NA")=$AF23,1,0),0)</f>
        <v>0</v>
      </c>
      <c r="AI23" s="22">
        <f>IF(COUNTIFS(TabSynthez[Test],"="&amp;$AE23&amp;".*",TabSynthez[Page3],"Validé")&gt;0,IF(COUNTIFS(TabSynthez[Test],"="&amp;$AE23&amp;".*",TabSynthez[Page3],"Validé")+COUNTIFS(TabSynthez[Test],"="&amp;$AE23&amp;".*",TabSynthez[Page3],"NA")=$AF23,1,0),0)</f>
        <v>0</v>
      </c>
      <c r="AJ23" s="22">
        <f>IF(COUNTIFS(TabSynthez[Test],"="&amp;$AE23&amp;".*",TabSynthez[Page4],"Validé")&gt;0,IF(COUNTIFS(TabSynthez[Test],"="&amp;$AE23&amp;".*",TabSynthez[Page4],"Validé")+COUNTIFS(TabSynthez[Test],"="&amp;$AE23&amp;".*",TabSynthez[Page4],"NA")=$AF23,1,0),0)</f>
        <v>0</v>
      </c>
      <c r="AK23" s="22">
        <f>IF(COUNTIFS(TabSynthez[Test],"="&amp;$AE23&amp;".*",TabSynthez[Page5],"Validé")&gt;0,IF(COUNTIFS(TabSynthez[Test],"="&amp;$AE23&amp;".*",TabSynthez[Page5],"Validé")+COUNTIFS(TabSynthez[Test],"="&amp;$AE23&amp;".*",TabSynthez[Page5],"NA")=$AF23,1,0),0)</f>
        <v>0</v>
      </c>
      <c r="AL23" s="22">
        <f>IF(COUNTIFS(TabSynthez[Test],"="&amp;$AE23&amp;".*",TabSynthez[Page6],"Validé")&gt;0,IF(COUNTIFS(TabSynthez[Test],"="&amp;$AE23&amp;".*",TabSynthez[Page6],"Validé")+COUNTIFS(TabSynthez[Test],"="&amp;$AE23&amp;".*",TabSynthez[Page6],"NA")=$AF23,1,0),0)</f>
        <v>0</v>
      </c>
      <c r="AM23" s="22">
        <f>IF(COUNTIFS(TabSynthez[Test],"="&amp;$AE23&amp;".*",TabSynthez[Page7],"Validé")&gt;0,IF(COUNTIFS(TabSynthez[Test],"="&amp;$AE23&amp;".*",TabSynthez[Page7],"Validé")+COUNTIFS(TabSynthez[Test],"="&amp;$AE23&amp;".*",TabSynthez[Page7],"NA")=$AF23,1,0),0)</f>
        <v>0</v>
      </c>
      <c r="AN23" s="22">
        <f>IF(COUNTIFS(TabSynthez[Test],"="&amp;$AE23&amp;".*",TabSynthez[Page8],"Validé")&gt;0,IF(COUNTIFS(TabSynthez[Test],"="&amp;$AE23&amp;".*",TabSynthez[Page8],"Validé")+COUNTIFS(TabSynthez[Test],"="&amp;$AE23&amp;".*",TabSynthez[Page8],"NA")=$AF23,1,0),0)</f>
        <v>0</v>
      </c>
      <c r="AO23" s="22">
        <f>IF(COUNTIFS(TabSynthez[Test],"="&amp;$AE23&amp;".*",TabSynthez[Page9],"Validé")&gt;0,IF(COUNTIFS(TabSynthez[Test],"="&amp;$AE23&amp;".*",TabSynthez[Page9],"Validé")+COUNTIFS(TabSynthez[Test],"="&amp;$AE23&amp;".*",TabSynthez[Page9],"NA")=$AF23,1,0),0)</f>
        <v>0</v>
      </c>
      <c r="AP23" s="22">
        <f>IF(COUNTIFS(TabSynthez[Test],"="&amp;$AE23&amp;".*",TabSynthez[Page10],"Validé")&gt;0,IF(COUNTIFS(TabSynthez[Test],"="&amp;$AE23&amp;".*",TabSynthez[Page10],"Validé")+COUNTIFS(TabSynthez[Test],"="&amp;$AE23&amp;".*",TabSynthez[Page10],"NA")=$AF23,1,0),0)</f>
        <v>0</v>
      </c>
      <c r="AQ23" s="22">
        <f>IF(COUNTIFS(TabSynthez[Test],"="&amp;$AE23&amp;".*",TabSynthez[Page11],"Validé")&gt;0,IF(COUNTIFS(TabSynthez[Test],"="&amp;$AE23&amp;".*",TabSynthez[Page11],"Validé")+COUNTIFS(TabSynthez[Test],"="&amp;$AE23&amp;".*",TabSynthez[Page11],"NA")=$AF23,1,0),0)</f>
        <v>0</v>
      </c>
      <c r="AR23" s="22">
        <f>IF(COUNTIFS(TabSynthez[Test],"="&amp;$AE23&amp;".*",TabSynthez[Page12],"Validé")&gt;0,IF(COUNTIFS(TabSynthez[Test],"="&amp;$AE23&amp;".*",TabSynthez[Page12],"Validé")+COUNTIFS(TabSynthez[Test],"="&amp;$AE23&amp;".*",TabSynthez[Page12],"NA")=$AF23,1,0),0)</f>
        <v>0</v>
      </c>
      <c r="AS23" s="22">
        <f>IF(COUNTIFS(TabSynthez[Test],"="&amp;$AE23&amp;".*",TabSynthez[Page13],"Validé")&gt;0,IF(COUNTIFS(TabSynthez[Test],"="&amp;$AE23&amp;".*",TabSynthez[Page13],"Validé")+COUNTIFS(TabSynthez[Test],"="&amp;$AE23&amp;".*",TabSynthez[Page13],"NA")=$AF23,1,0),0)</f>
        <v>0</v>
      </c>
      <c r="AT23" s="22">
        <f>IF(COUNTIFS(TabSynthez[Test],"="&amp;$AE23&amp;".*",TabSynthez[Page14],"Validé")&gt;0,IF(COUNTIFS(TabSynthez[Test],"="&amp;$AE23&amp;".*",TabSynthez[Page14],"Validé")+COUNTIFS(TabSynthez[Test],"="&amp;$AE23&amp;".*",TabSynthez[Page14],"NA")=$AF23,1,0),0)</f>
        <v>0</v>
      </c>
      <c r="AU23" s="22">
        <f>IF(COUNTIFS(TabSynthez[Test],"="&amp;$AE23&amp;".*",TabSynthez[Page15],"Validé")&gt;0,IF(COUNTIFS(TabSynthez[Test],"="&amp;$AE23&amp;".*",TabSynthez[Page15],"Validé")+COUNTIFS(TabSynthez[Test],"="&amp;$AE23&amp;".*",TabSynthez[Page15],"NA")=$AF23,1,0),0)</f>
        <v>0</v>
      </c>
      <c r="AV23" s="22">
        <f>IF(COUNTIFS(TabSynthez[Test],"="&amp;$AE23&amp;".*",TabSynthez[Page16],"Validé")&gt;0,IF(COUNTIFS(TabSynthez[Test],"="&amp;$AE23&amp;".*",TabSynthez[Page16],"Validé")+COUNTIFS(TabSynthez[Test],"="&amp;$AE23&amp;".*",TabSynthez[Page16],"NA")=$AF23,1,0),0)</f>
        <v>0</v>
      </c>
      <c r="AW23" s="22">
        <f>IF(COUNTIFS(TabSynthez[Test],"="&amp;$AE23&amp;".*",TabSynthez[Page17],"Validé")&gt;0,IF(COUNTIFS(TabSynthez[Test],"="&amp;$AE23&amp;".*",TabSynthez[Page17],"Validé")+COUNTIFS(TabSynthez[Test],"="&amp;$AE23&amp;".*",TabSynthez[Page17],"NA")=$AF23,1,0),0)</f>
        <v>0</v>
      </c>
      <c r="AX23" s="22">
        <f>IF(COUNTIFS(TabSynthez[Test],"="&amp;$AE23&amp;".*",TabSynthez[Page18],"Validé")&gt;0,IF(COUNTIFS(TabSynthez[Test],"="&amp;$AE23&amp;".*",TabSynthez[Page18],"Validé")+COUNTIFS(TabSynthez[Test],"="&amp;$AE23&amp;".*",TabSynthez[Page18],"NA")=$AF23,1,0),0)</f>
        <v>0</v>
      </c>
      <c r="AY23" s="22">
        <f>IF(COUNTIFS(TabSynthez[Test],"="&amp;$AE23&amp;".*",TabSynthez[Page19],"Validé")&gt;0,IF(COUNTIFS(TabSynthez[Test],"="&amp;$AE23&amp;".*",TabSynthez[Page19],"Validé")+COUNTIFS(TabSynthez[Test],"="&amp;$AE23&amp;".*",TabSynthez[Page19],"NA")=$AF23,1,0),0)</f>
        <v>0</v>
      </c>
      <c r="AZ23" s="22">
        <f>IF(COUNTIFS(TabSynthez[Test],"="&amp;$AE23&amp;".*",TabSynthez[Page20],"Validé")&gt;0,IF(COUNTIFS(TabSynthez[Test],"="&amp;$AE23&amp;".*",TabSynthez[Page20],"Validé")+COUNTIFS(TabSynthez[Test],"="&amp;$AE23&amp;".*",TabSynthez[Page20],"NA")=$AF23,1,0),0)</f>
        <v>0</v>
      </c>
      <c r="BA23" s="22">
        <f>IF(COUNTIFS(TabSynthez[Test],"="&amp;$AE23&amp;".*",TabSynthez[Page21],"Validé")&gt;0,IF(COUNTIFS(TabSynthez[Test],"="&amp;$AE23&amp;".*",TabSynthez[Page21],"Validé")+COUNTIFS(TabSynthez[Test],"="&amp;$AE23&amp;".*",TabSynthez[Page21],"NA")=$AF23,1,0),0)</f>
        <v>0</v>
      </c>
    </row>
    <row r="24" spans="1:53" s="9" customFormat="1" x14ac:dyDescent="0.25">
      <c r="A24" s="68"/>
      <c r="B24" s="74" t="str">
        <f>Modèle!B26</f>
        <v>Images</v>
      </c>
      <c r="C24" s="80" t="str">
        <f>Modèle!D26</f>
        <v>1.3.9</v>
      </c>
      <c r="D24" s="81" t="str">
        <f>Modèle!E26</f>
        <v>A</v>
      </c>
      <c r="E24" s="187">
        <f ca="1">COUNTIF(OFFSET(Synthèse!$G33,0,0,1,COUNTA(Synthèse!$10:$10)-6),"="&amp;$E$1)</f>
        <v>0</v>
      </c>
      <c r="F24" s="187">
        <f ca="1">COUNTIF(OFFSET(Synthèse!$G33,0,0,1,COUNTA(Synthèse!$10:$10)-6),"="&amp;$F$1)</f>
        <v>21</v>
      </c>
      <c r="G24" s="187">
        <f ca="1">COUNTIF(OFFSET(Synthèse!$G33,0,0,1,COUNTA(Synthèse!$10:$10)-6),"="&amp;$G$1)</f>
        <v>0</v>
      </c>
      <c r="H24" s="187">
        <f ca="1">COUNTIF(OFFSET(Synthèse!$G33,0,0,1,COUNTA(Synthèse!$10:$10)-6),"="&amp;$H$1)</f>
        <v>0</v>
      </c>
      <c r="I24" s="214">
        <f t="shared" ca="1" si="1"/>
        <v>21</v>
      </c>
      <c r="J24" s="68"/>
      <c r="K24" s="96"/>
      <c r="L24"/>
      <c r="M24"/>
      <c r="N24"/>
      <c r="O24"/>
      <c r="P24"/>
      <c r="S24" s="68"/>
      <c r="U24" s="68"/>
      <c r="X24" s="68"/>
      <c r="AA24" s="68"/>
      <c r="AD24" s="68"/>
      <c r="AE24" s="271" t="s">
        <v>487</v>
      </c>
      <c r="AF24" s="217">
        <f>COUNTIF(TabTrans[Test],"="&amp;Value!$AE24&amp;".*")</f>
        <v>7</v>
      </c>
      <c r="AG24" s="22">
        <f>IF(COUNTIFS(TabSynthez[Test],"="&amp;$AE24&amp;".*",TabSynthez[Page1],"Validé")&gt;0,IF(COUNTIFS(TabSynthez[Test],"="&amp;$AE24&amp;".*",TabSynthez[Page1],"Validé")+COUNTIFS(TabSynthez[Test],"="&amp;$AE24&amp;".*",TabSynthez[Page1],"NA")=$AF24,1,0),0)</f>
        <v>0</v>
      </c>
      <c r="AH24" s="22">
        <f>IF(COUNTIFS(TabSynthez[Test],"="&amp;$AE24&amp;".*",TabSynthez[Page2],"Validé")&gt;0,IF(COUNTIFS(TabSynthez[Test],"="&amp;$AE24&amp;".*",TabSynthez[Page2],"Validé")+COUNTIFS(TabSynthez[Test],"="&amp;$AE24&amp;".*",TabSynthez[Page2],"NA")=$AF24,1,0),0)</f>
        <v>0</v>
      </c>
      <c r="AI24" s="22">
        <f>IF(COUNTIFS(TabSynthez[Test],"="&amp;$AE24&amp;".*",TabSynthez[Page3],"Validé")&gt;0,IF(COUNTIFS(TabSynthez[Test],"="&amp;$AE24&amp;".*",TabSynthez[Page3],"Validé")+COUNTIFS(TabSynthez[Test],"="&amp;$AE24&amp;".*",TabSynthez[Page3],"NA")=$AF24,1,0),0)</f>
        <v>0</v>
      </c>
      <c r="AJ24" s="22">
        <f>IF(COUNTIFS(TabSynthez[Test],"="&amp;$AE24&amp;".*",TabSynthez[Page4],"Validé")&gt;0,IF(COUNTIFS(TabSynthez[Test],"="&amp;$AE24&amp;".*",TabSynthez[Page4],"Validé")+COUNTIFS(TabSynthez[Test],"="&amp;$AE24&amp;".*",TabSynthez[Page4],"NA")=$AF24,1,0),0)</f>
        <v>0</v>
      </c>
      <c r="AK24" s="22">
        <f>IF(COUNTIFS(TabSynthez[Test],"="&amp;$AE24&amp;".*",TabSynthez[Page5],"Validé")&gt;0,IF(COUNTIFS(TabSynthez[Test],"="&amp;$AE24&amp;".*",TabSynthez[Page5],"Validé")+COUNTIFS(TabSynthez[Test],"="&amp;$AE24&amp;".*",TabSynthez[Page5],"NA")=$AF24,1,0),0)</f>
        <v>0</v>
      </c>
      <c r="AL24" s="22">
        <f>IF(COUNTIFS(TabSynthez[Test],"="&amp;$AE24&amp;".*",TabSynthez[Page6],"Validé")&gt;0,IF(COUNTIFS(TabSynthez[Test],"="&amp;$AE24&amp;".*",TabSynthez[Page6],"Validé")+COUNTIFS(TabSynthez[Test],"="&amp;$AE24&amp;".*",TabSynthez[Page6],"NA")=$AF24,1,0),0)</f>
        <v>0</v>
      </c>
      <c r="AM24" s="22">
        <f>IF(COUNTIFS(TabSynthez[Test],"="&amp;$AE24&amp;".*",TabSynthez[Page7],"Validé")&gt;0,IF(COUNTIFS(TabSynthez[Test],"="&amp;$AE24&amp;".*",TabSynthez[Page7],"Validé")+COUNTIFS(TabSynthez[Test],"="&amp;$AE24&amp;".*",TabSynthez[Page7],"NA")=$AF24,1,0),0)</f>
        <v>0</v>
      </c>
      <c r="AN24" s="22">
        <f>IF(COUNTIFS(TabSynthez[Test],"="&amp;$AE24&amp;".*",TabSynthez[Page8],"Validé")&gt;0,IF(COUNTIFS(TabSynthez[Test],"="&amp;$AE24&amp;".*",TabSynthez[Page8],"Validé")+COUNTIFS(TabSynthez[Test],"="&amp;$AE24&amp;".*",TabSynthez[Page8],"NA")=$AF24,1,0),0)</f>
        <v>0</v>
      </c>
      <c r="AO24" s="22">
        <f>IF(COUNTIFS(TabSynthez[Test],"="&amp;$AE24&amp;".*",TabSynthez[Page9],"Validé")&gt;0,IF(COUNTIFS(TabSynthez[Test],"="&amp;$AE24&amp;".*",TabSynthez[Page9],"Validé")+COUNTIFS(TabSynthez[Test],"="&amp;$AE24&amp;".*",TabSynthez[Page9],"NA")=$AF24,1,0),0)</f>
        <v>0</v>
      </c>
      <c r="AP24" s="22">
        <f>IF(COUNTIFS(TabSynthez[Test],"="&amp;$AE24&amp;".*",TabSynthez[Page10],"Validé")&gt;0,IF(COUNTIFS(TabSynthez[Test],"="&amp;$AE24&amp;".*",TabSynthez[Page10],"Validé")+COUNTIFS(TabSynthez[Test],"="&amp;$AE24&amp;".*",TabSynthez[Page10],"NA")=$AF24,1,0),0)</f>
        <v>0</v>
      </c>
      <c r="AQ24" s="22">
        <f>IF(COUNTIFS(TabSynthez[Test],"="&amp;$AE24&amp;".*",TabSynthez[Page11],"Validé")&gt;0,IF(COUNTIFS(TabSynthez[Test],"="&amp;$AE24&amp;".*",TabSynthez[Page11],"Validé")+COUNTIFS(TabSynthez[Test],"="&amp;$AE24&amp;".*",TabSynthez[Page11],"NA")=$AF24,1,0),0)</f>
        <v>0</v>
      </c>
      <c r="AR24" s="22">
        <f>IF(COUNTIFS(TabSynthez[Test],"="&amp;$AE24&amp;".*",TabSynthez[Page12],"Validé")&gt;0,IF(COUNTIFS(TabSynthez[Test],"="&amp;$AE24&amp;".*",TabSynthez[Page12],"Validé")+COUNTIFS(TabSynthez[Test],"="&amp;$AE24&amp;".*",TabSynthez[Page12],"NA")=$AF24,1,0),0)</f>
        <v>0</v>
      </c>
      <c r="AS24" s="22">
        <f>IF(COUNTIFS(TabSynthez[Test],"="&amp;$AE24&amp;".*",TabSynthez[Page13],"Validé")&gt;0,IF(COUNTIFS(TabSynthez[Test],"="&amp;$AE24&amp;".*",TabSynthez[Page13],"Validé")+COUNTIFS(TabSynthez[Test],"="&amp;$AE24&amp;".*",TabSynthez[Page13],"NA")=$AF24,1,0),0)</f>
        <v>0</v>
      </c>
      <c r="AT24" s="22">
        <f>IF(COUNTIFS(TabSynthez[Test],"="&amp;$AE24&amp;".*",TabSynthez[Page14],"Validé")&gt;0,IF(COUNTIFS(TabSynthez[Test],"="&amp;$AE24&amp;".*",TabSynthez[Page14],"Validé")+COUNTIFS(TabSynthez[Test],"="&amp;$AE24&amp;".*",TabSynthez[Page14],"NA")=$AF24,1,0),0)</f>
        <v>0</v>
      </c>
      <c r="AU24" s="22">
        <f>IF(COUNTIFS(TabSynthez[Test],"="&amp;$AE24&amp;".*",TabSynthez[Page15],"Validé")&gt;0,IF(COUNTIFS(TabSynthez[Test],"="&amp;$AE24&amp;".*",TabSynthez[Page15],"Validé")+COUNTIFS(TabSynthez[Test],"="&amp;$AE24&amp;".*",TabSynthez[Page15],"NA")=$AF24,1,0),0)</f>
        <v>0</v>
      </c>
      <c r="AV24" s="22">
        <f>IF(COUNTIFS(TabSynthez[Test],"="&amp;$AE24&amp;".*",TabSynthez[Page16],"Validé")&gt;0,IF(COUNTIFS(TabSynthez[Test],"="&amp;$AE24&amp;".*",TabSynthez[Page16],"Validé")+COUNTIFS(TabSynthez[Test],"="&amp;$AE24&amp;".*",TabSynthez[Page16],"NA")=$AF24,1,0),0)</f>
        <v>0</v>
      </c>
      <c r="AW24" s="22">
        <f>IF(COUNTIFS(TabSynthez[Test],"="&amp;$AE24&amp;".*",TabSynthez[Page17],"Validé")&gt;0,IF(COUNTIFS(TabSynthez[Test],"="&amp;$AE24&amp;".*",TabSynthez[Page17],"Validé")+COUNTIFS(TabSynthez[Test],"="&amp;$AE24&amp;".*",TabSynthez[Page17],"NA")=$AF24,1,0),0)</f>
        <v>0</v>
      </c>
      <c r="AX24" s="22">
        <f>IF(COUNTIFS(TabSynthez[Test],"="&amp;$AE24&amp;".*",TabSynthez[Page18],"Validé")&gt;0,IF(COUNTIFS(TabSynthez[Test],"="&amp;$AE24&amp;".*",TabSynthez[Page18],"Validé")+COUNTIFS(TabSynthez[Test],"="&amp;$AE24&amp;".*",TabSynthez[Page18],"NA")=$AF24,1,0),0)</f>
        <v>0</v>
      </c>
      <c r="AY24" s="22">
        <f>IF(COUNTIFS(TabSynthez[Test],"="&amp;$AE24&amp;".*",TabSynthez[Page19],"Validé")&gt;0,IF(COUNTIFS(TabSynthez[Test],"="&amp;$AE24&amp;".*",TabSynthez[Page19],"Validé")+COUNTIFS(TabSynthez[Test],"="&amp;$AE24&amp;".*",TabSynthez[Page19],"NA")=$AF24,1,0),0)</f>
        <v>0</v>
      </c>
      <c r="AZ24" s="22">
        <f>IF(COUNTIFS(TabSynthez[Test],"="&amp;$AE24&amp;".*",TabSynthez[Page20],"Validé")&gt;0,IF(COUNTIFS(TabSynthez[Test],"="&amp;$AE24&amp;".*",TabSynthez[Page20],"Validé")+COUNTIFS(TabSynthez[Test],"="&amp;$AE24&amp;".*",TabSynthez[Page20],"NA")=$AF24,1,0),0)</f>
        <v>0</v>
      </c>
      <c r="BA24" s="22">
        <f>IF(COUNTIFS(TabSynthez[Test],"="&amp;$AE24&amp;".*",TabSynthez[Page21],"Validé")&gt;0,IF(COUNTIFS(TabSynthez[Test],"="&amp;$AE24&amp;".*",TabSynthez[Page21],"Validé")+COUNTIFS(TabSynthez[Test],"="&amp;$AE24&amp;".*",TabSynthez[Page21],"NA")=$AF24,1,0),0)</f>
        <v>0</v>
      </c>
    </row>
    <row r="25" spans="1:53" s="9" customFormat="1" x14ac:dyDescent="0.25">
      <c r="A25" s="68"/>
      <c r="B25" s="75" t="str">
        <f>Modèle!B27</f>
        <v>Images</v>
      </c>
      <c r="C25" s="82" t="str">
        <f>Modèle!D27</f>
        <v>1.4.1</v>
      </c>
      <c r="D25" s="83" t="str">
        <f>Modèle!E27</f>
        <v>A</v>
      </c>
      <c r="E25" s="188">
        <f ca="1">COUNTIF(OFFSET(Synthèse!$G34,0,0,1,COUNTA(Synthèse!$10:$10)-6),"="&amp;$E$1)</f>
        <v>0</v>
      </c>
      <c r="F25" s="188">
        <f ca="1">COUNTIF(OFFSET(Synthèse!$G34,0,0,1,COUNTA(Synthèse!$10:$10)-6),"="&amp;$F$1)</f>
        <v>0</v>
      </c>
      <c r="G25" s="188">
        <f ca="1">COUNTIF(OFFSET(Synthèse!$G34,0,0,1,COUNTA(Synthèse!$10:$10)-6),"="&amp;$G$1)</f>
        <v>0</v>
      </c>
      <c r="H25" s="188">
        <f ca="1">COUNTIF(OFFSET(Synthèse!$G34,0,0,1,COUNTA(Synthèse!$10:$10)-6),"="&amp;$H$1)</f>
        <v>21</v>
      </c>
      <c r="I25" s="214">
        <f t="shared" ca="1" si="1"/>
        <v>21</v>
      </c>
      <c r="J25" s="68"/>
      <c r="K25" s="96"/>
      <c r="L25"/>
      <c r="M25"/>
      <c r="N25"/>
      <c r="O25"/>
      <c r="P25"/>
      <c r="S25" s="68"/>
      <c r="U25" s="68"/>
      <c r="X25" s="68"/>
      <c r="AA25" s="68"/>
      <c r="AD25" s="68"/>
      <c r="AE25" s="271" t="s">
        <v>488</v>
      </c>
      <c r="AF25" s="217">
        <f>COUNTIF(TabTrans[Test],"="&amp;Value!$AE25&amp;".*")</f>
        <v>2</v>
      </c>
      <c r="AG25" s="22">
        <f>IF(COUNTIFS(TabSynthez[Test],"="&amp;$AE25&amp;".*",TabSynthez[Page1],"Validé")&gt;0,IF(COUNTIFS(TabSynthez[Test],"="&amp;$AE25&amp;".*",TabSynthez[Page1],"Validé")+COUNTIFS(TabSynthez[Test],"="&amp;$AE25&amp;".*",TabSynthez[Page1],"NA")=$AF25,1,0),0)</f>
        <v>0</v>
      </c>
      <c r="AH25" s="22">
        <f>IF(COUNTIFS(TabSynthez[Test],"="&amp;$AE25&amp;".*",TabSynthez[Page2],"Validé")&gt;0,IF(COUNTIFS(TabSynthez[Test],"="&amp;$AE25&amp;".*",TabSynthez[Page2],"Validé")+COUNTIFS(TabSynthez[Test],"="&amp;$AE25&amp;".*",TabSynthez[Page2],"NA")=$AF25,1,0),0)</f>
        <v>0</v>
      </c>
      <c r="AI25" s="22">
        <f>IF(COUNTIFS(TabSynthez[Test],"="&amp;$AE25&amp;".*",TabSynthez[Page3],"Validé")&gt;0,IF(COUNTIFS(TabSynthez[Test],"="&amp;$AE25&amp;".*",TabSynthez[Page3],"Validé")+COUNTIFS(TabSynthez[Test],"="&amp;$AE25&amp;".*",TabSynthez[Page3],"NA")=$AF25,1,0),0)</f>
        <v>0</v>
      </c>
      <c r="AJ25" s="22">
        <f>IF(COUNTIFS(TabSynthez[Test],"="&amp;$AE25&amp;".*",TabSynthez[Page4],"Validé")&gt;0,IF(COUNTIFS(TabSynthez[Test],"="&amp;$AE25&amp;".*",TabSynthez[Page4],"Validé")+COUNTIFS(TabSynthez[Test],"="&amp;$AE25&amp;".*",TabSynthez[Page4],"NA")=$AF25,1,0),0)</f>
        <v>0</v>
      </c>
      <c r="AK25" s="22">
        <f>IF(COUNTIFS(TabSynthez[Test],"="&amp;$AE25&amp;".*",TabSynthez[Page5],"Validé")&gt;0,IF(COUNTIFS(TabSynthez[Test],"="&amp;$AE25&amp;".*",TabSynthez[Page5],"Validé")+COUNTIFS(TabSynthez[Test],"="&amp;$AE25&amp;".*",TabSynthez[Page5],"NA")=$AF25,1,0),0)</f>
        <v>0</v>
      </c>
      <c r="AL25" s="22">
        <f>IF(COUNTIFS(TabSynthez[Test],"="&amp;$AE25&amp;".*",TabSynthez[Page6],"Validé")&gt;0,IF(COUNTIFS(TabSynthez[Test],"="&amp;$AE25&amp;".*",TabSynthez[Page6],"Validé")+COUNTIFS(TabSynthez[Test],"="&amp;$AE25&amp;".*",TabSynthez[Page6],"NA")=$AF25,1,0),0)</f>
        <v>0</v>
      </c>
      <c r="AM25" s="22">
        <f>IF(COUNTIFS(TabSynthez[Test],"="&amp;$AE25&amp;".*",TabSynthez[Page7],"Validé")&gt;0,IF(COUNTIFS(TabSynthez[Test],"="&amp;$AE25&amp;".*",TabSynthez[Page7],"Validé")+COUNTIFS(TabSynthez[Test],"="&amp;$AE25&amp;".*",TabSynthez[Page7],"NA")=$AF25,1,0),0)</f>
        <v>0</v>
      </c>
      <c r="AN25" s="22">
        <f>IF(COUNTIFS(TabSynthez[Test],"="&amp;$AE25&amp;".*",TabSynthez[Page8],"Validé")&gt;0,IF(COUNTIFS(TabSynthez[Test],"="&amp;$AE25&amp;".*",TabSynthez[Page8],"Validé")+COUNTIFS(TabSynthez[Test],"="&amp;$AE25&amp;".*",TabSynthez[Page8],"NA")=$AF25,1,0),0)</f>
        <v>0</v>
      </c>
      <c r="AO25" s="22">
        <f>IF(COUNTIFS(TabSynthez[Test],"="&amp;$AE25&amp;".*",TabSynthez[Page9],"Validé")&gt;0,IF(COUNTIFS(TabSynthez[Test],"="&amp;$AE25&amp;".*",TabSynthez[Page9],"Validé")+COUNTIFS(TabSynthez[Test],"="&amp;$AE25&amp;".*",TabSynthez[Page9],"NA")=$AF25,1,0),0)</f>
        <v>0</v>
      </c>
      <c r="AP25" s="22">
        <f>IF(COUNTIFS(TabSynthez[Test],"="&amp;$AE25&amp;".*",TabSynthez[Page10],"Validé")&gt;0,IF(COUNTIFS(TabSynthez[Test],"="&amp;$AE25&amp;".*",TabSynthez[Page10],"Validé")+COUNTIFS(TabSynthez[Test],"="&amp;$AE25&amp;".*",TabSynthez[Page10],"NA")=$AF25,1,0),0)</f>
        <v>0</v>
      </c>
      <c r="AQ25" s="22">
        <f>IF(COUNTIFS(TabSynthez[Test],"="&amp;$AE25&amp;".*",TabSynthez[Page11],"Validé")&gt;0,IF(COUNTIFS(TabSynthez[Test],"="&amp;$AE25&amp;".*",TabSynthez[Page11],"Validé")+COUNTIFS(TabSynthez[Test],"="&amp;$AE25&amp;".*",TabSynthez[Page11],"NA")=$AF25,1,0),0)</f>
        <v>0</v>
      </c>
      <c r="AR25" s="22">
        <f>IF(COUNTIFS(TabSynthez[Test],"="&amp;$AE25&amp;".*",TabSynthez[Page12],"Validé")&gt;0,IF(COUNTIFS(TabSynthez[Test],"="&amp;$AE25&amp;".*",TabSynthez[Page12],"Validé")+COUNTIFS(TabSynthez[Test],"="&amp;$AE25&amp;".*",TabSynthez[Page12],"NA")=$AF25,1,0),0)</f>
        <v>0</v>
      </c>
      <c r="AS25" s="22">
        <f>IF(COUNTIFS(TabSynthez[Test],"="&amp;$AE25&amp;".*",TabSynthez[Page13],"Validé")&gt;0,IF(COUNTIFS(TabSynthez[Test],"="&amp;$AE25&amp;".*",TabSynthez[Page13],"Validé")+COUNTIFS(TabSynthez[Test],"="&amp;$AE25&amp;".*",TabSynthez[Page13],"NA")=$AF25,1,0),0)</f>
        <v>0</v>
      </c>
      <c r="AT25" s="22">
        <f>IF(COUNTIFS(TabSynthez[Test],"="&amp;$AE25&amp;".*",TabSynthez[Page14],"Validé")&gt;0,IF(COUNTIFS(TabSynthez[Test],"="&amp;$AE25&amp;".*",TabSynthez[Page14],"Validé")+COUNTIFS(TabSynthez[Test],"="&amp;$AE25&amp;".*",TabSynthez[Page14],"NA")=$AF25,1,0),0)</f>
        <v>0</v>
      </c>
      <c r="AU25" s="22">
        <f>IF(COUNTIFS(TabSynthez[Test],"="&amp;$AE25&amp;".*",TabSynthez[Page15],"Validé")&gt;0,IF(COUNTIFS(TabSynthez[Test],"="&amp;$AE25&amp;".*",TabSynthez[Page15],"Validé")+COUNTIFS(TabSynthez[Test],"="&amp;$AE25&amp;".*",TabSynthez[Page15],"NA")=$AF25,1,0),0)</f>
        <v>0</v>
      </c>
      <c r="AV25" s="22">
        <f>IF(COUNTIFS(TabSynthez[Test],"="&amp;$AE25&amp;".*",TabSynthez[Page16],"Validé")&gt;0,IF(COUNTIFS(TabSynthez[Test],"="&amp;$AE25&amp;".*",TabSynthez[Page16],"Validé")+COUNTIFS(TabSynthez[Test],"="&amp;$AE25&amp;".*",TabSynthez[Page16],"NA")=$AF25,1,0),0)</f>
        <v>0</v>
      </c>
      <c r="AW25" s="22">
        <f>IF(COUNTIFS(TabSynthez[Test],"="&amp;$AE25&amp;".*",TabSynthez[Page17],"Validé")&gt;0,IF(COUNTIFS(TabSynthez[Test],"="&amp;$AE25&amp;".*",TabSynthez[Page17],"Validé")+COUNTIFS(TabSynthez[Test],"="&amp;$AE25&amp;".*",TabSynthez[Page17],"NA")=$AF25,1,0),0)</f>
        <v>0</v>
      </c>
      <c r="AX25" s="22">
        <f>IF(COUNTIFS(TabSynthez[Test],"="&amp;$AE25&amp;".*",TabSynthez[Page18],"Validé")&gt;0,IF(COUNTIFS(TabSynthez[Test],"="&amp;$AE25&amp;".*",TabSynthez[Page18],"Validé")+COUNTIFS(TabSynthez[Test],"="&amp;$AE25&amp;".*",TabSynthez[Page18],"NA")=$AF25,1,0),0)</f>
        <v>0</v>
      </c>
      <c r="AY25" s="22">
        <f>IF(COUNTIFS(TabSynthez[Test],"="&amp;$AE25&amp;".*",TabSynthez[Page19],"Validé")&gt;0,IF(COUNTIFS(TabSynthez[Test],"="&amp;$AE25&amp;".*",TabSynthez[Page19],"Validé")+COUNTIFS(TabSynthez[Test],"="&amp;$AE25&amp;".*",TabSynthez[Page19],"NA")=$AF25,1,0),0)</f>
        <v>0</v>
      </c>
      <c r="AZ25" s="22">
        <f>IF(COUNTIFS(TabSynthez[Test],"="&amp;$AE25&amp;".*",TabSynthez[Page20],"Validé")&gt;0,IF(COUNTIFS(TabSynthez[Test],"="&amp;$AE25&amp;".*",TabSynthez[Page20],"Validé")+COUNTIFS(TabSynthez[Test],"="&amp;$AE25&amp;".*",TabSynthez[Page20],"NA")=$AF25,1,0),0)</f>
        <v>0</v>
      </c>
      <c r="BA25" s="22">
        <f>IF(COUNTIFS(TabSynthez[Test],"="&amp;$AE25&amp;".*",TabSynthez[Page21],"Validé")&gt;0,IF(COUNTIFS(TabSynthez[Test],"="&amp;$AE25&amp;".*",TabSynthez[Page21],"Validé")+COUNTIFS(TabSynthez[Test],"="&amp;$AE25&amp;".*",TabSynthez[Page21],"NA")=$AF25,1,0),0)</f>
        <v>0</v>
      </c>
    </row>
    <row r="26" spans="1:53" s="9" customFormat="1" x14ac:dyDescent="0.25">
      <c r="A26" s="68"/>
      <c r="B26" s="75" t="str">
        <f>Modèle!B28</f>
        <v>Images</v>
      </c>
      <c r="C26" s="82" t="str">
        <f>Modèle!D28</f>
        <v>1.4.2</v>
      </c>
      <c r="D26" s="83" t="str">
        <f>Modèle!E28</f>
        <v>A</v>
      </c>
      <c r="E26" s="188">
        <f ca="1">COUNTIF(OFFSET(Synthèse!$G35,0,0,1,COUNTA(Synthèse!$10:$10)-6),"="&amp;$E$1)</f>
        <v>0</v>
      </c>
      <c r="F26" s="188">
        <f ca="1">COUNTIF(OFFSET(Synthèse!$G35,0,0,1,COUNTA(Synthèse!$10:$10)-6),"="&amp;$F$1)</f>
        <v>0</v>
      </c>
      <c r="G26" s="188">
        <f ca="1">COUNTIF(OFFSET(Synthèse!$G35,0,0,1,COUNTA(Synthèse!$10:$10)-6),"="&amp;$G$1)</f>
        <v>0</v>
      </c>
      <c r="H26" s="188">
        <f ca="1">COUNTIF(OFFSET(Synthèse!$G35,0,0,1,COUNTA(Synthèse!$10:$10)-6),"="&amp;$H$1)</f>
        <v>21</v>
      </c>
      <c r="I26" s="214">
        <f t="shared" ca="1" si="1"/>
        <v>21</v>
      </c>
      <c r="J26" s="68"/>
      <c r="K26" s="96"/>
      <c r="L26" s="386" t="s">
        <v>478</v>
      </c>
      <c r="M26" s="386"/>
      <c r="N26" s="386"/>
      <c r="O26" s="386"/>
      <c r="P26" s="386"/>
      <c r="Q26" s="386"/>
      <c r="R26" s="196"/>
      <c r="S26" s="68"/>
      <c r="U26" s="68"/>
      <c r="X26" s="68"/>
      <c r="AA26" s="68"/>
      <c r="AD26" s="68"/>
      <c r="AE26" s="271" t="s">
        <v>489</v>
      </c>
      <c r="AF26" s="217">
        <f>COUNTIF(TabTrans[Test],"="&amp;Value!$AE26&amp;".*")</f>
        <v>10</v>
      </c>
      <c r="AG26" s="22">
        <f>IF(COUNTIFS(TabSynthez[Test],"="&amp;$AE26&amp;".*",TabSynthez[Page1],"Validé")&gt;0,IF(COUNTIFS(TabSynthez[Test],"="&amp;$AE26&amp;".*",TabSynthez[Page1],"Validé")+COUNTIFS(TabSynthez[Test],"="&amp;$AE26&amp;".*",TabSynthez[Page1],"NA")=$AF26,1,0),0)</f>
        <v>0</v>
      </c>
      <c r="AH26" s="22">
        <f>IF(COUNTIFS(TabSynthez[Test],"="&amp;$AE26&amp;".*",TabSynthez[Page2],"Validé")&gt;0,IF(COUNTIFS(TabSynthez[Test],"="&amp;$AE26&amp;".*",TabSynthez[Page2],"Validé")+COUNTIFS(TabSynthez[Test],"="&amp;$AE26&amp;".*",TabSynthez[Page2],"NA")=$AF26,1,0),0)</f>
        <v>0</v>
      </c>
      <c r="AI26" s="22">
        <f>IF(COUNTIFS(TabSynthez[Test],"="&amp;$AE26&amp;".*",TabSynthez[Page3],"Validé")&gt;0,IF(COUNTIFS(TabSynthez[Test],"="&amp;$AE26&amp;".*",TabSynthez[Page3],"Validé")+COUNTIFS(TabSynthez[Test],"="&amp;$AE26&amp;".*",TabSynthez[Page3],"NA")=$AF26,1,0),0)</f>
        <v>0</v>
      </c>
      <c r="AJ26" s="22">
        <f>IF(COUNTIFS(TabSynthez[Test],"="&amp;$AE26&amp;".*",TabSynthez[Page4],"Validé")&gt;0,IF(COUNTIFS(TabSynthez[Test],"="&amp;$AE26&amp;".*",TabSynthez[Page4],"Validé")+COUNTIFS(TabSynthez[Test],"="&amp;$AE26&amp;".*",TabSynthez[Page4],"NA")=$AF26,1,0),0)</f>
        <v>0</v>
      </c>
      <c r="AK26" s="22">
        <f>IF(COUNTIFS(TabSynthez[Test],"="&amp;$AE26&amp;".*",TabSynthez[Page5],"Validé")&gt;0,IF(COUNTIFS(TabSynthez[Test],"="&amp;$AE26&amp;".*",TabSynthez[Page5],"Validé")+COUNTIFS(TabSynthez[Test],"="&amp;$AE26&amp;".*",TabSynthez[Page5],"NA")=$AF26,1,0),0)</f>
        <v>0</v>
      </c>
      <c r="AL26" s="22">
        <f>IF(COUNTIFS(TabSynthez[Test],"="&amp;$AE26&amp;".*",TabSynthez[Page6],"Validé")&gt;0,IF(COUNTIFS(TabSynthez[Test],"="&amp;$AE26&amp;".*",TabSynthez[Page6],"Validé")+COUNTIFS(TabSynthez[Test],"="&amp;$AE26&amp;".*",TabSynthez[Page6],"NA")=$AF26,1,0),0)</f>
        <v>0</v>
      </c>
      <c r="AM26" s="22">
        <f>IF(COUNTIFS(TabSynthez[Test],"="&amp;$AE26&amp;".*",TabSynthez[Page7],"Validé")&gt;0,IF(COUNTIFS(TabSynthez[Test],"="&amp;$AE26&amp;".*",TabSynthez[Page7],"Validé")+COUNTIFS(TabSynthez[Test],"="&amp;$AE26&amp;".*",TabSynthez[Page7],"NA")=$AF26,1,0),0)</f>
        <v>0</v>
      </c>
      <c r="AN26" s="22">
        <f>IF(COUNTIFS(TabSynthez[Test],"="&amp;$AE26&amp;".*",TabSynthez[Page8],"Validé")&gt;0,IF(COUNTIFS(TabSynthez[Test],"="&amp;$AE26&amp;".*",TabSynthez[Page8],"Validé")+COUNTIFS(TabSynthez[Test],"="&amp;$AE26&amp;".*",TabSynthez[Page8],"NA")=$AF26,1,0),0)</f>
        <v>0</v>
      </c>
      <c r="AO26" s="22">
        <f>IF(COUNTIFS(TabSynthez[Test],"="&amp;$AE26&amp;".*",TabSynthez[Page9],"Validé")&gt;0,IF(COUNTIFS(TabSynthez[Test],"="&amp;$AE26&amp;".*",TabSynthez[Page9],"Validé")+COUNTIFS(TabSynthez[Test],"="&amp;$AE26&amp;".*",TabSynthez[Page9],"NA")=$AF26,1,0),0)</f>
        <v>0</v>
      </c>
      <c r="AP26" s="22">
        <f>IF(COUNTIFS(TabSynthez[Test],"="&amp;$AE26&amp;".*",TabSynthez[Page10],"Validé")&gt;0,IF(COUNTIFS(TabSynthez[Test],"="&amp;$AE26&amp;".*",TabSynthez[Page10],"Validé")+COUNTIFS(TabSynthez[Test],"="&amp;$AE26&amp;".*",TabSynthez[Page10],"NA")=$AF26,1,0),0)</f>
        <v>0</v>
      </c>
      <c r="AQ26" s="22">
        <f>IF(COUNTIFS(TabSynthez[Test],"="&amp;$AE26&amp;".*",TabSynthez[Page11],"Validé")&gt;0,IF(COUNTIFS(TabSynthez[Test],"="&amp;$AE26&amp;".*",TabSynthez[Page11],"Validé")+COUNTIFS(TabSynthez[Test],"="&amp;$AE26&amp;".*",TabSynthez[Page11],"NA")=$AF26,1,0),0)</f>
        <v>0</v>
      </c>
      <c r="AR26" s="22">
        <f>IF(COUNTIFS(TabSynthez[Test],"="&amp;$AE26&amp;".*",TabSynthez[Page12],"Validé")&gt;0,IF(COUNTIFS(TabSynthez[Test],"="&amp;$AE26&amp;".*",TabSynthez[Page12],"Validé")+COUNTIFS(TabSynthez[Test],"="&amp;$AE26&amp;".*",TabSynthez[Page12],"NA")=$AF26,1,0),0)</f>
        <v>0</v>
      </c>
      <c r="AS26" s="22">
        <f>IF(COUNTIFS(TabSynthez[Test],"="&amp;$AE26&amp;".*",TabSynthez[Page13],"Validé")&gt;0,IF(COUNTIFS(TabSynthez[Test],"="&amp;$AE26&amp;".*",TabSynthez[Page13],"Validé")+COUNTIFS(TabSynthez[Test],"="&amp;$AE26&amp;".*",TabSynthez[Page13],"NA")=$AF26,1,0),0)</f>
        <v>0</v>
      </c>
      <c r="AT26" s="22">
        <f>IF(COUNTIFS(TabSynthez[Test],"="&amp;$AE26&amp;".*",TabSynthez[Page14],"Validé")&gt;0,IF(COUNTIFS(TabSynthez[Test],"="&amp;$AE26&amp;".*",TabSynthez[Page14],"Validé")+COUNTIFS(TabSynthez[Test],"="&amp;$AE26&amp;".*",TabSynthez[Page14],"NA")=$AF26,1,0),0)</f>
        <v>0</v>
      </c>
      <c r="AU26" s="22">
        <f>IF(COUNTIFS(TabSynthez[Test],"="&amp;$AE26&amp;".*",TabSynthez[Page15],"Validé")&gt;0,IF(COUNTIFS(TabSynthez[Test],"="&amp;$AE26&amp;".*",TabSynthez[Page15],"Validé")+COUNTIFS(TabSynthez[Test],"="&amp;$AE26&amp;".*",TabSynthez[Page15],"NA")=$AF26,1,0),0)</f>
        <v>0</v>
      </c>
      <c r="AV26" s="22">
        <f>IF(COUNTIFS(TabSynthez[Test],"="&amp;$AE26&amp;".*",TabSynthez[Page16],"Validé")&gt;0,IF(COUNTIFS(TabSynthez[Test],"="&amp;$AE26&amp;".*",TabSynthez[Page16],"Validé")+COUNTIFS(TabSynthez[Test],"="&amp;$AE26&amp;".*",TabSynthez[Page16],"NA")=$AF26,1,0),0)</f>
        <v>0</v>
      </c>
      <c r="AW26" s="22">
        <f>IF(COUNTIFS(TabSynthez[Test],"="&amp;$AE26&amp;".*",TabSynthez[Page17],"Validé")&gt;0,IF(COUNTIFS(TabSynthez[Test],"="&amp;$AE26&amp;".*",TabSynthez[Page17],"Validé")+COUNTIFS(TabSynthez[Test],"="&amp;$AE26&amp;".*",TabSynthez[Page17],"NA")=$AF26,1,0),0)</f>
        <v>0</v>
      </c>
      <c r="AX26" s="22">
        <f>IF(COUNTIFS(TabSynthez[Test],"="&amp;$AE26&amp;".*",TabSynthez[Page18],"Validé")&gt;0,IF(COUNTIFS(TabSynthez[Test],"="&amp;$AE26&amp;".*",TabSynthez[Page18],"Validé")+COUNTIFS(TabSynthez[Test],"="&amp;$AE26&amp;".*",TabSynthez[Page18],"NA")=$AF26,1,0),0)</f>
        <v>0</v>
      </c>
      <c r="AY26" s="22">
        <f>IF(COUNTIFS(TabSynthez[Test],"="&amp;$AE26&amp;".*",TabSynthez[Page19],"Validé")&gt;0,IF(COUNTIFS(TabSynthez[Test],"="&amp;$AE26&amp;".*",TabSynthez[Page19],"Validé")+COUNTIFS(TabSynthez[Test],"="&amp;$AE26&amp;".*",TabSynthez[Page19],"NA")=$AF26,1,0),0)</f>
        <v>0</v>
      </c>
      <c r="AZ26" s="22">
        <f>IF(COUNTIFS(TabSynthez[Test],"="&amp;$AE26&amp;".*",TabSynthez[Page20],"Validé")&gt;0,IF(COUNTIFS(TabSynthez[Test],"="&amp;$AE26&amp;".*",TabSynthez[Page20],"Validé")+COUNTIFS(TabSynthez[Test],"="&amp;$AE26&amp;".*",TabSynthez[Page20],"NA")=$AF26,1,0),0)</f>
        <v>0</v>
      </c>
      <c r="BA26" s="22">
        <f>IF(COUNTIFS(TabSynthez[Test],"="&amp;$AE26&amp;".*",TabSynthez[Page21],"Validé")&gt;0,IF(COUNTIFS(TabSynthez[Test],"="&amp;$AE26&amp;".*",TabSynthez[Page21],"Validé")+COUNTIFS(TabSynthez[Test],"="&amp;$AE26&amp;".*",TabSynthez[Page21],"NA")=$AF26,1,0),0)</f>
        <v>0</v>
      </c>
    </row>
    <row r="27" spans="1:53" s="9" customFormat="1" x14ac:dyDescent="0.25">
      <c r="A27" s="68"/>
      <c r="B27" s="75" t="str">
        <f>Modèle!B29</f>
        <v>Images</v>
      </c>
      <c r="C27" s="82" t="str">
        <f>Modèle!D29</f>
        <v>1.4.3</v>
      </c>
      <c r="D27" s="83" t="str">
        <f>Modèle!E29</f>
        <v>A</v>
      </c>
      <c r="E27" s="188">
        <f ca="1">COUNTIF(OFFSET(Synthèse!$G36,0,0,1,COUNTA(Synthèse!$10:$10)-6),"="&amp;$E$1)</f>
        <v>0</v>
      </c>
      <c r="F27" s="188">
        <f ca="1">COUNTIF(OFFSET(Synthèse!$G36,0,0,1,COUNTA(Synthèse!$10:$10)-6),"="&amp;$F$1)</f>
        <v>0</v>
      </c>
      <c r="G27" s="188">
        <f ca="1">COUNTIF(OFFSET(Synthèse!$G36,0,0,1,COUNTA(Synthèse!$10:$10)-6),"="&amp;$G$1)</f>
        <v>0</v>
      </c>
      <c r="H27" s="188">
        <f ca="1">COUNTIF(OFFSET(Synthèse!$G36,0,0,1,COUNTA(Synthèse!$10:$10)-6),"="&amp;$H$1)</f>
        <v>21</v>
      </c>
      <c r="I27" s="214">
        <f t="shared" ca="1" si="1"/>
        <v>21</v>
      </c>
      <c r="J27" s="68"/>
      <c r="K27" s="96"/>
      <c r="L27" s="47"/>
      <c r="M27" s="21" t="s">
        <v>462</v>
      </c>
      <c r="N27" s="21" t="s">
        <v>463</v>
      </c>
      <c r="O27" s="21" t="s">
        <v>467</v>
      </c>
      <c r="P27" s="21" t="s">
        <v>479</v>
      </c>
      <c r="Q27" s="93" t="s">
        <v>468</v>
      </c>
      <c r="R27" s="93"/>
      <c r="S27" s="68"/>
      <c r="U27" s="68"/>
      <c r="X27" s="68"/>
      <c r="AA27" s="68"/>
      <c r="AD27" s="68"/>
      <c r="AE27" s="271" t="s">
        <v>490</v>
      </c>
      <c r="AF27" s="217">
        <f>COUNTIF(TabTrans[Test],"="&amp;Value!$AE27&amp;".*")</f>
        <v>6</v>
      </c>
      <c r="AG27" s="22">
        <f>IF(COUNTIFS(TabSynthez[Test],"="&amp;$AE27&amp;".*",TabSynthez[Page1],"Validé")&gt;0,IF(COUNTIFS(TabSynthez[Test],"="&amp;$AE27&amp;".*",TabSynthez[Page1],"Validé")+COUNTIFS(TabSynthez[Test],"="&amp;$AE27&amp;".*",TabSynthez[Page1],"NA")=$AF27,1,0),0)</f>
        <v>0</v>
      </c>
      <c r="AH27" s="22">
        <f>IF(COUNTIFS(TabSynthez[Test],"="&amp;$AE27&amp;".*",TabSynthez[Page2],"Validé")&gt;0,IF(COUNTIFS(TabSynthez[Test],"="&amp;$AE27&amp;".*",TabSynthez[Page2],"Validé")+COUNTIFS(TabSynthez[Test],"="&amp;$AE27&amp;".*",TabSynthez[Page2],"NA")=$AF27,1,0),0)</f>
        <v>0</v>
      </c>
      <c r="AI27" s="22">
        <f>IF(COUNTIFS(TabSynthez[Test],"="&amp;$AE27&amp;".*",TabSynthez[Page3],"Validé")&gt;0,IF(COUNTIFS(TabSynthez[Test],"="&amp;$AE27&amp;".*",TabSynthez[Page3],"Validé")+COUNTIFS(TabSynthez[Test],"="&amp;$AE27&amp;".*",TabSynthez[Page3],"NA")=$AF27,1,0),0)</f>
        <v>0</v>
      </c>
      <c r="AJ27" s="22">
        <f>IF(COUNTIFS(TabSynthez[Test],"="&amp;$AE27&amp;".*",TabSynthez[Page4],"Validé")&gt;0,IF(COUNTIFS(TabSynthez[Test],"="&amp;$AE27&amp;".*",TabSynthez[Page4],"Validé")+COUNTIFS(TabSynthez[Test],"="&amp;$AE27&amp;".*",TabSynthez[Page4],"NA")=$AF27,1,0),0)</f>
        <v>0</v>
      </c>
      <c r="AK27" s="22">
        <f>IF(COUNTIFS(TabSynthez[Test],"="&amp;$AE27&amp;".*",TabSynthez[Page5],"Validé")&gt;0,IF(COUNTIFS(TabSynthez[Test],"="&amp;$AE27&amp;".*",TabSynthez[Page5],"Validé")+COUNTIFS(TabSynthez[Test],"="&amp;$AE27&amp;".*",TabSynthez[Page5],"NA")=$AF27,1,0),0)</f>
        <v>0</v>
      </c>
      <c r="AL27" s="22">
        <f>IF(COUNTIFS(TabSynthez[Test],"="&amp;$AE27&amp;".*",TabSynthez[Page6],"Validé")&gt;0,IF(COUNTIFS(TabSynthez[Test],"="&amp;$AE27&amp;".*",TabSynthez[Page6],"Validé")+COUNTIFS(TabSynthez[Test],"="&amp;$AE27&amp;".*",TabSynthez[Page6],"NA")=$AF27,1,0),0)</f>
        <v>0</v>
      </c>
      <c r="AM27" s="22">
        <f>IF(COUNTIFS(TabSynthez[Test],"="&amp;$AE27&amp;".*",TabSynthez[Page7],"Validé")&gt;0,IF(COUNTIFS(TabSynthez[Test],"="&amp;$AE27&amp;".*",TabSynthez[Page7],"Validé")+COUNTIFS(TabSynthez[Test],"="&amp;$AE27&amp;".*",TabSynthez[Page7],"NA")=$AF27,1,0),0)</f>
        <v>0</v>
      </c>
      <c r="AN27" s="22">
        <f>IF(COUNTIFS(TabSynthez[Test],"="&amp;$AE27&amp;".*",TabSynthez[Page8],"Validé")&gt;0,IF(COUNTIFS(TabSynthez[Test],"="&amp;$AE27&amp;".*",TabSynthez[Page8],"Validé")+COUNTIFS(TabSynthez[Test],"="&amp;$AE27&amp;".*",TabSynthez[Page8],"NA")=$AF27,1,0),0)</f>
        <v>0</v>
      </c>
      <c r="AO27" s="22">
        <f>IF(COUNTIFS(TabSynthez[Test],"="&amp;$AE27&amp;".*",TabSynthez[Page9],"Validé")&gt;0,IF(COUNTIFS(TabSynthez[Test],"="&amp;$AE27&amp;".*",TabSynthez[Page9],"Validé")+COUNTIFS(TabSynthez[Test],"="&amp;$AE27&amp;".*",TabSynthez[Page9],"NA")=$AF27,1,0),0)</f>
        <v>0</v>
      </c>
      <c r="AP27" s="22">
        <f>IF(COUNTIFS(TabSynthez[Test],"="&amp;$AE27&amp;".*",TabSynthez[Page10],"Validé")&gt;0,IF(COUNTIFS(TabSynthez[Test],"="&amp;$AE27&amp;".*",TabSynthez[Page10],"Validé")+COUNTIFS(TabSynthez[Test],"="&amp;$AE27&amp;".*",TabSynthez[Page10],"NA")=$AF27,1,0),0)</f>
        <v>0</v>
      </c>
      <c r="AQ27" s="22">
        <f>IF(COUNTIFS(TabSynthez[Test],"="&amp;$AE27&amp;".*",TabSynthez[Page11],"Validé")&gt;0,IF(COUNTIFS(TabSynthez[Test],"="&amp;$AE27&amp;".*",TabSynthez[Page11],"Validé")+COUNTIFS(TabSynthez[Test],"="&amp;$AE27&amp;".*",TabSynthez[Page11],"NA")=$AF27,1,0),0)</f>
        <v>0</v>
      </c>
      <c r="AR27" s="22">
        <f>IF(COUNTIFS(TabSynthez[Test],"="&amp;$AE27&amp;".*",TabSynthez[Page12],"Validé")&gt;0,IF(COUNTIFS(TabSynthez[Test],"="&amp;$AE27&amp;".*",TabSynthez[Page12],"Validé")+COUNTIFS(TabSynthez[Test],"="&amp;$AE27&amp;".*",TabSynthez[Page12],"NA")=$AF27,1,0),0)</f>
        <v>0</v>
      </c>
      <c r="AS27" s="22">
        <f>IF(COUNTIFS(TabSynthez[Test],"="&amp;$AE27&amp;".*",TabSynthez[Page13],"Validé")&gt;0,IF(COUNTIFS(TabSynthez[Test],"="&amp;$AE27&amp;".*",TabSynthez[Page13],"Validé")+COUNTIFS(TabSynthez[Test],"="&amp;$AE27&amp;".*",TabSynthez[Page13],"NA")=$AF27,1,0),0)</f>
        <v>0</v>
      </c>
      <c r="AT27" s="22">
        <f>IF(COUNTIFS(TabSynthez[Test],"="&amp;$AE27&amp;".*",TabSynthez[Page14],"Validé")&gt;0,IF(COUNTIFS(TabSynthez[Test],"="&amp;$AE27&amp;".*",TabSynthez[Page14],"Validé")+COUNTIFS(TabSynthez[Test],"="&amp;$AE27&amp;".*",TabSynthez[Page14],"NA")=$AF27,1,0),0)</f>
        <v>0</v>
      </c>
      <c r="AU27" s="22">
        <f>IF(COUNTIFS(TabSynthez[Test],"="&amp;$AE27&amp;".*",TabSynthez[Page15],"Validé")&gt;0,IF(COUNTIFS(TabSynthez[Test],"="&amp;$AE27&amp;".*",TabSynthez[Page15],"Validé")+COUNTIFS(TabSynthez[Test],"="&amp;$AE27&amp;".*",TabSynthez[Page15],"NA")=$AF27,1,0),0)</f>
        <v>0</v>
      </c>
      <c r="AV27" s="22">
        <f>IF(COUNTIFS(TabSynthez[Test],"="&amp;$AE27&amp;".*",TabSynthez[Page16],"Validé")&gt;0,IF(COUNTIFS(TabSynthez[Test],"="&amp;$AE27&amp;".*",TabSynthez[Page16],"Validé")+COUNTIFS(TabSynthez[Test],"="&amp;$AE27&amp;".*",TabSynthez[Page16],"NA")=$AF27,1,0),0)</f>
        <v>0</v>
      </c>
      <c r="AW27" s="22">
        <f>IF(COUNTIFS(TabSynthez[Test],"="&amp;$AE27&amp;".*",TabSynthez[Page17],"Validé")&gt;0,IF(COUNTIFS(TabSynthez[Test],"="&amp;$AE27&amp;".*",TabSynthez[Page17],"Validé")+COUNTIFS(TabSynthez[Test],"="&amp;$AE27&amp;".*",TabSynthez[Page17],"NA")=$AF27,1,0),0)</f>
        <v>0</v>
      </c>
      <c r="AX27" s="22">
        <f>IF(COUNTIFS(TabSynthez[Test],"="&amp;$AE27&amp;".*",TabSynthez[Page18],"Validé")&gt;0,IF(COUNTIFS(TabSynthez[Test],"="&amp;$AE27&amp;".*",TabSynthez[Page18],"Validé")+COUNTIFS(TabSynthez[Test],"="&amp;$AE27&amp;".*",TabSynthez[Page18],"NA")=$AF27,1,0),0)</f>
        <v>0</v>
      </c>
      <c r="AY27" s="22">
        <f>IF(COUNTIFS(TabSynthez[Test],"="&amp;$AE27&amp;".*",TabSynthez[Page19],"Validé")&gt;0,IF(COUNTIFS(TabSynthez[Test],"="&amp;$AE27&amp;".*",TabSynthez[Page19],"Validé")+COUNTIFS(TabSynthez[Test],"="&amp;$AE27&amp;".*",TabSynthez[Page19],"NA")=$AF27,1,0),0)</f>
        <v>0</v>
      </c>
      <c r="AZ27" s="22">
        <f>IF(COUNTIFS(TabSynthez[Test],"="&amp;$AE27&amp;".*",TabSynthez[Page20],"Validé")&gt;0,IF(COUNTIFS(TabSynthez[Test],"="&amp;$AE27&amp;".*",TabSynthez[Page20],"Validé")+COUNTIFS(TabSynthez[Test],"="&amp;$AE27&amp;".*",TabSynthez[Page20],"NA")=$AF27,1,0),0)</f>
        <v>0</v>
      </c>
      <c r="BA27" s="22">
        <f>IF(COUNTIFS(TabSynthez[Test],"="&amp;$AE27&amp;".*",TabSynthez[Page21],"Validé")&gt;0,IF(COUNTIFS(TabSynthez[Test],"="&amp;$AE27&amp;".*",TabSynthez[Page21],"Validé")+COUNTIFS(TabSynthez[Test],"="&amp;$AE27&amp;".*",TabSynthez[Page21],"NA")=$AF27,1,0),0)</f>
        <v>0</v>
      </c>
    </row>
    <row r="28" spans="1:53" s="9" customFormat="1" x14ac:dyDescent="0.25">
      <c r="A28" s="68"/>
      <c r="B28" s="75" t="str">
        <f>Modèle!B30</f>
        <v>Images</v>
      </c>
      <c r="C28" s="82" t="str">
        <f>Modèle!D30</f>
        <v>1.4.4</v>
      </c>
      <c r="D28" s="83" t="str">
        <f>Modèle!E30</f>
        <v>A</v>
      </c>
      <c r="E28" s="188">
        <f ca="1">COUNTIF(OFFSET(Synthèse!$G37,0,0,1,COUNTA(Synthèse!$10:$10)-6),"="&amp;$E$1)</f>
        <v>0</v>
      </c>
      <c r="F28" s="188">
        <f ca="1">COUNTIF(OFFSET(Synthèse!$G37,0,0,1,COUNTA(Synthèse!$10:$10)-6),"="&amp;$F$1)</f>
        <v>0</v>
      </c>
      <c r="G28" s="188">
        <f ca="1">COUNTIF(OFFSET(Synthèse!$G37,0,0,1,COUNTA(Synthèse!$10:$10)-6),"="&amp;$G$1)</f>
        <v>0</v>
      </c>
      <c r="H28" s="188">
        <f ca="1">COUNTIF(OFFSET(Synthèse!$G37,0,0,1,COUNTA(Synthèse!$10:$10)-6),"="&amp;$H$1)</f>
        <v>21</v>
      </c>
      <c r="I28" s="214">
        <f t="shared" ca="1" si="1"/>
        <v>21</v>
      </c>
      <c r="J28" s="68"/>
      <c r="K28" s="96"/>
      <c r="L28" s="23" t="s">
        <v>476</v>
      </c>
      <c r="M28" s="161">
        <v>0</v>
      </c>
      <c r="N28" s="161">
        <v>0</v>
      </c>
      <c r="O28" s="161">
        <v>0</v>
      </c>
      <c r="P28" s="161">
        <v>0</v>
      </c>
      <c r="Q28" s="161">
        <v>0</v>
      </c>
      <c r="R28" s="94"/>
      <c r="S28" s="68"/>
      <c r="U28" s="68"/>
      <c r="X28" s="68"/>
      <c r="AA28" s="68"/>
      <c r="AD28" s="68"/>
      <c r="AE28" s="271" t="s">
        <v>492</v>
      </c>
      <c r="AF28" s="217">
        <f>COUNTIF(TabTrans[Test],"="&amp;Value!$AE28&amp;".*")</f>
        <v>5</v>
      </c>
      <c r="AG28" s="22">
        <f>IF(COUNTIFS(TabSynthez[Test],"="&amp;$AE28&amp;".*",TabSynthez[Page1],"Validé")&gt;0,IF(COUNTIFS(TabSynthez[Test],"="&amp;$AE28&amp;".*",TabSynthez[Page1],"Validé")+COUNTIFS(TabSynthez[Test],"="&amp;$AE28&amp;".*",TabSynthez[Page1],"NA")=$AF28,1,0),0)</f>
        <v>0</v>
      </c>
      <c r="AH28" s="22">
        <f>IF(COUNTIFS(TabSynthez[Test],"="&amp;$AE28&amp;".*",TabSynthez[Page2],"Validé")&gt;0,IF(COUNTIFS(TabSynthez[Test],"="&amp;$AE28&amp;".*",TabSynthez[Page2],"Validé")+COUNTIFS(TabSynthez[Test],"="&amp;$AE28&amp;".*",TabSynthez[Page2],"NA")=$AF28,1,0),0)</f>
        <v>0</v>
      </c>
      <c r="AI28" s="22">
        <f>IF(COUNTIFS(TabSynthez[Test],"="&amp;$AE28&amp;".*",TabSynthez[Page3],"Validé")&gt;0,IF(COUNTIFS(TabSynthez[Test],"="&amp;$AE28&amp;".*",TabSynthez[Page3],"Validé")+COUNTIFS(TabSynthez[Test],"="&amp;$AE28&amp;".*",TabSynthez[Page3],"NA")=$AF28,1,0),0)</f>
        <v>0</v>
      </c>
      <c r="AJ28" s="22">
        <f>IF(COUNTIFS(TabSynthez[Test],"="&amp;$AE28&amp;".*",TabSynthez[Page4],"Validé")&gt;0,IF(COUNTIFS(TabSynthez[Test],"="&amp;$AE28&amp;".*",TabSynthez[Page4],"Validé")+COUNTIFS(TabSynthez[Test],"="&amp;$AE28&amp;".*",TabSynthez[Page4],"NA")=$AF28,1,0),0)</f>
        <v>0</v>
      </c>
      <c r="AK28" s="22">
        <f>IF(COUNTIFS(TabSynthez[Test],"="&amp;$AE28&amp;".*",TabSynthez[Page5],"Validé")&gt;0,IF(COUNTIFS(TabSynthez[Test],"="&amp;$AE28&amp;".*",TabSynthez[Page5],"Validé")+COUNTIFS(TabSynthez[Test],"="&amp;$AE28&amp;".*",TabSynthez[Page5],"NA")=$AF28,1,0),0)</f>
        <v>0</v>
      </c>
      <c r="AL28" s="22">
        <f>IF(COUNTIFS(TabSynthez[Test],"="&amp;$AE28&amp;".*",TabSynthez[Page6],"Validé")&gt;0,IF(COUNTIFS(TabSynthez[Test],"="&amp;$AE28&amp;".*",TabSynthez[Page6],"Validé")+COUNTIFS(TabSynthez[Test],"="&amp;$AE28&amp;".*",TabSynthez[Page6],"NA")=$AF28,1,0),0)</f>
        <v>0</v>
      </c>
      <c r="AM28" s="22">
        <f>IF(COUNTIFS(TabSynthez[Test],"="&amp;$AE28&amp;".*",TabSynthez[Page7],"Validé")&gt;0,IF(COUNTIFS(TabSynthez[Test],"="&amp;$AE28&amp;".*",TabSynthez[Page7],"Validé")+COUNTIFS(TabSynthez[Test],"="&amp;$AE28&amp;".*",TabSynthez[Page7],"NA")=$AF28,1,0),0)</f>
        <v>0</v>
      </c>
      <c r="AN28" s="22">
        <f>IF(COUNTIFS(TabSynthez[Test],"="&amp;$AE28&amp;".*",TabSynthez[Page8],"Validé")&gt;0,IF(COUNTIFS(TabSynthez[Test],"="&amp;$AE28&amp;".*",TabSynthez[Page8],"Validé")+COUNTIFS(TabSynthez[Test],"="&amp;$AE28&amp;".*",TabSynthez[Page8],"NA")=$AF28,1,0),0)</f>
        <v>0</v>
      </c>
      <c r="AO28" s="22">
        <f>IF(COUNTIFS(TabSynthez[Test],"="&amp;$AE28&amp;".*",TabSynthez[Page9],"Validé")&gt;0,IF(COUNTIFS(TabSynthez[Test],"="&amp;$AE28&amp;".*",TabSynthez[Page9],"Validé")+COUNTIFS(TabSynthez[Test],"="&amp;$AE28&amp;".*",TabSynthez[Page9],"NA")=$AF28,1,0),0)</f>
        <v>0</v>
      </c>
      <c r="AP28" s="22">
        <f>IF(COUNTIFS(TabSynthez[Test],"="&amp;$AE28&amp;".*",TabSynthez[Page10],"Validé")&gt;0,IF(COUNTIFS(TabSynthez[Test],"="&amp;$AE28&amp;".*",TabSynthez[Page10],"Validé")+COUNTIFS(TabSynthez[Test],"="&amp;$AE28&amp;".*",TabSynthez[Page10],"NA")=$AF28,1,0),0)</f>
        <v>0</v>
      </c>
      <c r="AQ28" s="22">
        <f>IF(COUNTIFS(TabSynthez[Test],"="&amp;$AE28&amp;".*",TabSynthez[Page11],"Validé")&gt;0,IF(COUNTIFS(TabSynthez[Test],"="&amp;$AE28&amp;".*",TabSynthez[Page11],"Validé")+COUNTIFS(TabSynthez[Test],"="&amp;$AE28&amp;".*",TabSynthez[Page11],"NA")=$AF28,1,0),0)</f>
        <v>0</v>
      </c>
      <c r="AR28" s="22">
        <f>IF(COUNTIFS(TabSynthez[Test],"="&amp;$AE28&amp;".*",TabSynthez[Page12],"Validé")&gt;0,IF(COUNTIFS(TabSynthez[Test],"="&amp;$AE28&amp;".*",TabSynthez[Page12],"Validé")+COUNTIFS(TabSynthez[Test],"="&amp;$AE28&amp;".*",TabSynthez[Page12],"NA")=$AF28,1,0),0)</f>
        <v>0</v>
      </c>
      <c r="AS28" s="22">
        <f>IF(COUNTIFS(TabSynthez[Test],"="&amp;$AE28&amp;".*",TabSynthez[Page13],"Validé")&gt;0,IF(COUNTIFS(TabSynthez[Test],"="&amp;$AE28&amp;".*",TabSynthez[Page13],"Validé")+COUNTIFS(TabSynthez[Test],"="&amp;$AE28&amp;".*",TabSynthez[Page13],"NA")=$AF28,1,0),0)</f>
        <v>0</v>
      </c>
      <c r="AT28" s="22">
        <f>IF(COUNTIFS(TabSynthez[Test],"="&amp;$AE28&amp;".*",TabSynthez[Page14],"Validé")&gt;0,IF(COUNTIFS(TabSynthez[Test],"="&amp;$AE28&amp;".*",TabSynthez[Page14],"Validé")+COUNTIFS(TabSynthez[Test],"="&amp;$AE28&amp;".*",TabSynthez[Page14],"NA")=$AF28,1,0),0)</f>
        <v>0</v>
      </c>
      <c r="AU28" s="22">
        <f>IF(COUNTIFS(TabSynthez[Test],"="&amp;$AE28&amp;".*",TabSynthez[Page15],"Validé")&gt;0,IF(COUNTIFS(TabSynthez[Test],"="&amp;$AE28&amp;".*",TabSynthez[Page15],"Validé")+COUNTIFS(TabSynthez[Test],"="&amp;$AE28&amp;".*",TabSynthez[Page15],"NA")=$AF28,1,0),0)</f>
        <v>0</v>
      </c>
      <c r="AV28" s="22">
        <f>IF(COUNTIFS(TabSynthez[Test],"="&amp;$AE28&amp;".*",TabSynthez[Page16],"Validé")&gt;0,IF(COUNTIFS(TabSynthez[Test],"="&amp;$AE28&amp;".*",TabSynthez[Page16],"Validé")+COUNTIFS(TabSynthez[Test],"="&amp;$AE28&amp;".*",TabSynthez[Page16],"NA")=$AF28,1,0),0)</f>
        <v>0</v>
      </c>
      <c r="AW28" s="22">
        <f>IF(COUNTIFS(TabSynthez[Test],"="&amp;$AE28&amp;".*",TabSynthez[Page17],"Validé")&gt;0,IF(COUNTIFS(TabSynthez[Test],"="&amp;$AE28&amp;".*",TabSynthez[Page17],"Validé")+COUNTIFS(TabSynthez[Test],"="&amp;$AE28&amp;".*",TabSynthez[Page17],"NA")=$AF28,1,0),0)</f>
        <v>0</v>
      </c>
      <c r="AX28" s="22">
        <f>IF(COUNTIFS(TabSynthez[Test],"="&amp;$AE28&amp;".*",TabSynthez[Page18],"Validé")&gt;0,IF(COUNTIFS(TabSynthez[Test],"="&amp;$AE28&amp;".*",TabSynthez[Page18],"Validé")+COUNTIFS(TabSynthez[Test],"="&amp;$AE28&amp;".*",TabSynthez[Page18],"NA")=$AF28,1,0),0)</f>
        <v>0</v>
      </c>
      <c r="AY28" s="22">
        <f>IF(COUNTIFS(TabSynthez[Test],"="&amp;$AE28&amp;".*",TabSynthez[Page19],"Validé")&gt;0,IF(COUNTIFS(TabSynthez[Test],"="&amp;$AE28&amp;".*",TabSynthez[Page19],"Validé")+COUNTIFS(TabSynthez[Test],"="&amp;$AE28&amp;".*",TabSynthez[Page19],"NA")=$AF28,1,0),0)</f>
        <v>0</v>
      </c>
      <c r="AZ28" s="22">
        <f>IF(COUNTIFS(TabSynthez[Test],"="&amp;$AE28&amp;".*",TabSynthez[Page20],"Validé")&gt;0,IF(COUNTIFS(TabSynthez[Test],"="&amp;$AE28&amp;".*",TabSynthez[Page20],"Validé")+COUNTIFS(TabSynthez[Test],"="&amp;$AE28&amp;".*",TabSynthez[Page20],"NA")=$AF28,1,0),0)</f>
        <v>0</v>
      </c>
      <c r="BA28" s="22">
        <f>IF(COUNTIFS(TabSynthez[Test],"="&amp;$AE28&amp;".*",TabSynthez[Page21],"Validé")&gt;0,IF(COUNTIFS(TabSynthez[Test],"="&amp;$AE28&amp;".*",TabSynthez[Page21],"Validé")+COUNTIFS(TabSynthez[Test],"="&amp;$AE28&amp;".*",TabSynthez[Page21],"NA")=$AF28,1,0),0)</f>
        <v>0</v>
      </c>
    </row>
    <row r="29" spans="1:53" s="9" customFormat="1" x14ac:dyDescent="0.25">
      <c r="A29" s="68"/>
      <c r="B29" s="75" t="str">
        <f>Modèle!B31</f>
        <v>Images</v>
      </c>
      <c r="C29" s="82" t="str">
        <f>Modèle!D31</f>
        <v>1.4.5</v>
      </c>
      <c r="D29" s="83" t="str">
        <f>Modèle!E31</f>
        <v>A</v>
      </c>
      <c r="E29" s="188">
        <f ca="1">COUNTIF(OFFSET(Synthèse!$G38,0,0,1,COUNTA(Synthèse!$10:$10)-6),"="&amp;$E$1)</f>
        <v>0</v>
      </c>
      <c r="F29" s="188">
        <f ca="1">COUNTIF(OFFSET(Synthèse!$G38,0,0,1,COUNTA(Synthèse!$10:$10)-6),"="&amp;$F$1)</f>
        <v>0</v>
      </c>
      <c r="G29" s="188">
        <f ca="1">COUNTIF(OFFSET(Synthèse!$G38,0,0,1,COUNTA(Synthèse!$10:$10)-6),"="&amp;$G$1)</f>
        <v>0</v>
      </c>
      <c r="H29" s="188">
        <f ca="1">COUNTIF(OFFSET(Synthèse!$G38,0,0,1,COUNTA(Synthèse!$10:$10)-6),"="&amp;$H$1)</f>
        <v>21</v>
      </c>
      <c r="I29" s="214">
        <f t="shared" ca="1" si="1"/>
        <v>21</v>
      </c>
      <c r="J29" s="68"/>
      <c r="K29" s="96"/>
      <c r="L29" s="23" t="s">
        <v>477</v>
      </c>
      <c r="M29" s="161">
        <v>0</v>
      </c>
      <c r="N29" s="161">
        <v>0</v>
      </c>
      <c r="O29" s="161">
        <v>0</v>
      </c>
      <c r="P29" s="161">
        <v>0</v>
      </c>
      <c r="Q29" s="161">
        <v>0</v>
      </c>
      <c r="R29" s="94"/>
      <c r="S29" s="68"/>
      <c r="T29"/>
      <c r="U29" s="68"/>
      <c r="X29" s="68"/>
      <c r="AA29" s="68"/>
      <c r="AD29" s="68"/>
      <c r="AE29" s="271" t="s">
        <v>494</v>
      </c>
      <c r="AF29" s="217">
        <f>COUNTIF(TabTrans[Test],"="&amp;Value!$AE29&amp;".*")</f>
        <v>5</v>
      </c>
      <c r="AG29" s="22">
        <f>IF(COUNTIFS(TabSynthez[Test],"="&amp;$AE29&amp;".*",TabSynthez[Page1],"Validé")&gt;0,IF(COUNTIFS(TabSynthez[Test],"="&amp;$AE29&amp;".*",TabSynthez[Page1],"Validé")+COUNTIFS(TabSynthez[Test],"="&amp;$AE29&amp;".*",TabSynthez[Page1],"NA")=$AF29,1,0),0)</f>
        <v>0</v>
      </c>
      <c r="AH29" s="22">
        <f>IF(COUNTIFS(TabSynthez[Test],"="&amp;$AE29&amp;".*",TabSynthez[Page2],"Validé")&gt;0,IF(COUNTIFS(TabSynthez[Test],"="&amp;$AE29&amp;".*",TabSynthez[Page2],"Validé")+COUNTIFS(TabSynthez[Test],"="&amp;$AE29&amp;".*",TabSynthez[Page2],"NA")=$AF29,1,0),0)</f>
        <v>0</v>
      </c>
      <c r="AI29" s="22">
        <f>IF(COUNTIFS(TabSynthez[Test],"="&amp;$AE29&amp;".*",TabSynthez[Page3],"Validé")&gt;0,IF(COUNTIFS(TabSynthez[Test],"="&amp;$AE29&amp;".*",TabSynthez[Page3],"Validé")+COUNTIFS(TabSynthez[Test],"="&amp;$AE29&amp;".*",TabSynthez[Page3],"NA")=$AF29,1,0),0)</f>
        <v>0</v>
      </c>
      <c r="AJ29" s="22">
        <f>IF(COUNTIFS(TabSynthez[Test],"="&amp;$AE29&amp;".*",TabSynthez[Page4],"Validé")&gt;0,IF(COUNTIFS(TabSynthez[Test],"="&amp;$AE29&amp;".*",TabSynthez[Page4],"Validé")+COUNTIFS(TabSynthez[Test],"="&amp;$AE29&amp;".*",TabSynthez[Page4],"NA")=$AF29,1,0),0)</f>
        <v>0</v>
      </c>
      <c r="AK29" s="22">
        <f>IF(COUNTIFS(TabSynthez[Test],"="&amp;$AE29&amp;".*",TabSynthez[Page5],"Validé")&gt;0,IF(COUNTIFS(TabSynthez[Test],"="&amp;$AE29&amp;".*",TabSynthez[Page5],"Validé")+COUNTIFS(TabSynthez[Test],"="&amp;$AE29&amp;".*",TabSynthez[Page5],"NA")=$AF29,1,0),0)</f>
        <v>0</v>
      </c>
      <c r="AL29" s="22">
        <f>IF(COUNTIFS(TabSynthez[Test],"="&amp;$AE29&amp;".*",TabSynthez[Page6],"Validé")&gt;0,IF(COUNTIFS(TabSynthez[Test],"="&amp;$AE29&amp;".*",TabSynthez[Page6],"Validé")+COUNTIFS(TabSynthez[Test],"="&amp;$AE29&amp;".*",TabSynthez[Page6],"NA")=$AF29,1,0),0)</f>
        <v>0</v>
      </c>
      <c r="AM29" s="22">
        <f>IF(COUNTIFS(TabSynthez[Test],"="&amp;$AE29&amp;".*",TabSynthez[Page7],"Validé")&gt;0,IF(COUNTIFS(TabSynthez[Test],"="&amp;$AE29&amp;".*",TabSynthez[Page7],"Validé")+COUNTIFS(TabSynthez[Test],"="&amp;$AE29&amp;".*",TabSynthez[Page7],"NA")=$AF29,1,0),0)</f>
        <v>0</v>
      </c>
      <c r="AN29" s="22">
        <f>IF(COUNTIFS(TabSynthez[Test],"="&amp;$AE29&amp;".*",TabSynthez[Page8],"Validé")&gt;0,IF(COUNTIFS(TabSynthez[Test],"="&amp;$AE29&amp;".*",TabSynthez[Page8],"Validé")+COUNTIFS(TabSynthez[Test],"="&amp;$AE29&amp;".*",TabSynthez[Page8],"NA")=$AF29,1,0),0)</f>
        <v>0</v>
      </c>
      <c r="AO29" s="22">
        <f>IF(COUNTIFS(TabSynthez[Test],"="&amp;$AE29&amp;".*",TabSynthez[Page9],"Validé")&gt;0,IF(COUNTIFS(TabSynthez[Test],"="&amp;$AE29&amp;".*",TabSynthez[Page9],"Validé")+COUNTIFS(TabSynthez[Test],"="&amp;$AE29&amp;".*",TabSynthez[Page9],"NA")=$AF29,1,0),0)</f>
        <v>0</v>
      </c>
      <c r="AP29" s="22">
        <f>IF(COUNTIFS(TabSynthez[Test],"="&amp;$AE29&amp;".*",TabSynthez[Page10],"Validé")&gt;0,IF(COUNTIFS(TabSynthez[Test],"="&amp;$AE29&amp;".*",TabSynthez[Page10],"Validé")+COUNTIFS(TabSynthez[Test],"="&amp;$AE29&amp;".*",TabSynthez[Page10],"NA")=$AF29,1,0),0)</f>
        <v>0</v>
      </c>
      <c r="AQ29" s="22">
        <f>IF(COUNTIFS(TabSynthez[Test],"="&amp;$AE29&amp;".*",TabSynthez[Page11],"Validé")&gt;0,IF(COUNTIFS(TabSynthez[Test],"="&amp;$AE29&amp;".*",TabSynthez[Page11],"Validé")+COUNTIFS(TabSynthez[Test],"="&amp;$AE29&amp;".*",TabSynthez[Page11],"NA")=$AF29,1,0),0)</f>
        <v>0</v>
      </c>
      <c r="AR29" s="22">
        <f>IF(COUNTIFS(TabSynthez[Test],"="&amp;$AE29&amp;".*",TabSynthez[Page12],"Validé")&gt;0,IF(COUNTIFS(TabSynthez[Test],"="&amp;$AE29&amp;".*",TabSynthez[Page12],"Validé")+COUNTIFS(TabSynthez[Test],"="&amp;$AE29&amp;".*",TabSynthez[Page12],"NA")=$AF29,1,0),0)</f>
        <v>0</v>
      </c>
      <c r="AS29" s="22">
        <f>IF(COUNTIFS(TabSynthez[Test],"="&amp;$AE29&amp;".*",TabSynthez[Page13],"Validé")&gt;0,IF(COUNTIFS(TabSynthez[Test],"="&amp;$AE29&amp;".*",TabSynthez[Page13],"Validé")+COUNTIFS(TabSynthez[Test],"="&amp;$AE29&amp;".*",TabSynthez[Page13],"NA")=$AF29,1,0),0)</f>
        <v>0</v>
      </c>
      <c r="AT29" s="22">
        <f>IF(COUNTIFS(TabSynthez[Test],"="&amp;$AE29&amp;".*",TabSynthez[Page14],"Validé")&gt;0,IF(COUNTIFS(TabSynthez[Test],"="&amp;$AE29&amp;".*",TabSynthez[Page14],"Validé")+COUNTIFS(TabSynthez[Test],"="&amp;$AE29&amp;".*",TabSynthez[Page14],"NA")=$AF29,1,0),0)</f>
        <v>0</v>
      </c>
      <c r="AU29" s="22">
        <f>IF(COUNTIFS(TabSynthez[Test],"="&amp;$AE29&amp;".*",TabSynthez[Page15],"Validé")&gt;0,IF(COUNTIFS(TabSynthez[Test],"="&amp;$AE29&amp;".*",TabSynthez[Page15],"Validé")+COUNTIFS(TabSynthez[Test],"="&amp;$AE29&amp;".*",TabSynthez[Page15],"NA")=$AF29,1,0),0)</f>
        <v>0</v>
      </c>
      <c r="AV29" s="22">
        <f>IF(COUNTIFS(TabSynthez[Test],"="&amp;$AE29&amp;".*",TabSynthez[Page16],"Validé")&gt;0,IF(COUNTIFS(TabSynthez[Test],"="&amp;$AE29&amp;".*",TabSynthez[Page16],"Validé")+COUNTIFS(TabSynthez[Test],"="&amp;$AE29&amp;".*",TabSynthez[Page16],"NA")=$AF29,1,0),0)</f>
        <v>0</v>
      </c>
      <c r="AW29" s="22">
        <f>IF(COUNTIFS(TabSynthez[Test],"="&amp;$AE29&amp;".*",TabSynthez[Page17],"Validé")&gt;0,IF(COUNTIFS(TabSynthez[Test],"="&amp;$AE29&amp;".*",TabSynthez[Page17],"Validé")+COUNTIFS(TabSynthez[Test],"="&amp;$AE29&amp;".*",TabSynthez[Page17],"NA")=$AF29,1,0),0)</f>
        <v>0</v>
      </c>
      <c r="AX29" s="22">
        <f>IF(COUNTIFS(TabSynthez[Test],"="&amp;$AE29&amp;".*",TabSynthez[Page18],"Validé")&gt;0,IF(COUNTIFS(TabSynthez[Test],"="&amp;$AE29&amp;".*",TabSynthez[Page18],"Validé")+COUNTIFS(TabSynthez[Test],"="&amp;$AE29&amp;".*",TabSynthez[Page18],"NA")=$AF29,1,0),0)</f>
        <v>0</v>
      </c>
      <c r="AY29" s="22">
        <f>IF(COUNTIFS(TabSynthez[Test],"="&amp;$AE29&amp;".*",TabSynthez[Page19],"Validé")&gt;0,IF(COUNTIFS(TabSynthez[Test],"="&amp;$AE29&amp;".*",TabSynthez[Page19],"Validé")+COUNTIFS(TabSynthez[Test],"="&amp;$AE29&amp;".*",TabSynthez[Page19],"NA")=$AF29,1,0),0)</f>
        <v>0</v>
      </c>
      <c r="AZ29" s="22">
        <f>IF(COUNTIFS(TabSynthez[Test],"="&amp;$AE29&amp;".*",TabSynthez[Page20],"Validé")&gt;0,IF(COUNTIFS(TabSynthez[Test],"="&amp;$AE29&amp;".*",TabSynthez[Page20],"Validé")+COUNTIFS(TabSynthez[Test],"="&amp;$AE29&amp;".*",TabSynthez[Page20],"NA")=$AF29,1,0),0)</f>
        <v>0</v>
      </c>
      <c r="BA29" s="22">
        <f>IF(COUNTIFS(TabSynthez[Test],"="&amp;$AE29&amp;".*",TabSynthez[Page21],"Validé")&gt;0,IF(COUNTIFS(TabSynthez[Test],"="&amp;$AE29&amp;".*",TabSynthez[Page21],"Validé")+COUNTIFS(TabSynthez[Test],"="&amp;$AE29&amp;".*",TabSynthez[Page21],"NA")=$AF29,1,0),0)</f>
        <v>0</v>
      </c>
    </row>
    <row r="30" spans="1:53" s="9" customFormat="1" x14ac:dyDescent="0.25">
      <c r="A30" s="68"/>
      <c r="B30" s="75" t="str">
        <f>Modèle!B32</f>
        <v>Images</v>
      </c>
      <c r="C30" s="82" t="str">
        <f>Modèle!D32</f>
        <v>1.4.6</v>
      </c>
      <c r="D30" s="83" t="str">
        <f>Modèle!E32</f>
        <v>A</v>
      </c>
      <c r="E30" s="188">
        <f ca="1">COUNTIF(OFFSET(Synthèse!$G39,0,0,1,COUNTA(Synthèse!$10:$10)-6),"="&amp;$E$1)</f>
        <v>0</v>
      </c>
      <c r="F30" s="188">
        <f ca="1">COUNTIF(OFFSET(Synthèse!$G39,0,0,1,COUNTA(Synthèse!$10:$10)-6),"="&amp;$F$1)</f>
        <v>0</v>
      </c>
      <c r="G30" s="188">
        <f ca="1">COUNTIF(OFFSET(Synthèse!$G39,0,0,1,COUNTA(Synthèse!$10:$10)-6),"="&amp;$G$1)</f>
        <v>0</v>
      </c>
      <c r="H30" s="188">
        <f ca="1">COUNTIF(OFFSET(Synthèse!$G39,0,0,1,COUNTA(Synthèse!$10:$10)-6),"="&amp;$H$1)</f>
        <v>21</v>
      </c>
      <c r="I30" s="214">
        <f t="shared" ca="1" si="1"/>
        <v>21</v>
      </c>
      <c r="J30" s="68"/>
      <c r="K30" s="96"/>
      <c r="L30" s="23" t="s">
        <v>480</v>
      </c>
      <c r="M30" s="72" t="str">
        <f>IFERROR((100/(M28+M29))*M29,"")</f>
        <v/>
      </c>
      <c r="N30" s="72" t="str">
        <f>IFERROR((100/(N28+N29))*N29,"")</f>
        <v/>
      </c>
      <c r="O30" s="72" t="str">
        <f>IFERROR(IF(((100/(O28+O29))*O29)&gt;50,100,(100/(O28+O29))*O29),"")</f>
        <v/>
      </c>
      <c r="P30" s="72" t="str">
        <f>IFERROR((100/(P28+P29))*P29,"")</f>
        <v/>
      </c>
      <c r="Q30" s="95" t="str">
        <f>IFERROR((100/(Q28+Q29))*Q29,"")</f>
        <v/>
      </c>
      <c r="R30" s="95"/>
      <c r="S30" s="68"/>
      <c r="T30"/>
      <c r="U30" s="68"/>
      <c r="X30" s="68"/>
      <c r="AA30" s="68"/>
      <c r="AD30" s="68"/>
      <c r="AE30" s="271" t="s">
        <v>495</v>
      </c>
      <c r="AF30" s="217">
        <f>COUNTIF(TabTrans[Test],"="&amp;Value!$AE30&amp;".*")</f>
        <v>1</v>
      </c>
      <c r="AG30" s="22">
        <f>IF(COUNTIFS(TabSynthez[Test],"="&amp;$AE30&amp;".*",TabSynthez[Page1],"Validé")&gt;0,IF(COUNTIFS(TabSynthez[Test],"="&amp;$AE30&amp;".*",TabSynthez[Page1],"Validé")+COUNTIFS(TabSynthez[Test],"="&amp;$AE30&amp;".*",TabSynthez[Page1],"NA")=$AF30,1,0),0)</f>
        <v>0</v>
      </c>
      <c r="AH30" s="22">
        <f>IF(COUNTIFS(TabSynthez[Test],"="&amp;$AE30&amp;".*",TabSynthez[Page2],"Validé")&gt;0,IF(COUNTIFS(TabSynthez[Test],"="&amp;$AE30&amp;".*",TabSynthez[Page2],"Validé")+COUNTIFS(TabSynthez[Test],"="&amp;$AE30&amp;".*",TabSynthez[Page2],"NA")=$AF30,1,0),0)</f>
        <v>0</v>
      </c>
      <c r="AI30" s="22">
        <f>IF(COUNTIFS(TabSynthez[Test],"="&amp;$AE30&amp;".*",TabSynthez[Page3],"Validé")&gt;0,IF(COUNTIFS(TabSynthez[Test],"="&amp;$AE30&amp;".*",TabSynthez[Page3],"Validé")+COUNTIFS(TabSynthez[Test],"="&amp;$AE30&amp;".*",TabSynthez[Page3],"NA")=$AF30,1,0),0)</f>
        <v>0</v>
      </c>
      <c r="AJ30" s="22">
        <f>IF(COUNTIFS(TabSynthez[Test],"="&amp;$AE30&amp;".*",TabSynthez[Page4],"Validé")&gt;0,IF(COUNTIFS(TabSynthez[Test],"="&amp;$AE30&amp;".*",TabSynthez[Page4],"Validé")+COUNTIFS(TabSynthez[Test],"="&amp;$AE30&amp;".*",TabSynthez[Page4],"NA")=$AF30,1,0),0)</f>
        <v>0</v>
      </c>
      <c r="AK30" s="22">
        <f>IF(COUNTIFS(TabSynthez[Test],"="&amp;$AE30&amp;".*",TabSynthez[Page5],"Validé")&gt;0,IF(COUNTIFS(TabSynthez[Test],"="&amp;$AE30&amp;".*",TabSynthez[Page5],"Validé")+COUNTIFS(TabSynthez[Test],"="&amp;$AE30&amp;".*",TabSynthez[Page5],"NA")=$AF30,1,0),0)</f>
        <v>0</v>
      </c>
      <c r="AL30" s="22">
        <f>IF(COUNTIFS(TabSynthez[Test],"="&amp;$AE30&amp;".*",TabSynthez[Page6],"Validé")&gt;0,IF(COUNTIFS(TabSynthez[Test],"="&amp;$AE30&amp;".*",TabSynthez[Page6],"Validé")+COUNTIFS(TabSynthez[Test],"="&amp;$AE30&amp;".*",TabSynthez[Page6],"NA")=$AF30,1,0),0)</f>
        <v>0</v>
      </c>
      <c r="AM30" s="22">
        <f>IF(COUNTIFS(TabSynthez[Test],"="&amp;$AE30&amp;".*",TabSynthez[Page7],"Validé")&gt;0,IF(COUNTIFS(TabSynthez[Test],"="&amp;$AE30&amp;".*",TabSynthez[Page7],"Validé")+COUNTIFS(TabSynthez[Test],"="&amp;$AE30&amp;".*",TabSynthez[Page7],"NA")=$AF30,1,0),0)</f>
        <v>0</v>
      </c>
      <c r="AN30" s="22">
        <f>IF(COUNTIFS(TabSynthez[Test],"="&amp;$AE30&amp;".*",TabSynthez[Page8],"Validé")&gt;0,IF(COUNTIFS(TabSynthez[Test],"="&amp;$AE30&amp;".*",TabSynthez[Page8],"Validé")+COUNTIFS(TabSynthez[Test],"="&amp;$AE30&amp;".*",TabSynthez[Page8],"NA")=$AF30,1,0),0)</f>
        <v>0</v>
      </c>
      <c r="AO30" s="22">
        <f>IF(COUNTIFS(TabSynthez[Test],"="&amp;$AE30&amp;".*",TabSynthez[Page9],"Validé")&gt;0,IF(COUNTIFS(TabSynthez[Test],"="&amp;$AE30&amp;".*",TabSynthez[Page9],"Validé")+COUNTIFS(TabSynthez[Test],"="&amp;$AE30&amp;".*",TabSynthez[Page9],"NA")=$AF30,1,0),0)</f>
        <v>0</v>
      </c>
      <c r="AP30" s="22">
        <f>IF(COUNTIFS(TabSynthez[Test],"="&amp;$AE30&amp;".*",TabSynthez[Page10],"Validé")&gt;0,IF(COUNTIFS(TabSynthez[Test],"="&amp;$AE30&amp;".*",TabSynthez[Page10],"Validé")+COUNTIFS(TabSynthez[Test],"="&amp;$AE30&amp;".*",TabSynthez[Page10],"NA")=$AF30,1,0),0)</f>
        <v>0</v>
      </c>
      <c r="AQ30" s="22">
        <f>IF(COUNTIFS(TabSynthez[Test],"="&amp;$AE30&amp;".*",TabSynthez[Page11],"Validé")&gt;0,IF(COUNTIFS(TabSynthez[Test],"="&amp;$AE30&amp;".*",TabSynthez[Page11],"Validé")+COUNTIFS(TabSynthez[Test],"="&amp;$AE30&amp;".*",TabSynthez[Page11],"NA")=$AF30,1,0),0)</f>
        <v>0</v>
      </c>
      <c r="AR30" s="22">
        <f>IF(COUNTIFS(TabSynthez[Test],"="&amp;$AE30&amp;".*",TabSynthez[Page12],"Validé")&gt;0,IF(COUNTIFS(TabSynthez[Test],"="&amp;$AE30&amp;".*",TabSynthez[Page12],"Validé")+COUNTIFS(TabSynthez[Test],"="&amp;$AE30&amp;".*",TabSynthez[Page12],"NA")=$AF30,1,0),0)</f>
        <v>0</v>
      </c>
      <c r="AS30" s="22">
        <f>IF(COUNTIFS(TabSynthez[Test],"="&amp;$AE30&amp;".*",TabSynthez[Page13],"Validé")&gt;0,IF(COUNTIFS(TabSynthez[Test],"="&amp;$AE30&amp;".*",TabSynthez[Page13],"Validé")+COUNTIFS(TabSynthez[Test],"="&amp;$AE30&amp;".*",TabSynthez[Page13],"NA")=$AF30,1,0),0)</f>
        <v>0</v>
      </c>
      <c r="AT30" s="22">
        <f>IF(COUNTIFS(TabSynthez[Test],"="&amp;$AE30&amp;".*",TabSynthez[Page14],"Validé")&gt;0,IF(COUNTIFS(TabSynthez[Test],"="&amp;$AE30&amp;".*",TabSynthez[Page14],"Validé")+COUNTIFS(TabSynthez[Test],"="&amp;$AE30&amp;".*",TabSynthez[Page14],"NA")=$AF30,1,0),0)</f>
        <v>0</v>
      </c>
      <c r="AU30" s="22">
        <f>IF(COUNTIFS(TabSynthez[Test],"="&amp;$AE30&amp;".*",TabSynthez[Page15],"Validé")&gt;0,IF(COUNTIFS(TabSynthez[Test],"="&amp;$AE30&amp;".*",TabSynthez[Page15],"Validé")+COUNTIFS(TabSynthez[Test],"="&amp;$AE30&amp;".*",TabSynthez[Page15],"NA")=$AF30,1,0),0)</f>
        <v>0</v>
      </c>
      <c r="AV30" s="22">
        <f>IF(COUNTIFS(TabSynthez[Test],"="&amp;$AE30&amp;".*",TabSynthez[Page16],"Validé")&gt;0,IF(COUNTIFS(TabSynthez[Test],"="&amp;$AE30&amp;".*",TabSynthez[Page16],"Validé")+COUNTIFS(TabSynthez[Test],"="&amp;$AE30&amp;".*",TabSynthez[Page16],"NA")=$AF30,1,0),0)</f>
        <v>0</v>
      </c>
      <c r="AW30" s="22">
        <f>IF(COUNTIFS(TabSynthez[Test],"="&amp;$AE30&amp;".*",TabSynthez[Page17],"Validé")&gt;0,IF(COUNTIFS(TabSynthez[Test],"="&amp;$AE30&amp;".*",TabSynthez[Page17],"Validé")+COUNTIFS(TabSynthez[Test],"="&amp;$AE30&amp;".*",TabSynthez[Page17],"NA")=$AF30,1,0),0)</f>
        <v>0</v>
      </c>
      <c r="AX30" s="22">
        <f>IF(COUNTIFS(TabSynthez[Test],"="&amp;$AE30&amp;".*",TabSynthez[Page18],"Validé")&gt;0,IF(COUNTIFS(TabSynthez[Test],"="&amp;$AE30&amp;".*",TabSynthez[Page18],"Validé")+COUNTIFS(TabSynthez[Test],"="&amp;$AE30&amp;".*",TabSynthez[Page18],"NA")=$AF30,1,0),0)</f>
        <v>0</v>
      </c>
      <c r="AY30" s="22">
        <f>IF(COUNTIFS(TabSynthez[Test],"="&amp;$AE30&amp;".*",TabSynthez[Page19],"Validé")&gt;0,IF(COUNTIFS(TabSynthez[Test],"="&amp;$AE30&amp;".*",TabSynthez[Page19],"Validé")+COUNTIFS(TabSynthez[Test],"="&amp;$AE30&amp;".*",TabSynthez[Page19],"NA")=$AF30,1,0),0)</f>
        <v>0</v>
      </c>
      <c r="AZ30" s="22">
        <f>IF(COUNTIFS(TabSynthez[Test],"="&amp;$AE30&amp;".*",TabSynthez[Page20],"Validé")&gt;0,IF(COUNTIFS(TabSynthez[Test],"="&amp;$AE30&amp;".*",TabSynthez[Page20],"Validé")+COUNTIFS(TabSynthez[Test],"="&amp;$AE30&amp;".*",TabSynthez[Page20],"NA")=$AF30,1,0),0)</f>
        <v>0</v>
      </c>
      <c r="BA30" s="22">
        <f>IF(COUNTIFS(TabSynthez[Test],"="&amp;$AE30&amp;".*",TabSynthez[Page21],"Validé")&gt;0,IF(COUNTIFS(TabSynthez[Test],"="&amp;$AE30&amp;".*",TabSynthez[Page21],"Validé")+COUNTIFS(TabSynthez[Test],"="&amp;$AE30&amp;".*",TabSynthez[Page21],"NA")=$AF30,1,0),0)</f>
        <v>0</v>
      </c>
    </row>
    <row r="31" spans="1:53" s="9" customFormat="1" x14ac:dyDescent="0.25">
      <c r="A31" s="68"/>
      <c r="B31" s="75" t="str">
        <f>Modèle!B33</f>
        <v>Images</v>
      </c>
      <c r="C31" s="82" t="str">
        <f>Modèle!D33</f>
        <v>1.4.7</v>
      </c>
      <c r="D31" s="83" t="str">
        <f>Modèle!E33</f>
        <v>A</v>
      </c>
      <c r="E31" s="188">
        <f ca="1">COUNTIF(OFFSET(Synthèse!$G40,0,0,1,COUNTA(Synthèse!$10:$10)-6),"="&amp;$E$1)</f>
        <v>0</v>
      </c>
      <c r="F31" s="188">
        <f ca="1">COUNTIF(OFFSET(Synthèse!$G40,0,0,1,COUNTA(Synthèse!$10:$10)-6),"="&amp;$F$1)</f>
        <v>0</v>
      </c>
      <c r="G31" s="188">
        <f ca="1">COUNTIF(OFFSET(Synthèse!$G40,0,0,1,COUNTA(Synthèse!$10:$10)-6),"="&amp;$G$1)</f>
        <v>0</v>
      </c>
      <c r="H31" s="188">
        <f ca="1">COUNTIF(OFFSET(Synthèse!$G40,0,0,1,COUNTA(Synthèse!$10:$10)-6),"="&amp;$H$1)</f>
        <v>21</v>
      </c>
      <c r="I31" s="214">
        <f t="shared" ca="1" si="1"/>
        <v>21</v>
      </c>
      <c r="J31" s="68"/>
      <c r="K31" s="96"/>
      <c r="S31" s="68"/>
      <c r="U31" s="68"/>
      <c r="X31" s="68"/>
      <c r="AA31" s="68"/>
      <c r="AD31" s="68"/>
      <c r="AE31" s="271" t="s">
        <v>496</v>
      </c>
      <c r="AF31" s="217">
        <f>COUNTIF(TabTrans[Test],"="&amp;Value!$AE31&amp;".*")</f>
        <v>1</v>
      </c>
      <c r="AG31" s="22">
        <f>IF(COUNTIFS(TabSynthez[Test],"="&amp;$AE31&amp;".*",TabSynthez[Page1],"Validé")&gt;0,IF(COUNTIFS(TabSynthez[Test],"="&amp;$AE31&amp;".*",TabSynthez[Page1],"Validé")+COUNTIFS(TabSynthez[Test],"="&amp;$AE31&amp;".*",TabSynthez[Page1],"NA")=$AF31,1,0),0)</f>
        <v>0</v>
      </c>
      <c r="AH31" s="22">
        <f>IF(COUNTIFS(TabSynthez[Test],"="&amp;$AE31&amp;".*",TabSynthez[Page2],"Validé")&gt;0,IF(COUNTIFS(TabSynthez[Test],"="&amp;$AE31&amp;".*",TabSynthez[Page2],"Validé")+COUNTIFS(TabSynthez[Test],"="&amp;$AE31&amp;".*",TabSynthez[Page2],"NA")=$AF31,1,0),0)</f>
        <v>0</v>
      </c>
      <c r="AI31" s="22">
        <f>IF(COUNTIFS(TabSynthez[Test],"="&amp;$AE31&amp;".*",TabSynthez[Page3],"Validé")&gt;0,IF(COUNTIFS(TabSynthez[Test],"="&amp;$AE31&amp;".*",TabSynthez[Page3],"Validé")+COUNTIFS(TabSynthez[Test],"="&amp;$AE31&amp;".*",TabSynthez[Page3],"NA")=$AF31,1,0),0)</f>
        <v>0</v>
      </c>
      <c r="AJ31" s="22">
        <f>IF(COUNTIFS(TabSynthez[Test],"="&amp;$AE31&amp;".*",TabSynthez[Page4],"Validé")&gt;0,IF(COUNTIFS(TabSynthez[Test],"="&amp;$AE31&amp;".*",TabSynthez[Page4],"Validé")+COUNTIFS(TabSynthez[Test],"="&amp;$AE31&amp;".*",TabSynthez[Page4],"NA")=$AF31,1,0),0)</f>
        <v>0</v>
      </c>
      <c r="AK31" s="22">
        <f>IF(COUNTIFS(TabSynthez[Test],"="&amp;$AE31&amp;".*",TabSynthez[Page5],"Validé")&gt;0,IF(COUNTIFS(TabSynthez[Test],"="&amp;$AE31&amp;".*",TabSynthez[Page5],"Validé")+COUNTIFS(TabSynthez[Test],"="&amp;$AE31&amp;".*",TabSynthez[Page5],"NA")=$AF31,1,0),0)</f>
        <v>0</v>
      </c>
      <c r="AL31" s="22">
        <f>IF(COUNTIFS(TabSynthez[Test],"="&amp;$AE31&amp;".*",TabSynthez[Page6],"Validé")&gt;0,IF(COUNTIFS(TabSynthez[Test],"="&amp;$AE31&amp;".*",TabSynthez[Page6],"Validé")+COUNTIFS(TabSynthez[Test],"="&amp;$AE31&amp;".*",TabSynthez[Page6],"NA")=$AF31,1,0),0)</f>
        <v>0</v>
      </c>
      <c r="AM31" s="22">
        <f>IF(COUNTIFS(TabSynthez[Test],"="&amp;$AE31&amp;".*",TabSynthez[Page7],"Validé")&gt;0,IF(COUNTIFS(TabSynthez[Test],"="&amp;$AE31&amp;".*",TabSynthez[Page7],"Validé")+COUNTIFS(TabSynthez[Test],"="&amp;$AE31&amp;".*",TabSynthez[Page7],"NA")=$AF31,1,0),0)</f>
        <v>0</v>
      </c>
      <c r="AN31" s="22">
        <f>IF(COUNTIFS(TabSynthez[Test],"="&amp;$AE31&amp;".*",TabSynthez[Page8],"Validé")&gt;0,IF(COUNTIFS(TabSynthez[Test],"="&amp;$AE31&amp;".*",TabSynthez[Page8],"Validé")+COUNTIFS(TabSynthez[Test],"="&amp;$AE31&amp;".*",TabSynthez[Page8],"NA")=$AF31,1,0),0)</f>
        <v>0</v>
      </c>
      <c r="AO31" s="22">
        <f>IF(COUNTIFS(TabSynthez[Test],"="&amp;$AE31&amp;".*",TabSynthez[Page9],"Validé")&gt;0,IF(COUNTIFS(TabSynthez[Test],"="&amp;$AE31&amp;".*",TabSynthez[Page9],"Validé")+COUNTIFS(TabSynthez[Test],"="&amp;$AE31&amp;".*",TabSynthez[Page9],"NA")=$AF31,1,0),0)</f>
        <v>0</v>
      </c>
      <c r="AP31" s="22">
        <f>IF(COUNTIFS(TabSynthez[Test],"="&amp;$AE31&amp;".*",TabSynthez[Page10],"Validé")&gt;0,IF(COUNTIFS(TabSynthez[Test],"="&amp;$AE31&amp;".*",TabSynthez[Page10],"Validé")+COUNTIFS(TabSynthez[Test],"="&amp;$AE31&amp;".*",TabSynthez[Page10],"NA")=$AF31,1,0),0)</f>
        <v>0</v>
      </c>
      <c r="AQ31" s="22">
        <f>IF(COUNTIFS(TabSynthez[Test],"="&amp;$AE31&amp;".*",TabSynthez[Page11],"Validé")&gt;0,IF(COUNTIFS(TabSynthez[Test],"="&amp;$AE31&amp;".*",TabSynthez[Page11],"Validé")+COUNTIFS(TabSynthez[Test],"="&amp;$AE31&amp;".*",TabSynthez[Page11],"NA")=$AF31,1,0),0)</f>
        <v>0</v>
      </c>
      <c r="AR31" s="22">
        <f>IF(COUNTIFS(TabSynthez[Test],"="&amp;$AE31&amp;".*",TabSynthez[Page12],"Validé")&gt;0,IF(COUNTIFS(TabSynthez[Test],"="&amp;$AE31&amp;".*",TabSynthez[Page12],"Validé")+COUNTIFS(TabSynthez[Test],"="&amp;$AE31&amp;".*",TabSynthez[Page12],"NA")=$AF31,1,0),0)</f>
        <v>0</v>
      </c>
      <c r="AS31" s="22">
        <f>IF(COUNTIFS(TabSynthez[Test],"="&amp;$AE31&amp;".*",TabSynthez[Page13],"Validé")&gt;0,IF(COUNTIFS(TabSynthez[Test],"="&amp;$AE31&amp;".*",TabSynthez[Page13],"Validé")+COUNTIFS(TabSynthez[Test],"="&amp;$AE31&amp;".*",TabSynthez[Page13],"NA")=$AF31,1,0),0)</f>
        <v>0</v>
      </c>
      <c r="AT31" s="22">
        <f>IF(COUNTIFS(TabSynthez[Test],"="&amp;$AE31&amp;".*",TabSynthez[Page14],"Validé")&gt;0,IF(COUNTIFS(TabSynthez[Test],"="&amp;$AE31&amp;".*",TabSynthez[Page14],"Validé")+COUNTIFS(TabSynthez[Test],"="&amp;$AE31&amp;".*",TabSynthez[Page14],"NA")=$AF31,1,0),0)</f>
        <v>0</v>
      </c>
      <c r="AU31" s="22">
        <f>IF(COUNTIFS(TabSynthez[Test],"="&amp;$AE31&amp;".*",TabSynthez[Page15],"Validé")&gt;0,IF(COUNTIFS(TabSynthez[Test],"="&amp;$AE31&amp;".*",TabSynthez[Page15],"Validé")+COUNTIFS(TabSynthez[Test],"="&amp;$AE31&amp;".*",TabSynthez[Page15],"NA")=$AF31,1,0),0)</f>
        <v>0</v>
      </c>
      <c r="AV31" s="22">
        <f>IF(COUNTIFS(TabSynthez[Test],"="&amp;$AE31&amp;".*",TabSynthez[Page16],"Validé")&gt;0,IF(COUNTIFS(TabSynthez[Test],"="&amp;$AE31&amp;".*",TabSynthez[Page16],"Validé")+COUNTIFS(TabSynthez[Test],"="&amp;$AE31&amp;".*",TabSynthez[Page16],"NA")=$AF31,1,0),0)</f>
        <v>0</v>
      </c>
      <c r="AW31" s="22">
        <f>IF(COUNTIFS(TabSynthez[Test],"="&amp;$AE31&amp;".*",TabSynthez[Page17],"Validé")&gt;0,IF(COUNTIFS(TabSynthez[Test],"="&amp;$AE31&amp;".*",TabSynthez[Page17],"Validé")+COUNTIFS(TabSynthez[Test],"="&amp;$AE31&amp;".*",TabSynthez[Page17],"NA")=$AF31,1,0),0)</f>
        <v>0</v>
      </c>
      <c r="AX31" s="22">
        <f>IF(COUNTIFS(TabSynthez[Test],"="&amp;$AE31&amp;".*",TabSynthez[Page18],"Validé")&gt;0,IF(COUNTIFS(TabSynthez[Test],"="&amp;$AE31&amp;".*",TabSynthez[Page18],"Validé")+COUNTIFS(TabSynthez[Test],"="&amp;$AE31&amp;".*",TabSynthez[Page18],"NA")=$AF31,1,0),0)</f>
        <v>0</v>
      </c>
      <c r="AY31" s="22">
        <f>IF(COUNTIFS(TabSynthez[Test],"="&amp;$AE31&amp;".*",TabSynthez[Page19],"Validé")&gt;0,IF(COUNTIFS(TabSynthez[Test],"="&amp;$AE31&amp;".*",TabSynthez[Page19],"Validé")+COUNTIFS(TabSynthez[Test],"="&amp;$AE31&amp;".*",TabSynthez[Page19],"NA")=$AF31,1,0),0)</f>
        <v>0</v>
      </c>
      <c r="AZ31" s="22">
        <f>IF(COUNTIFS(TabSynthez[Test],"="&amp;$AE31&amp;".*",TabSynthez[Page20],"Validé")&gt;0,IF(COUNTIFS(TabSynthez[Test],"="&amp;$AE31&amp;".*",TabSynthez[Page20],"Validé")+COUNTIFS(TabSynthez[Test],"="&amp;$AE31&amp;".*",TabSynthez[Page20],"NA")=$AF31,1,0),0)</f>
        <v>0</v>
      </c>
      <c r="BA31" s="22">
        <f>IF(COUNTIFS(TabSynthez[Test],"="&amp;$AE31&amp;".*",TabSynthez[Page21],"Validé")&gt;0,IF(COUNTIFS(TabSynthez[Test],"="&amp;$AE31&amp;".*",TabSynthez[Page21],"Validé")+COUNTIFS(TabSynthez[Test],"="&amp;$AE31&amp;".*",TabSynthez[Page21],"NA")=$AF31,1,0),0)</f>
        <v>0</v>
      </c>
    </row>
    <row r="32" spans="1:53" s="9" customFormat="1" x14ac:dyDescent="0.25">
      <c r="A32" s="68"/>
      <c r="B32" s="74" t="str">
        <f>Modèle!B34</f>
        <v>Images</v>
      </c>
      <c r="C32" s="80" t="str">
        <f>Modèle!D34</f>
        <v>1.5.1</v>
      </c>
      <c r="D32" s="81" t="str">
        <f>Modèle!E34</f>
        <v>A</v>
      </c>
      <c r="E32" s="187">
        <f ca="1">COUNTIF(OFFSET(Synthèse!$G41,0,0,1,COUNTA(Synthèse!$10:$10)-6),"="&amp;$E$1)</f>
        <v>0</v>
      </c>
      <c r="F32" s="187">
        <f ca="1">COUNTIF(OFFSET(Synthèse!$G41,0,0,1,COUNTA(Synthèse!$10:$10)-6),"="&amp;$F$1)</f>
        <v>0</v>
      </c>
      <c r="G32" s="187">
        <f ca="1">COUNTIF(OFFSET(Synthèse!$G41,0,0,1,COUNTA(Synthèse!$10:$10)-6),"="&amp;$G$1)</f>
        <v>0</v>
      </c>
      <c r="H32" s="187">
        <f ca="1">COUNTIF(OFFSET(Synthèse!$G41,0,0,1,COUNTA(Synthèse!$10:$10)-6),"="&amp;$H$1)</f>
        <v>21</v>
      </c>
      <c r="I32" s="214">
        <f t="shared" ca="1" si="1"/>
        <v>21</v>
      </c>
      <c r="J32" s="68"/>
      <c r="K32" s="96"/>
      <c r="L32" s="387" t="s">
        <v>803</v>
      </c>
      <c r="M32" s="387"/>
      <c r="N32" s="387"/>
      <c r="O32" s="387"/>
      <c r="P32" s="387"/>
      <c r="Q32" s="387"/>
      <c r="R32" s="387"/>
      <c r="S32" s="68"/>
      <c r="U32" s="68"/>
      <c r="X32" s="68"/>
      <c r="AA32" s="68"/>
      <c r="AD32" s="68"/>
      <c r="AE32" s="271" t="s">
        <v>497</v>
      </c>
      <c r="AF32" s="217">
        <f>COUNTIF(TabTrans[Test],"="&amp;Value!$AE32&amp;".*")</f>
        <v>6</v>
      </c>
      <c r="AG32" s="22">
        <f>IF(COUNTIFS(TabSynthez[Test],"="&amp;$AE32&amp;".*",TabSynthez[Page1],"Validé")&gt;0,IF(COUNTIFS(TabSynthez[Test],"="&amp;$AE32&amp;".*",TabSynthez[Page1],"Validé")+COUNTIFS(TabSynthez[Test],"="&amp;$AE32&amp;".*",TabSynthez[Page1],"NA")=$AF32,1,0),0)</f>
        <v>0</v>
      </c>
      <c r="AH32" s="22">
        <f>IF(COUNTIFS(TabSynthez[Test],"="&amp;$AE32&amp;".*",TabSynthez[Page2],"Validé")&gt;0,IF(COUNTIFS(TabSynthez[Test],"="&amp;$AE32&amp;".*",TabSynthez[Page2],"Validé")+COUNTIFS(TabSynthez[Test],"="&amp;$AE32&amp;".*",TabSynthez[Page2],"NA")=$AF32,1,0),0)</f>
        <v>0</v>
      </c>
      <c r="AI32" s="22">
        <f>IF(COUNTIFS(TabSynthez[Test],"="&amp;$AE32&amp;".*",TabSynthez[Page3],"Validé")&gt;0,IF(COUNTIFS(TabSynthez[Test],"="&amp;$AE32&amp;".*",TabSynthez[Page3],"Validé")+COUNTIFS(TabSynthez[Test],"="&amp;$AE32&amp;".*",TabSynthez[Page3],"NA")=$AF32,1,0),0)</f>
        <v>1</v>
      </c>
      <c r="AJ32" s="22">
        <f>IF(COUNTIFS(TabSynthez[Test],"="&amp;$AE32&amp;".*",TabSynthez[Page4],"Validé")&gt;0,IF(COUNTIFS(TabSynthez[Test],"="&amp;$AE32&amp;".*",TabSynthez[Page4],"Validé")+COUNTIFS(TabSynthez[Test],"="&amp;$AE32&amp;".*",TabSynthez[Page4],"NA")=$AF32,1,0),0)</f>
        <v>0</v>
      </c>
      <c r="AK32" s="22">
        <f>IF(COUNTIFS(TabSynthez[Test],"="&amp;$AE32&amp;".*",TabSynthez[Page5],"Validé")&gt;0,IF(COUNTIFS(TabSynthez[Test],"="&amp;$AE32&amp;".*",TabSynthez[Page5],"Validé")+COUNTIFS(TabSynthez[Test],"="&amp;$AE32&amp;".*",TabSynthez[Page5],"NA")=$AF32,1,0),0)</f>
        <v>0</v>
      </c>
      <c r="AL32" s="22">
        <f>IF(COUNTIFS(TabSynthez[Test],"="&amp;$AE32&amp;".*",TabSynthez[Page6],"Validé")&gt;0,IF(COUNTIFS(TabSynthez[Test],"="&amp;$AE32&amp;".*",TabSynthez[Page6],"Validé")+COUNTIFS(TabSynthez[Test],"="&amp;$AE32&amp;".*",TabSynthez[Page6],"NA")=$AF32,1,0),0)</f>
        <v>0</v>
      </c>
      <c r="AM32" s="22">
        <f>IF(COUNTIFS(TabSynthez[Test],"="&amp;$AE32&amp;".*",TabSynthez[Page7],"Validé")&gt;0,IF(COUNTIFS(TabSynthez[Test],"="&amp;$AE32&amp;".*",TabSynthez[Page7],"Validé")+COUNTIFS(TabSynthez[Test],"="&amp;$AE32&amp;".*",TabSynthez[Page7],"NA")=$AF32,1,0),0)</f>
        <v>0</v>
      </c>
      <c r="AN32" s="22">
        <f>IF(COUNTIFS(TabSynthez[Test],"="&amp;$AE32&amp;".*",TabSynthez[Page8],"Validé")&gt;0,IF(COUNTIFS(TabSynthez[Test],"="&amp;$AE32&amp;".*",TabSynthez[Page8],"Validé")+COUNTIFS(TabSynthez[Test],"="&amp;$AE32&amp;".*",TabSynthez[Page8],"NA")=$AF32,1,0),0)</f>
        <v>0</v>
      </c>
      <c r="AO32" s="22">
        <f>IF(COUNTIFS(TabSynthez[Test],"="&amp;$AE32&amp;".*",TabSynthez[Page9],"Validé")&gt;0,IF(COUNTIFS(TabSynthez[Test],"="&amp;$AE32&amp;".*",TabSynthez[Page9],"Validé")+COUNTIFS(TabSynthez[Test],"="&amp;$AE32&amp;".*",TabSynthez[Page9],"NA")=$AF32,1,0),0)</f>
        <v>0</v>
      </c>
      <c r="AP32" s="22">
        <f>IF(COUNTIFS(TabSynthez[Test],"="&amp;$AE32&amp;".*",TabSynthez[Page10],"Validé")&gt;0,IF(COUNTIFS(TabSynthez[Test],"="&amp;$AE32&amp;".*",TabSynthez[Page10],"Validé")+COUNTIFS(TabSynthez[Test],"="&amp;$AE32&amp;".*",TabSynthez[Page10],"NA")=$AF32,1,0),0)</f>
        <v>0</v>
      </c>
      <c r="AQ32" s="22">
        <f>IF(COUNTIFS(TabSynthez[Test],"="&amp;$AE32&amp;".*",TabSynthez[Page11],"Validé")&gt;0,IF(COUNTIFS(TabSynthez[Test],"="&amp;$AE32&amp;".*",TabSynthez[Page11],"Validé")+COUNTIFS(TabSynthez[Test],"="&amp;$AE32&amp;".*",TabSynthez[Page11],"NA")=$AF32,1,0),0)</f>
        <v>0</v>
      </c>
      <c r="AR32" s="22">
        <f>IF(COUNTIFS(TabSynthez[Test],"="&amp;$AE32&amp;".*",TabSynthez[Page12],"Validé")&gt;0,IF(COUNTIFS(TabSynthez[Test],"="&amp;$AE32&amp;".*",TabSynthez[Page12],"Validé")+COUNTIFS(TabSynthez[Test],"="&amp;$AE32&amp;".*",TabSynthez[Page12],"NA")=$AF32,1,0),0)</f>
        <v>0</v>
      </c>
      <c r="AS32" s="22">
        <f>IF(COUNTIFS(TabSynthez[Test],"="&amp;$AE32&amp;".*",TabSynthez[Page13],"Validé")&gt;0,IF(COUNTIFS(TabSynthez[Test],"="&amp;$AE32&amp;".*",TabSynthez[Page13],"Validé")+COUNTIFS(TabSynthez[Test],"="&amp;$AE32&amp;".*",TabSynthez[Page13],"NA")=$AF32,1,0),0)</f>
        <v>1</v>
      </c>
      <c r="AT32" s="22">
        <f>IF(COUNTIFS(TabSynthez[Test],"="&amp;$AE32&amp;".*",TabSynthez[Page14],"Validé")&gt;0,IF(COUNTIFS(TabSynthez[Test],"="&amp;$AE32&amp;".*",TabSynthez[Page14],"Validé")+COUNTIFS(TabSynthez[Test],"="&amp;$AE32&amp;".*",TabSynthez[Page14],"NA")=$AF32,1,0),0)</f>
        <v>1</v>
      </c>
      <c r="AU32" s="22">
        <f>IF(COUNTIFS(TabSynthez[Test],"="&amp;$AE32&amp;".*",TabSynthez[Page15],"Validé")&gt;0,IF(COUNTIFS(TabSynthez[Test],"="&amp;$AE32&amp;".*",TabSynthez[Page15],"Validé")+COUNTIFS(TabSynthez[Test],"="&amp;$AE32&amp;".*",TabSynthez[Page15],"NA")=$AF32,1,0),0)</f>
        <v>0</v>
      </c>
      <c r="AV32" s="22">
        <f>IF(COUNTIFS(TabSynthez[Test],"="&amp;$AE32&amp;".*",TabSynthez[Page16],"Validé")&gt;0,IF(COUNTIFS(TabSynthez[Test],"="&amp;$AE32&amp;".*",TabSynthez[Page16],"Validé")+COUNTIFS(TabSynthez[Test],"="&amp;$AE32&amp;".*",TabSynthez[Page16],"NA")=$AF32,1,0),0)</f>
        <v>0</v>
      </c>
      <c r="AW32" s="22">
        <f>IF(COUNTIFS(TabSynthez[Test],"="&amp;$AE32&amp;".*",TabSynthez[Page17],"Validé")&gt;0,IF(COUNTIFS(TabSynthez[Test],"="&amp;$AE32&amp;".*",TabSynthez[Page17],"Validé")+COUNTIFS(TabSynthez[Test],"="&amp;$AE32&amp;".*",TabSynthez[Page17],"NA")=$AF32,1,0),0)</f>
        <v>0</v>
      </c>
      <c r="AX32" s="22">
        <f>IF(COUNTIFS(TabSynthez[Test],"="&amp;$AE32&amp;".*",TabSynthez[Page18],"Validé")&gt;0,IF(COUNTIFS(TabSynthez[Test],"="&amp;$AE32&amp;".*",TabSynthez[Page18],"Validé")+COUNTIFS(TabSynthez[Test],"="&amp;$AE32&amp;".*",TabSynthez[Page18],"NA")=$AF32,1,0),0)</f>
        <v>0</v>
      </c>
      <c r="AY32" s="22">
        <f>IF(COUNTIFS(TabSynthez[Test],"="&amp;$AE32&amp;".*",TabSynthez[Page19],"Validé")&gt;0,IF(COUNTIFS(TabSynthez[Test],"="&amp;$AE32&amp;".*",TabSynthez[Page19],"Validé")+COUNTIFS(TabSynthez[Test],"="&amp;$AE32&amp;".*",TabSynthez[Page19],"NA")=$AF32,1,0),0)</f>
        <v>0</v>
      </c>
      <c r="AZ32" s="22">
        <f>IF(COUNTIFS(TabSynthez[Test],"="&amp;$AE32&amp;".*",TabSynthez[Page20],"Validé")&gt;0,IF(COUNTIFS(TabSynthez[Test],"="&amp;$AE32&amp;".*",TabSynthez[Page20],"Validé")+COUNTIFS(TabSynthez[Test],"="&amp;$AE32&amp;".*",TabSynthez[Page20],"NA")=$AF32,1,0),0)</f>
        <v>1</v>
      </c>
      <c r="BA32" s="22">
        <f>IF(COUNTIFS(TabSynthez[Test],"="&amp;$AE32&amp;".*",TabSynthez[Page21],"Validé")&gt;0,IF(COUNTIFS(TabSynthez[Test],"="&amp;$AE32&amp;".*",TabSynthez[Page21],"Validé")+COUNTIFS(TabSynthez[Test],"="&amp;$AE32&amp;".*",TabSynthez[Page21],"NA")=$AF32,1,0),0)</f>
        <v>0</v>
      </c>
    </row>
    <row r="33" spans="1:53" s="9" customFormat="1" ht="25.5" x14ac:dyDescent="0.25">
      <c r="A33" s="68"/>
      <c r="B33" s="74" t="str">
        <f>Modèle!B35</f>
        <v>Images</v>
      </c>
      <c r="C33" s="80" t="str">
        <f>Modèle!D35</f>
        <v>1.5.2</v>
      </c>
      <c r="D33" s="81" t="str">
        <f>Modèle!E35</f>
        <v>A</v>
      </c>
      <c r="E33" s="187">
        <f ca="1">COUNTIF(OFFSET(Synthèse!$G42,0,0,1,COUNTA(Synthèse!$10:$10)-6),"="&amp;$E$1)</f>
        <v>0</v>
      </c>
      <c r="F33" s="187">
        <f ca="1">COUNTIF(OFFSET(Synthèse!$G42,0,0,1,COUNTA(Synthèse!$10:$10)-6),"="&amp;$F$1)</f>
        <v>0</v>
      </c>
      <c r="G33" s="187">
        <f ca="1">COUNTIF(OFFSET(Synthèse!$G42,0,0,1,COUNTA(Synthèse!$10:$10)-6),"="&amp;$G$1)</f>
        <v>0</v>
      </c>
      <c r="H33" s="187">
        <f ca="1">COUNTIF(OFFSET(Synthèse!$G42,0,0,1,COUNTA(Synthèse!$10:$10)-6),"="&amp;$H$1)</f>
        <v>21</v>
      </c>
      <c r="I33" s="214">
        <f t="shared" ca="1" si="1"/>
        <v>21</v>
      </c>
      <c r="J33" s="68"/>
      <c r="K33" s="221" t="s">
        <v>801</v>
      </c>
      <c r="L33" s="222" t="s">
        <v>23</v>
      </c>
      <c r="M33" s="222" t="s">
        <v>1119</v>
      </c>
      <c r="N33" s="222" t="s">
        <v>481</v>
      </c>
      <c r="O33" s="222" t="s">
        <v>11</v>
      </c>
      <c r="P33" s="222" t="s">
        <v>12</v>
      </c>
      <c r="Q33" s="222" t="s">
        <v>605</v>
      </c>
      <c r="R33" s="222" t="s">
        <v>13</v>
      </c>
      <c r="S33" s="68"/>
      <c r="U33" s="68"/>
      <c r="X33" s="68"/>
      <c r="AA33" s="68"/>
      <c r="AD33" s="68"/>
      <c r="AE33" s="271" t="s">
        <v>498</v>
      </c>
      <c r="AF33" s="217">
        <f>COUNTIF(TabTrans[Test],"="&amp;Value!$AE33&amp;".*")</f>
        <v>5</v>
      </c>
      <c r="AG33" s="22">
        <f>IF(COUNTIFS(TabSynthez[Test],"="&amp;$AE33&amp;".*",TabSynthez[Page1],"Validé")&gt;0,IF(COUNTIFS(TabSynthez[Test],"="&amp;$AE33&amp;".*",TabSynthez[Page1],"Validé")+COUNTIFS(TabSynthez[Test],"="&amp;$AE33&amp;".*",TabSynthez[Page1],"NA")=$AF33,1,0),0)</f>
        <v>0</v>
      </c>
      <c r="AH33" s="22">
        <f>IF(COUNTIFS(TabSynthez[Test],"="&amp;$AE33&amp;".*",TabSynthez[Page2],"Validé")&gt;0,IF(COUNTIFS(TabSynthez[Test],"="&amp;$AE33&amp;".*",TabSynthez[Page2],"Validé")+COUNTIFS(TabSynthez[Test],"="&amp;$AE33&amp;".*",TabSynthez[Page2],"NA")=$AF33,1,0),0)</f>
        <v>0</v>
      </c>
      <c r="AI33" s="22">
        <f>IF(COUNTIFS(TabSynthez[Test],"="&amp;$AE33&amp;".*",TabSynthez[Page3],"Validé")&gt;0,IF(COUNTIFS(TabSynthez[Test],"="&amp;$AE33&amp;".*",TabSynthez[Page3],"Validé")+COUNTIFS(TabSynthez[Test],"="&amp;$AE33&amp;".*",TabSynthez[Page3],"NA")=$AF33,1,0),0)</f>
        <v>0</v>
      </c>
      <c r="AJ33" s="22">
        <f>IF(COUNTIFS(TabSynthez[Test],"="&amp;$AE33&amp;".*",TabSynthez[Page4],"Validé")&gt;0,IF(COUNTIFS(TabSynthez[Test],"="&amp;$AE33&amp;".*",TabSynthez[Page4],"Validé")+COUNTIFS(TabSynthez[Test],"="&amp;$AE33&amp;".*",TabSynthez[Page4],"NA")=$AF33,1,0),0)</f>
        <v>0</v>
      </c>
      <c r="AK33" s="22">
        <f>IF(COUNTIFS(TabSynthez[Test],"="&amp;$AE33&amp;".*",TabSynthez[Page5],"Validé")&gt;0,IF(COUNTIFS(TabSynthez[Test],"="&amp;$AE33&amp;".*",TabSynthez[Page5],"Validé")+COUNTIFS(TabSynthez[Test],"="&amp;$AE33&amp;".*",TabSynthez[Page5],"NA")=$AF33,1,0),0)</f>
        <v>0</v>
      </c>
      <c r="AL33" s="22">
        <f>IF(COUNTIFS(TabSynthez[Test],"="&amp;$AE33&amp;".*",TabSynthez[Page6],"Validé")&gt;0,IF(COUNTIFS(TabSynthez[Test],"="&amp;$AE33&amp;".*",TabSynthez[Page6],"Validé")+COUNTIFS(TabSynthez[Test],"="&amp;$AE33&amp;".*",TabSynthez[Page6],"NA")=$AF33,1,0),0)</f>
        <v>0</v>
      </c>
      <c r="AM33" s="22">
        <f>IF(COUNTIFS(TabSynthez[Test],"="&amp;$AE33&amp;".*",TabSynthez[Page7],"Validé")&gt;0,IF(COUNTIFS(TabSynthez[Test],"="&amp;$AE33&amp;".*",TabSynthez[Page7],"Validé")+COUNTIFS(TabSynthez[Test],"="&amp;$AE33&amp;".*",TabSynthez[Page7],"NA")=$AF33,1,0),0)</f>
        <v>0</v>
      </c>
      <c r="AN33" s="22">
        <f>IF(COUNTIFS(TabSynthez[Test],"="&amp;$AE33&amp;".*",TabSynthez[Page8],"Validé")&gt;0,IF(COUNTIFS(TabSynthez[Test],"="&amp;$AE33&amp;".*",TabSynthez[Page8],"Validé")+COUNTIFS(TabSynthez[Test],"="&amp;$AE33&amp;".*",TabSynthez[Page8],"NA")=$AF33,1,0),0)</f>
        <v>0</v>
      </c>
      <c r="AO33" s="22">
        <f>IF(COUNTIFS(TabSynthez[Test],"="&amp;$AE33&amp;".*",TabSynthez[Page9],"Validé")&gt;0,IF(COUNTIFS(TabSynthez[Test],"="&amp;$AE33&amp;".*",TabSynthez[Page9],"Validé")+COUNTIFS(TabSynthez[Test],"="&amp;$AE33&amp;".*",TabSynthez[Page9],"NA")=$AF33,1,0),0)</f>
        <v>0</v>
      </c>
      <c r="AP33" s="22">
        <f>IF(COUNTIFS(TabSynthez[Test],"="&amp;$AE33&amp;".*",TabSynthez[Page10],"Validé")&gt;0,IF(COUNTIFS(TabSynthez[Test],"="&amp;$AE33&amp;".*",TabSynthez[Page10],"Validé")+COUNTIFS(TabSynthez[Test],"="&amp;$AE33&amp;".*",TabSynthez[Page10],"NA")=$AF33,1,0),0)</f>
        <v>0</v>
      </c>
      <c r="AQ33" s="22">
        <f>IF(COUNTIFS(TabSynthez[Test],"="&amp;$AE33&amp;".*",TabSynthez[Page11],"Validé")&gt;0,IF(COUNTIFS(TabSynthez[Test],"="&amp;$AE33&amp;".*",TabSynthez[Page11],"Validé")+COUNTIFS(TabSynthez[Test],"="&amp;$AE33&amp;".*",TabSynthez[Page11],"NA")=$AF33,1,0),0)</f>
        <v>0</v>
      </c>
      <c r="AR33" s="22">
        <f>IF(COUNTIFS(TabSynthez[Test],"="&amp;$AE33&amp;".*",TabSynthez[Page12],"Validé")&gt;0,IF(COUNTIFS(TabSynthez[Test],"="&amp;$AE33&amp;".*",TabSynthez[Page12],"Validé")+COUNTIFS(TabSynthez[Test],"="&amp;$AE33&amp;".*",TabSynthez[Page12],"NA")=$AF33,1,0),0)</f>
        <v>0</v>
      </c>
      <c r="AS33" s="22">
        <f>IF(COUNTIFS(TabSynthez[Test],"="&amp;$AE33&amp;".*",TabSynthez[Page13],"Validé")&gt;0,IF(COUNTIFS(TabSynthez[Test],"="&amp;$AE33&amp;".*",TabSynthez[Page13],"Validé")+COUNTIFS(TabSynthez[Test],"="&amp;$AE33&amp;".*",TabSynthez[Page13],"NA")=$AF33,1,0),0)</f>
        <v>0</v>
      </c>
      <c r="AT33" s="22">
        <f>IF(COUNTIFS(TabSynthez[Test],"="&amp;$AE33&amp;".*",TabSynthez[Page14],"Validé")&gt;0,IF(COUNTIFS(TabSynthez[Test],"="&amp;$AE33&amp;".*",TabSynthez[Page14],"Validé")+COUNTIFS(TabSynthez[Test],"="&amp;$AE33&amp;".*",TabSynthez[Page14],"NA")=$AF33,1,0),0)</f>
        <v>0</v>
      </c>
      <c r="AU33" s="22">
        <f>IF(COUNTIFS(TabSynthez[Test],"="&amp;$AE33&amp;".*",TabSynthez[Page15],"Validé")&gt;0,IF(COUNTIFS(TabSynthez[Test],"="&amp;$AE33&amp;".*",TabSynthez[Page15],"Validé")+COUNTIFS(TabSynthez[Test],"="&amp;$AE33&amp;".*",TabSynthez[Page15],"NA")=$AF33,1,0),0)</f>
        <v>0</v>
      </c>
      <c r="AV33" s="22">
        <f>IF(COUNTIFS(TabSynthez[Test],"="&amp;$AE33&amp;".*",TabSynthez[Page16],"Validé")&gt;0,IF(COUNTIFS(TabSynthez[Test],"="&amp;$AE33&amp;".*",TabSynthez[Page16],"Validé")+COUNTIFS(TabSynthez[Test],"="&amp;$AE33&amp;".*",TabSynthez[Page16],"NA")=$AF33,1,0),0)</f>
        <v>0</v>
      </c>
      <c r="AW33" s="22">
        <f>IF(COUNTIFS(TabSynthez[Test],"="&amp;$AE33&amp;".*",TabSynthez[Page17],"Validé")&gt;0,IF(COUNTIFS(TabSynthez[Test],"="&amp;$AE33&amp;".*",TabSynthez[Page17],"Validé")+COUNTIFS(TabSynthez[Test],"="&amp;$AE33&amp;".*",TabSynthez[Page17],"NA")=$AF33,1,0),0)</f>
        <v>0</v>
      </c>
      <c r="AX33" s="22">
        <f>IF(COUNTIFS(TabSynthez[Test],"="&amp;$AE33&amp;".*",TabSynthez[Page18],"Validé")&gt;0,IF(COUNTIFS(TabSynthez[Test],"="&amp;$AE33&amp;".*",TabSynthez[Page18],"Validé")+COUNTIFS(TabSynthez[Test],"="&amp;$AE33&amp;".*",TabSynthez[Page18],"NA")=$AF33,1,0),0)</f>
        <v>0</v>
      </c>
      <c r="AY33" s="22">
        <f>IF(COUNTIFS(TabSynthez[Test],"="&amp;$AE33&amp;".*",TabSynthez[Page19],"Validé")&gt;0,IF(COUNTIFS(TabSynthez[Test],"="&amp;$AE33&amp;".*",TabSynthez[Page19],"Validé")+COUNTIFS(TabSynthez[Test],"="&amp;$AE33&amp;".*",TabSynthez[Page19],"NA")=$AF33,1,0),0)</f>
        <v>0</v>
      </c>
      <c r="AZ33" s="22">
        <f>IF(COUNTIFS(TabSynthez[Test],"="&amp;$AE33&amp;".*",TabSynthez[Page20],"Validé")&gt;0,IF(COUNTIFS(TabSynthez[Test],"="&amp;$AE33&amp;".*",TabSynthez[Page20],"Validé")+COUNTIFS(TabSynthez[Test],"="&amp;$AE33&amp;".*",TabSynthez[Page20],"NA")=$AF33,1,0),0)</f>
        <v>0</v>
      </c>
      <c r="BA33" s="22">
        <f>IF(COUNTIFS(TabSynthez[Test],"="&amp;$AE33&amp;".*",TabSynthez[Page21],"Validé")&gt;0,IF(COUNTIFS(TabSynthez[Test],"="&amp;$AE33&amp;".*",TabSynthez[Page21],"Validé")+COUNTIFS(TabSynthez[Test],"="&amp;$AE33&amp;".*",TabSynthez[Page21],"NA")=$AF33,1,0),0)</f>
        <v>0</v>
      </c>
    </row>
    <row r="34" spans="1:53" s="9" customFormat="1" x14ac:dyDescent="0.25">
      <c r="A34" s="68"/>
      <c r="B34" s="75" t="str">
        <f>Modèle!B36</f>
        <v>Images</v>
      </c>
      <c r="C34" s="82" t="str">
        <f>Modèle!D36</f>
        <v>1.6.1</v>
      </c>
      <c r="D34" s="83" t="str">
        <f>Modèle!E36</f>
        <v>A</v>
      </c>
      <c r="E34" s="188">
        <f ca="1">COUNTIF(OFFSET(Synthèse!$G43,0,0,1,COUNTA(Synthèse!$10:$10)-6),"="&amp;$E$1)</f>
        <v>1</v>
      </c>
      <c r="F34" s="188">
        <f ca="1">COUNTIF(OFFSET(Synthèse!$G43,0,0,1,COUNTA(Synthèse!$10:$10)-6),"="&amp;$F$1)</f>
        <v>0</v>
      </c>
      <c r="G34" s="188">
        <f ca="1">COUNTIF(OFFSET(Synthèse!$G43,0,0,1,COUNTA(Synthèse!$10:$10)-6),"="&amp;$G$1)</f>
        <v>0</v>
      </c>
      <c r="H34" s="188">
        <f ca="1">COUNTIF(OFFSET(Synthèse!$G43,0,0,1,COUNTA(Synthèse!$10:$10)-6),"="&amp;$H$1)</f>
        <v>20</v>
      </c>
      <c r="I34" s="214">
        <f t="shared" ca="1" si="1"/>
        <v>21</v>
      </c>
      <c r="J34" s="68"/>
      <c r="K34" s="96" t="s">
        <v>707</v>
      </c>
      <c r="L34" s="191" t="s">
        <v>24</v>
      </c>
      <c r="M34" s="191"/>
      <c r="N34" s="191" t="s">
        <v>483</v>
      </c>
      <c r="O34" s="192">
        <f ca="1">IF(SUM(E$2:E$9)&gt;=1,0,1)</f>
        <v>1</v>
      </c>
      <c r="P34" s="192">
        <f ca="1">IF(SUM(E$2:E$9)&gt;=1,1,IF(SUM(G$2:G$9)&gt;=1,1,IF(SUM(F$2:F$9)&gt;=1,0,1)))</f>
        <v>0</v>
      </c>
      <c r="Q34" s="192">
        <f ca="1">IF(SUM(E$2:E$9)&gt;=1,1,IF(SUM(G$2:G$9)&gt;=1,0,1))</f>
        <v>1</v>
      </c>
      <c r="R34" s="192">
        <f ca="1">IF(SUM(E$2:E$9)&gt;=1,1,IF(SUM(G$2:G$9)&gt;=1,1,IF(SUM(F$2:F$9)&gt;=1,1,IF(SUM(H$2:H$9)&gt;=1,0,1))))</f>
        <v>1</v>
      </c>
      <c r="S34" s="68"/>
      <c r="U34" s="68"/>
      <c r="X34" s="68"/>
      <c r="AA34" s="68"/>
      <c r="AD34" s="68"/>
      <c r="AE34" s="271" t="s">
        <v>499</v>
      </c>
      <c r="AF34" s="217">
        <f>COUNTIF(TabTrans[Test],"="&amp;Value!$AE34&amp;".*")</f>
        <v>4</v>
      </c>
      <c r="AG34" s="22">
        <f>IF(COUNTIFS(TabSynthez[Test],"="&amp;$AE34&amp;".*",TabSynthez[Page1],"Validé")&gt;0,IF(COUNTIFS(TabSynthez[Test],"="&amp;$AE34&amp;".*",TabSynthez[Page1],"Validé")+COUNTIFS(TabSynthez[Test],"="&amp;$AE34&amp;".*",TabSynthez[Page1],"NA")=$AF34,1,0),0)</f>
        <v>0</v>
      </c>
      <c r="AH34" s="22">
        <f>IF(COUNTIFS(TabSynthez[Test],"="&amp;$AE34&amp;".*",TabSynthez[Page2],"Validé")&gt;0,IF(COUNTIFS(TabSynthez[Test],"="&amp;$AE34&amp;".*",TabSynthez[Page2],"Validé")+COUNTIFS(TabSynthez[Test],"="&amp;$AE34&amp;".*",TabSynthez[Page2],"NA")=$AF34,1,0),0)</f>
        <v>0</v>
      </c>
      <c r="AI34" s="22">
        <f>IF(COUNTIFS(TabSynthez[Test],"="&amp;$AE34&amp;".*",TabSynthez[Page3],"Validé")&gt;0,IF(COUNTIFS(TabSynthez[Test],"="&amp;$AE34&amp;".*",TabSynthez[Page3],"Validé")+COUNTIFS(TabSynthez[Test],"="&amp;$AE34&amp;".*",TabSynthez[Page3],"NA")=$AF34,1,0),0)</f>
        <v>0</v>
      </c>
      <c r="AJ34" s="22">
        <f>IF(COUNTIFS(TabSynthez[Test],"="&amp;$AE34&amp;".*",TabSynthez[Page4],"Validé")&gt;0,IF(COUNTIFS(TabSynthez[Test],"="&amp;$AE34&amp;".*",TabSynthez[Page4],"Validé")+COUNTIFS(TabSynthez[Test],"="&amp;$AE34&amp;".*",TabSynthez[Page4],"NA")=$AF34,1,0),0)</f>
        <v>0</v>
      </c>
      <c r="AK34" s="22">
        <f>IF(COUNTIFS(TabSynthez[Test],"="&amp;$AE34&amp;".*",TabSynthez[Page5],"Validé")&gt;0,IF(COUNTIFS(TabSynthez[Test],"="&amp;$AE34&amp;".*",TabSynthez[Page5],"Validé")+COUNTIFS(TabSynthez[Test],"="&amp;$AE34&amp;".*",TabSynthez[Page5],"NA")=$AF34,1,0),0)</f>
        <v>0</v>
      </c>
      <c r="AL34" s="22">
        <f>IF(COUNTIFS(TabSynthez[Test],"="&amp;$AE34&amp;".*",TabSynthez[Page6],"Validé")&gt;0,IF(COUNTIFS(TabSynthez[Test],"="&amp;$AE34&amp;".*",TabSynthez[Page6],"Validé")+COUNTIFS(TabSynthez[Test],"="&amp;$AE34&amp;".*",TabSynthez[Page6],"NA")=$AF34,1,0),0)</f>
        <v>0</v>
      </c>
      <c r="AM34" s="22">
        <f>IF(COUNTIFS(TabSynthez[Test],"="&amp;$AE34&amp;".*",TabSynthez[Page7],"Validé")&gt;0,IF(COUNTIFS(TabSynthez[Test],"="&amp;$AE34&amp;".*",TabSynthez[Page7],"Validé")+COUNTIFS(TabSynthez[Test],"="&amp;$AE34&amp;".*",TabSynthez[Page7],"NA")=$AF34,1,0),0)</f>
        <v>0</v>
      </c>
      <c r="AN34" s="22">
        <f>IF(COUNTIFS(TabSynthez[Test],"="&amp;$AE34&amp;".*",TabSynthez[Page8],"Validé")&gt;0,IF(COUNTIFS(TabSynthez[Test],"="&amp;$AE34&amp;".*",TabSynthez[Page8],"Validé")+COUNTIFS(TabSynthez[Test],"="&amp;$AE34&amp;".*",TabSynthez[Page8],"NA")=$AF34,1,0),0)</f>
        <v>0</v>
      </c>
      <c r="AO34" s="22">
        <f>IF(COUNTIFS(TabSynthez[Test],"="&amp;$AE34&amp;".*",TabSynthez[Page9],"Validé")&gt;0,IF(COUNTIFS(TabSynthez[Test],"="&amp;$AE34&amp;".*",TabSynthez[Page9],"Validé")+COUNTIFS(TabSynthez[Test],"="&amp;$AE34&amp;".*",TabSynthez[Page9],"NA")=$AF34,1,0),0)</f>
        <v>0</v>
      </c>
      <c r="AP34" s="22">
        <f>IF(COUNTIFS(TabSynthez[Test],"="&amp;$AE34&amp;".*",TabSynthez[Page10],"Validé")&gt;0,IF(COUNTIFS(TabSynthez[Test],"="&amp;$AE34&amp;".*",TabSynthez[Page10],"Validé")+COUNTIFS(TabSynthez[Test],"="&amp;$AE34&amp;".*",TabSynthez[Page10],"NA")=$AF34,1,0),0)</f>
        <v>0</v>
      </c>
      <c r="AQ34" s="22">
        <f>IF(COUNTIFS(TabSynthez[Test],"="&amp;$AE34&amp;".*",TabSynthez[Page11],"Validé")&gt;0,IF(COUNTIFS(TabSynthez[Test],"="&amp;$AE34&amp;".*",TabSynthez[Page11],"Validé")+COUNTIFS(TabSynthez[Test],"="&amp;$AE34&amp;".*",TabSynthez[Page11],"NA")=$AF34,1,0),0)</f>
        <v>0</v>
      </c>
      <c r="AR34" s="22">
        <f>IF(COUNTIFS(TabSynthez[Test],"="&amp;$AE34&amp;".*",TabSynthez[Page12],"Validé")&gt;0,IF(COUNTIFS(TabSynthez[Test],"="&amp;$AE34&amp;".*",TabSynthez[Page12],"Validé")+COUNTIFS(TabSynthez[Test],"="&amp;$AE34&amp;".*",TabSynthez[Page12],"NA")=$AF34,1,0),0)</f>
        <v>0</v>
      </c>
      <c r="AS34" s="22">
        <f>IF(COUNTIFS(TabSynthez[Test],"="&amp;$AE34&amp;".*",TabSynthez[Page13],"Validé")&gt;0,IF(COUNTIFS(TabSynthez[Test],"="&amp;$AE34&amp;".*",TabSynthez[Page13],"Validé")+COUNTIFS(TabSynthez[Test],"="&amp;$AE34&amp;".*",TabSynthez[Page13],"NA")=$AF34,1,0),0)</f>
        <v>0</v>
      </c>
      <c r="AT34" s="22">
        <f>IF(COUNTIFS(TabSynthez[Test],"="&amp;$AE34&amp;".*",TabSynthez[Page14],"Validé")&gt;0,IF(COUNTIFS(TabSynthez[Test],"="&amp;$AE34&amp;".*",TabSynthez[Page14],"Validé")+COUNTIFS(TabSynthez[Test],"="&amp;$AE34&amp;".*",TabSynthez[Page14],"NA")=$AF34,1,0),0)</f>
        <v>0</v>
      </c>
      <c r="AU34" s="22">
        <f>IF(COUNTIFS(TabSynthez[Test],"="&amp;$AE34&amp;".*",TabSynthez[Page15],"Validé")&gt;0,IF(COUNTIFS(TabSynthez[Test],"="&amp;$AE34&amp;".*",TabSynthez[Page15],"Validé")+COUNTIFS(TabSynthez[Test],"="&amp;$AE34&amp;".*",TabSynthez[Page15],"NA")=$AF34,1,0),0)</f>
        <v>0</v>
      </c>
      <c r="AV34" s="22">
        <f>IF(COUNTIFS(TabSynthez[Test],"="&amp;$AE34&amp;".*",TabSynthez[Page16],"Validé")&gt;0,IF(COUNTIFS(TabSynthez[Test],"="&amp;$AE34&amp;".*",TabSynthez[Page16],"Validé")+COUNTIFS(TabSynthez[Test],"="&amp;$AE34&amp;".*",TabSynthez[Page16],"NA")=$AF34,1,0),0)</f>
        <v>0</v>
      </c>
      <c r="AW34" s="22">
        <f>IF(COUNTIFS(TabSynthez[Test],"="&amp;$AE34&amp;".*",TabSynthez[Page17],"Validé")&gt;0,IF(COUNTIFS(TabSynthez[Test],"="&amp;$AE34&amp;".*",TabSynthez[Page17],"Validé")+COUNTIFS(TabSynthez[Test],"="&amp;$AE34&amp;".*",TabSynthez[Page17],"NA")=$AF34,1,0),0)</f>
        <v>0</v>
      </c>
      <c r="AX34" s="22">
        <f>IF(COUNTIFS(TabSynthez[Test],"="&amp;$AE34&amp;".*",TabSynthez[Page18],"Validé")&gt;0,IF(COUNTIFS(TabSynthez[Test],"="&amp;$AE34&amp;".*",TabSynthez[Page18],"Validé")+COUNTIFS(TabSynthez[Test],"="&amp;$AE34&amp;".*",TabSynthez[Page18],"NA")=$AF34,1,0),0)</f>
        <v>0</v>
      </c>
      <c r="AY34" s="22">
        <f>IF(COUNTIFS(TabSynthez[Test],"="&amp;$AE34&amp;".*",TabSynthez[Page19],"Validé")&gt;0,IF(COUNTIFS(TabSynthez[Test],"="&amp;$AE34&amp;".*",TabSynthez[Page19],"Validé")+COUNTIFS(TabSynthez[Test],"="&amp;$AE34&amp;".*",TabSynthez[Page19],"NA")=$AF34,1,0),0)</f>
        <v>0</v>
      </c>
      <c r="AZ34" s="22">
        <f>IF(COUNTIFS(TabSynthez[Test],"="&amp;$AE34&amp;".*",TabSynthez[Page20],"Validé")&gt;0,IF(COUNTIFS(TabSynthez[Test],"="&amp;$AE34&amp;".*",TabSynthez[Page20],"Validé")+COUNTIFS(TabSynthez[Test],"="&amp;$AE34&amp;".*",TabSynthez[Page20],"NA")=$AF34,1,0),0)</f>
        <v>0</v>
      </c>
      <c r="BA34" s="22">
        <f>IF(COUNTIFS(TabSynthez[Test],"="&amp;$AE34&amp;".*",TabSynthez[Page21],"Validé")&gt;0,IF(COUNTIFS(TabSynthez[Test],"="&amp;$AE34&amp;".*",TabSynthez[Page21],"Validé")+COUNTIFS(TabSynthez[Test],"="&amp;$AE34&amp;".*",TabSynthez[Page21],"NA")=$AF34,1,0),0)</f>
        <v>0</v>
      </c>
    </row>
    <row r="35" spans="1:53" s="9" customFormat="1" x14ac:dyDescent="0.25">
      <c r="A35" s="68"/>
      <c r="B35" s="75" t="str">
        <f>Modèle!B37</f>
        <v>Images</v>
      </c>
      <c r="C35" s="82" t="str">
        <f>Modèle!D37</f>
        <v>1.6.2</v>
      </c>
      <c r="D35" s="83" t="str">
        <f>Modèle!E37</f>
        <v>A</v>
      </c>
      <c r="E35" s="188">
        <f ca="1">COUNTIF(OFFSET(Synthèse!$G44,0,0,1,COUNTA(Synthèse!$10:$10)-6),"="&amp;$E$1)</f>
        <v>0</v>
      </c>
      <c r="F35" s="188">
        <f ca="1">COUNTIF(OFFSET(Synthèse!$G44,0,0,1,COUNTA(Synthèse!$10:$10)-6),"="&amp;$F$1)</f>
        <v>0</v>
      </c>
      <c r="G35" s="188">
        <f ca="1">COUNTIF(OFFSET(Synthèse!$G44,0,0,1,COUNTA(Synthèse!$10:$10)-6),"="&amp;$G$1)</f>
        <v>0</v>
      </c>
      <c r="H35" s="188">
        <f ca="1">COUNTIF(OFFSET(Synthèse!$G44,0,0,1,COUNTA(Synthèse!$10:$10)-6),"="&amp;$H$1)</f>
        <v>21</v>
      </c>
      <c r="I35" s="214">
        <f t="shared" ca="1" si="1"/>
        <v>21</v>
      </c>
      <c r="J35" s="68"/>
      <c r="K35" s="96" t="s">
        <v>708</v>
      </c>
      <c r="L35" s="191" t="s">
        <v>24</v>
      </c>
      <c r="M35" s="191"/>
      <c r="N35" s="191" t="s">
        <v>485</v>
      </c>
      <c r="O35" s="192">
        <f ca="1">IF(SUM(E$10:E$15)&gt;=1,0,1)</f>
        <v>0</v>
      </c>
      <c r="P35" s="192">
        <f ca="1">IF(SUM(E$10:E$15)&gt;=1,1,IF(SUM(G$10:G$15)&gt;=1,1,IF(SUM(F$10:F$15)&gt;=1,0,1)))</f>
        <v>1</v>
      </c>
      <c r="Q35" s="192">
        <f ca="1">IF(SUM(E$10:E$15)&gt;=1,1,IF(SUM(G$10:G$15)&gt;=1,0,1))</f>
        <v>1</v>
      </c>
      <c r="R35" s="192">
        <f ca="1">IF(SUM(E$10:E$15)&gt;=1,1,IF(SUM(G$10:G$15)&gt;=1,1,IF(SUM(F$10:F$15)&gt;=1,1,IF(SUM(H$10:H$15)&gt;=1,0,1))))</f>
        <v>1</v>
      </c>
      <c r="S35" s="68"/>
      <c r="U35" s="68"/>
      <c r="X35" s="68"/>
      <c r="AA35" s="68"/>
      <c r="AD35" s="68"/>
      <c r="AE35" s="271" t="s">
        <v>500</v>
      </c>
      <c r="AF35" s="217">
        <f>COUNTIF(TabTrans[Test],"="&amp;Value!$AE35&amp;".*")</f>
        <v>3</v>
      </c>
      <c r="AG35" s="22">
        <f>IF(COUNTIFS(TabSynthez[Test],"="&amp;$AE35&amp;".*",TabSynthez[Page1],"Validé")&gt;0,IF(COUNTIFS(TabSynthez[Test],"="&amp;$AE35&amp;".*",TabSynthez[Page1],"Validé")+COUNTIFS(TabSynthez[Test],"="&amp;$AE35&amp;".*",TabSynthez[Page1],"NA")=$AF35,1,0),0)</f>
        <v>0</v>
      </c>
      <c r="AH35" s="22">
        <f>IF(COUNTIFS(TabSynthez[Test],"="&amp;$AE35&amp;".*",TabSynthez[Page2],"Validé")&gt;0,IF(COUNTIFS(TabSynthez[Test],"="&amp;$AE35&amp;".*",TabSynthez[Page2],"Validé")+COUNTIFS(TabSynthez[Test],"="&amp;$AE35&amp;".*",TabSynthez[Page2],"NA")=$AF35,1,0),0)</f>
        <v>0</v>
      </c>
      <c r="AI35" s="22">
        <f>IF(COUNTIFS(TabSynthez[Test],"="&amp;$AE35&amp;".*",TabSynthez[Page3],"Validé")&gt;0,IF(COUNTIFS(TabSynthez[Test],"="&amp;$AE35&amp;".*",TabSynthez[Page3],"Validé")+COUNTIFS(TabSynthez[Test],"="&amp;$AE35&amp;".*",TabSynthez[Page3],"NA")=$AF35,1,0),0)</f>
        <v>0</v>
      </c>
      <c r="AJ35" s="22">
        <f>IF(COUNTIFS(TabSynthez[Test],"="&amp;$AE35&amp;".*",TabSynthez[Page4],"Validé")&gt;0,IF(COUNTIFS(TabSynthez[Test],"="&amp;$AE35&amp;".*",TabSynthez[Page4],"Validé")+COUNTIFS(TabSynthez[Test],"="&amp;$AE35&amp;".*",TabSynthez[Page4],"NA")=$AF35,1,0),0)</f>
        <v>0</v>
      </c>
      <c r="AK35" s="22">
        <f>IF(COUNTIFS(TabSynthez[Test],"="&amp;$AE35&amp;".*",TabSynthez[Page5],"Validé")&gt;0,IF(COUNTIFS(TabSynthez[Test],"="&amp;$AE35&amp;".*",TabSynthez[Page5],"Validé")+COUNTIFS(TabSynthez[Test],"="&amp;$AE35&amp;".*",TabSynthez[Page5],"NA")=$AF35,1,0),0)</f>
        <v>0</v>
      </c>
      <c r="AL35" s="22">
        <f>IF(COUNTIFS(TabSynthez[Test],"="&amp;$AE35&amp;".*",TabSynthez[Page6],"Validé")&gt;0,IF(COUNTIFS(TabSynthez[Test],"="&amp;$AE35&amp;".*",TabSynthez[Page6],"Validé")+COUNTIFS(TabSynthez[Test],"="&amp;$AE35&amp;".*",TabSynthez[Page6],"NA")=$AF35,1,0),0)</f>
        <v>0</v>
      </c>
      <c r="AM35" s="22">
        <f>IF(COUNTIFS(TabSynthez[Test],"="&amp;$AE35&amp;".*",TabSynthez[Page7],"Validé")&gt;0,IF(COUNTIFS(TabSynthez[Test],"="&amp;$AE35&amp;".*",TabSynthez[Page7],"Validé")+COUNTIFS(TabSynthez[Test],"="&amp;$AE35&amp;".*",TabSynthez[Page7],"NA")=$AF35,1,0),0)</f>
        <v>0</v>
      </c>
      <c r="AN35" s="22">
        <f>IF(COUNTIFS(TabSynthez[Test],"="&amp;$AE35&amp;".*",TabSynthez[Page8],"Validé")&gt;0,IF(COUNTIFS(TabSynthez[Test],"="&amp;$AE35&amp;".*",TabSynthez[Page8],"Validé")+COUNTIFS(TabSynthez[Test],"="&amp;$AE35&amp;".*",TabSynthez[Page8],"NA")=$AF35,1,0),0)</f>
        <v>0</v>
      </c>
      <c r="AO35" s="22">
        <f>IF(COUNTIFS(TabSynthez[Test],"="&amp;$AE35&amp;".*",TabSynthez[Page9],"Validé")&gt;0,IF(COUNTIFS(TabSynthez[Test],"="&amp;$AE35&amp;".*",TabSynthez[Page9],"Validé")+COUNTIFS(TabSynthez[Test],"="&amp;$AE35&amp;".*",TabSynthez[Page9],"NA")=$AF35,1,0),0)</f>
        <v>0</v>
      </c>
      <c r="AP35" s="22">
        <f>IF(COUNTIFS(TabSynthez[Test],"="&amp;$AE35&amp;".*",TabSynthez[Page10],"Validé")&gt;0,IF(COUNTIFS(TabSynthez[Test],"="&amp;$AE35&amp;".*",TabSynthez[Page10],"Validé")+COUNTIFS(TabSynthez[Test],"="&amp;$AE35&amp;".*",TabSynthez[Page10],"NA")=$AF35,1,0),0)</f>
        <v>0</v>
      </c>
      <c r="AQ35" s="22">
        <f>IF(COUNTIFS(TabSynthez[Test],"="&amp;$AE35&amp;".*",TabSynthez[Page11],"Validé")&gt;0,IF(COUNTIFS(TabSynthez[Test],"="&amp;$AE35&amp;".*",TabSynthez[Page11],"Validé")+COUNTIFS(TabSynthez[Test],"="&amp;$AE35&amp;".*",TabSynthez[Page11],"NA")=$AF35,1,0),0)</f>
        <v>0</v>
      </c>
      <c r="AR35" s="22">
        <f>IF(COUNTIFS(TabSynthez[Test],"="&amp;$AE35&amp;".*",TabSynthez[Page12],"Validé")&gt;0,IF(COUNTIFS(TabSynthez[Test],"="&amp;$AE35&amp;".*",TabSynthez[Page12],"Validé")+COUNTIFS(TabSynthez[Test],"="&amp;$AE35&amp;".*",TabSynthez[Page12],"NA")=$AF35,1,0),0)</f>
        <v>0</v>
      </c>
      <c r="AS35" s="22">
        <f>IF(COUNTIFS(TabSynthez[Test],"="&amp;$AE35&amp;".*",TabSynthez[Page13],"Validé")&gt;0,IF(COUNTIFS(TabSynthez[Test],"="&amp;$AE35&amp;".*",TabSynthez[Page13],"Validé")+COUNTIFS(TabSynthez[Test],"="&amp;$AE35&amp;".*",TabSynthez[Page13],"NA")=$AF35,1,0),0)</f>
        <v>0</v>
      </c>
      <c r="AT35" s="22">
        <f>IF(COUNTIFS(TabSynthez[Test],"="&amp;$AE35&amp;".*",TabSynthez[Page14],"Validé")&gt;0,IF(COUNTIFS(TabSynthez[Test],"="&amp;$AE35&amp;".*",TabSynthez[Page14],"Validé")+COUNTIFS(TabSynthez[Test],"="&amp;$AE35&amp;".*",TabSynthez[Page14],"NA")=$AF35,1,0),0)</f>
        <v>0</v>
      </c>
      <c r="AU35" s="22">
        <f>IF(COUNTIFS(TabSynthez[Test],"="&amp;$AE35&amp;".*",TabSynthez[Page15],"Validé")&gt;0,IF(COUNTIFS(TabSynthez[Test],"="&amp;$AE35&amp;".*",TabSynthez[Page15],"Validé")+COUNTIFS(TabSynthez[Test],"="&amp;$AE35&amp;".*",TabSynthez[Page15],"NA")=$AF35,1,0),0)</f>
        <v>0</v>
      </c>
      <c r="AV35" s="22">
        <f>IF(COUNTIFS(TabSynthez[Test],"="&amp;$AE35&amp;".*",TabSynthez[Page16],"Validé")&gt;0,IF(COUNTIFS(TabSynthez[Test],"="&amp;$AE35&amp;".*",TabSynthez[Page16],"Validé")+COUNTIFS(TabSynthez[Test],"="&amp;$AE35&amp;".*",TabSynthez[Page16],"NA")=$AF35,1,0),0)</f>
        <v>0</v>
      </c>
      <c r="AW35" s="22">
        <f>IF(COUNTIFS(TabSynthez[Test],"="&amp;$AE35&amp;".*",TabSynthez[Page17],"Validé")&gt;0,IF(COUNTIFS(TabSynthez[Test],"="&amp;$AE35&amp;".*",TabSynthez[Page17],"Validé")+COUNTIFS(TabSynthez[Test],"="&amp;$AE35&amp;".*",TabSynthez[Page17],"NA")=$AF35,1,0),0)</f>
        <v>0</v>
      </c>
      <c r="AX35" s="22">
        <f>IF(COUNTIFS(TabSynthez[Test],"="&amp;$AE35&amp;".*",TabSynthez[Page18],"Validé")&gt;0,IF(COUNTIFS(TabSynthez[Test],"="&amp;$AE35&amp;".*",TabSynthez[Page18],"Validé")+COUNTIFS(TabSynthez[Test],"="&amp;$AE35&amp;".*",TabSynthez[Page18],"NA")=$AF35,1,0),0)</f>
        <v>0</v>
      </c>
      <c r="AY35" s="22">
        <f>IF(COUNTIFS(TabSynthez[Test],"="&amp;$AE35&amp;".*",TabSynthez[Page19],"Validé")&gt;0,IF(COUNTIFS(TabSynthez[Test],"="&amp;$AE35&amp;".*",TabSynthez[Page19],"Validé")+COUNTIFS(TabSynthez[Test],"="&amp;$AE35&amp;".*",TabSynthez[Page19],"NA")=$AF35,1,0),0)</f>
        <v>0</v>
      </c>
      <c r="AZ35" s="22">
        <f>IF(COUNTIFS(TabSynthez[Test],"="&amp;$AE35&amp;".*",TabSynthez[Page20],"Validé")&gt;0,IF(COUNTIFS(TabSynthez[Test],"="&amp;$AE35&amp;".*",TabSynthez[Page20],"Validé")+COUNTIFS(TabSynthez[Test],"="&amp;$AE35&amp;".*",TabSynthez[Page20],"NA")=$AF35,1,0),0)</f>
        <v>0</v>
      </c>
      <c r="BA35" s="22">
        <f>IF(COUNTIFS(TabSynthez[Test],"="&amp;$AE35&amp;".*",TabSynthez[Page21],"Validé")&gt;0,IF(COUNTIFS(TabSynthez[Test],"="&amp;$AE35&amp;".*",TabSynthez[Page21],"Validé")+COUNTIFS(TabSynthez[Test],"="&amp;$AE35&amp;".*",TabSynthez[Page21],"NA")=$AF35,1,0),0)</f>
        <v>0</v>
      </c>
    </row>
    <row r="36" spans="1:53" s="9" customFormat="1" x14ac:dyDescent="0.25">
      <c r="A36" s="68"/>
      <c r="B36" s="75" t="str">
        <f>Modèle!B38</f>
        <v>Images</v>
      </c>
      <c r="C36" s="82" t="str">
        <f>Modèle!D38</f>
        <v>1.6.3</v>
      </c>
      <c r="D36" s="83" t="str">
        <f>Modèle!E38</f>
        <v>A</v>
      </c>
      <c r="E36" s="188">
        <f ca="1">COUNTIF(OFFSET(Synthèse!$G45,0,0,1,COUNTA(Synthèse!$10:$10)-6),"="&amp;$E$1)</f>
        <v>0</v>
      </c>
      <c r="F36" s="188">
        <f ca="1">COUNTIF(OFFSET(Synthèse!$G45,0,0,1,COUNTA(Synthèse!$10:$10)-6),"="&amp;$F$1)</f>
        <v>0</v>
      </c>
      <c r="G36" s="188">
        <f ca="1">COUNTIF(OFFSET(Synthèse!$G45,0,0,1,COUNTA(Synthèse!$10:$10)-6),"="&amp;$G$1)</f>
        <v>0</v>
      </c>
      <c r="H36" s="188">
        <f ca="1">COUNTIF(OFFSET(Synthèse!$G45,0,0,1,COUNTA(Synthèse!$10:$10)-6),"="&amp;$H$1)</f>
        <v>21</v>
      </c>
      <c r="I36" s="214">
        <f t="shared" ca="1" si="1"/>
        <v>21</v>
      </c>
      <c r="J36" s="68"/>
      <c r="K36" s="96" t="s">
        <v>709</v>
      </c>
      <c r="L36" s="191" t="s">
        <v>24</v>
      </c>
      <c r="M36" s="191"/>
      <c r="N36" s="191" t="s">
        <v>486</v>
      </c>
      <c r="O36" s="192">
        <f ca="1">IF(SUM(E$16:E$24)&gt;=1,0,1)</f>
        <v>0</v>
      </c>
      <c r="P36" s="192">
        <f ca="1">IF(SUM(E$16:E$24)&gt;=1,1,IF(SUM(G$16:G$24)&gt;=1,1,IF(SUM(F$16:F$24)&gt;=1,0,1)))</f>
        <v>1</v>
      </c>
      <c r="Q36" s="192">
        <f ca="1">IF(SUM(E$16:E$24)&gt;=1,1,IF(SUM(G$16:G$24)&gt;=1,0,1))</f>
        <v>1</v>
      </c>
      <c r="R36" s="192">
        <f ca="1">IF(SUM(E$16:E$24)&gt;=1,1,IF(SUM(G$16:G$24)&gt;=1,1,IF(SUM(F$16:F$24)&gt;=1,1,IF(SUM(H$16:H$24)&gt;=1,0,1))))</f>
        <v>1</v>
      </c>
      <c r="S36" s="68"/>
      <c r="U36" s="68"/>
      <c r="X36" s="68"/>
      <c r="AA36" s="68"/>
      <c r="AD36" s="68"/>
      <c r="AE36" s="271" t="s">
        <v>501</v>
      </c>
      <c r="AF36" s="217">
        <f>COUNTIF(TabTrans[Test],"="&amp;Value!$AE36&amp;".*")</f>
        <v>3</v>
      </c>
      <c r="AG36" s="22">
        <f>IF(COUNTIFS(TabSynthez[Test],"="&amp;$AE36&amp;".*",TabSynthez[Page1],"Validé")&gt;0,IF(COUNTIFS(TabSynthez[Test],"="&amp;$AE36&amp;".*",TabSynthez[Page1],"Validé")+COUNTIFS(TabSynthez[Test],"="&amp;$AE36&amp;".*",TabSynthez[Page1],"NA")=$AF36,1,0),0)</f>
        <v>0</v>
      </c>
      <c r="AH36" s="22">
        <f>IF(COUNTIFS(TabSynthez[Test],"="&amp;$AE36&amp;".*",TabSynthez[Page2],"Validé")&gt;0,IF(COUNTIFS(TabSynthez[Test],"="&amp;$AE36&amp;".*",TabSynthez[Page2],"Validé")+COUNTIFS(TabSynthez[Test],"="&amp;$AE36&amp;".*",TabSynthez[Page2],"NA")=$AF36,1,0),0)</f>
        <v>0</v>
      </c>
      <c r="AI36" s="22">
        <f>IF(COUNTIFS(TabSynthez[Test],"="&amp;$AE36&amp;".*",TabSynthez[Page3],"Validé")&gt;0,IF(COUNTIFS(TabSynthez[Test],"="&amp;$AE36&amp;".*",TabSynthez[Page3],"Validé")+COUNTIFS(TabSynthez[Test],"="&amp;$AE36&amp;".*",TabSynthez[Page3],"NA")=$AF36,1,0),0)</f>
        <v>0</v>
      </c>
      <c r="AJ36" s="22">
        <f>IF(COUNTIFS(TabSynthez[Test],"="&amp;$AE36&amp;".*",TabSynthez[Page4],"Validé")&gt;0,IF(COUNTIFS(TabSynthez[Test],"="&amp;$AE36&amp;".*",TabSynthez[Page4],"Validé")+COUNTIFS(TabSynthez[Test],"="&amp;$AE36&amp;".*",TabSynthez[Page4],"NA")=$AF36,1,0),0)</f>
        <v>0</v>
      </c>
      <c r="AK36" s="22">
        <f>IF(COUNTIFS(TabSynthez[Test],"="&amp;$AE36&amp;".*",TabSynthez[Page5],"Validé")&gt;0,IF(COUNTIFS(TabSynthez[Test],"="&amp;$AE36&amp;".*",TabSynthez[Page5],"Validé")+COUNTIFS(TabSynthez[Test],"="&amp;$AE36&amp;".*",TabSynthez[Page5],"NA")=$AF36,1,0),0)</f>
        <v>0</v>
      </c>
      <c r="AL36" s="22">
        <f>IF(COUNTIFS(TabSynthez[Test],"="&amp;$AE36&amp;".*",TabSynthez[Page6],"Validé")&gt;0,IF(COUNTIFS(TabSynthez[Test],"="&amp;$AE36&amp;".*",TabSynthez[Page6],"Validé")+COUNTIFS(TabSynthez[Test],"="&amp;$AE36&amp;".*",TabSynthez[Page6],"NA")=$AF36,1,0),0)</f>
        <v>0</v>
      </c>
      <c r="AM36" s="22">
        <f>IF(COUNTIFS(TabSynthez[Test],"="&amp;$AE36&amp;".*",TabSynthez[Page7],"Validé")&gt;0,IF(COUNTIFS(TabSynthez[Test],"="&amp;$AE36&amp;".*",TabSynthez[Page7],"Validé")+COUNTIFS(TabSynthez[Test],"="&amp;$AE36&amp;".*",TabSynthez[Page7],"NA")=$AF36,1,0),0)</f>
        <v>0</v>
      </c>
      <c r="AN36" s="22">
        <f>IF(COUNTIFS(TabSynthez[Test],"="&amp;$AE36&amp;".*",TabSynthez[Page8],"Validé")&gt;0,IF(COUNTIFS(TabSynthez[Test],"="&amp;$AE36&amp;".*",TabSynthez[Page8],"Validé")+COUNTIFS(TabSynthez[Test],"="&amp;$AE36&amp;".*",TabSynthez[Page8],"NA")=$AF36,1,0),0)</f>
        <v>0</v>
      </c>
      <c r="AO36" s="22">
        <f>IF(COUNTIFS(TabSynthez[Test],"="&amp;$AE36&amp;".*",TabSynthez[Page9],"Validé")&gt;0,IF(COUNTIFS(TabSynthez[Test],"="&amp;$AE36&amp;".*",TabSynthez[Page9],"Validé")+COUNTIFS(TabSynthez[Test],"="&amp;$AE36&amp;".*",TabSynthez[Page9],"NA")=$AF36,1,0),0)</f>
        <v>0</v>
      </c>
      <c r="AP36" s="22">
        <f>IF(COUNTIFS(TabSynthez[Test],"="&amp;$AE36&amp;".*",TabSynthez[Page10],"Validé")&gt;0,IF(COUNTIFS(TabSynthez[Test],"="&amp;$AE36&amp;".*",TabSynthez[Page10],"Validé")+COUNTIFS(TabSynthez[Test],"="&amp;$AE36&amp;".*",TabSynthez[Page10],"NA")=$AF36,1,0),0)</f>
        <v>0</v>
      </c>
      <c r="AQ36" s="22">
        <f>IF(COUNTIFS(TabSynthez[Test],"="&amp;$AE36&amp;".*",TabSynthez[Page11],"Validé")&gt;0,IF(COUNTIFS(TabSynthez[Test],"="&amp;$AE36&amp;".*",TabSynthez[Page11],"Validé")+COUNTIFS(TabSynthez[Test],"="&amp;$AE36&amp;".*",TabSynthez[Page11],"NA")=$AF36,1,0),0)</f>
        <v>0</v>
      </c>
      <c r="AR36" s="22">
        <f>IF(COUNTIFS(TabSynthez[Test],"="&amp;$AE36&amp;".*",TabSynthez[Page12],"Validé")&gt;0,IF(COUNTIFS(TabSynthez[Test],"="&amp;$AE36&amp;".*",TabSynthez[Page12],"Validé")+COUNTIFS(TabSynthez[Test],"="&amp;$AE36&amp;".*",TabSynthez[Page12],"NA")=$AF36,1,0),0)</f>
        <v>0</v>
      </c>
      <c r="AS36" s="22">
        <f>IF(COUNTIFS(TabSynthez[Test],"="&amp;$AE36&amp;".*",TabSynthez[Page13],"Validé")&gt;0,IF(COUNTIFS(TabSynthez[Test],"="&amp;$AE36&amp;".*",TabSynthez[Page13],"Validé")+COUNTIFS(TabSynthez[Test],"="&amp;$AE36&amp;".*",TabSynthez[Page13],"NA")=$AF36,1,0),0)</f>
        <v>0</v>
      </c>
      <c r="AT36" s="22">
        <f>IF(COUNTIFS(TabSynthez[Test],"="&amp;$AE36&amp;".*",TabSynthez[Page14],"Validé")&gt;0,IF(COUNTIFS(TabSynthez[Test],"="&amp;$AE36&amp;".*",TabSynthez[Page14],"Validé")+COUNTIFS(TabSynthez[Test],"="&amp;$AE36&amp;".*",TabSynthez[Page14],"NA")=$AF36,1,0),0)</f>
        <v>0</v>
      </c>
      <c r="AU36" s="22">
        <f>IF(COUNTIFS(TabSynthez[Test],"="&amp;$AE36&amp;".*",TabSynthez[Page15],"Validé")&gt;0,IF(COUNTIFS(TabSynthez[Test],"="&amp;$AE36&amp;".*",TabSynthez[Page15],"Validé")+COUNTIFS(TabSynthez[Test],"="&amp;$AE36&amp;".*",TabSynthez[Page15],"NA")=$AF36,1,0),0)</f>
        <v>0</v>
      </c>
      <c r="AV36" s="22">
        <f>IF(COUNTIFS(TabSynthez[Test],"="&amp;$AE36&amp;".*",TabSynthez[Page16],"Validé")&gt;0,IF(COUNTIFS(TabSynthez[Test],"="&amp;$AE36&amp;".*",TabSynthez[Page16],"Validé")+COUNTIFS(TabSynthez[Test],"="&amp;$AE36&amp;".*",TabSynthez[Page16],"NA")=$AF36,1,0),0)</f>
        <v>0</v>
      </c>
      <c r="AW36" s="22">
        <f>IF(COUNTIFS(TabSynthez[Test],"="&amp;$AE36&amp;".*",TabSynthez[Page17],"Validé")&gt;0,IF(COUNTIFS(TabSynthez[Test],"="&amp;$AE36&amp;".*",TabSynthez[Page17],"Validé")+COUNTIFS(TabSynthez[Test],"="&amp;$AE36&amp;".*",TabSynthez[Page17],"NA")=$AF36,1,0),0)</f>
        <v>0</v>
      </c>
      <c r="AX36" s="22">
        <f>IF(COUNTIFS(TabSynthez[Test],"="&amp;$AE36&amp;".*",TabSynthez[Page18],"Validé")&gt;0,IF(COUNTIFS(TabSynthez[Test],"="&amp;$AE36&amp;".*",TabSynthez[Page18],"Validé")+COUNTIFS(TabSynthez[Test],"="&amp;$AE36&amp;".*",TabSynthez[Page18],"NA")=$AF36,1,0),0)</f>
        <v>0</v>
      </c>
      <c r="AY36" s="22">
        <f>IF(COUNTIFS(TabSynthez[Test],"="&amp;$AE36&amp;".*",TabSynthez[Page19],"Validé")&gt;0,IF(COUNTIFS(TabSynthez[Test],"="&amp;$AE36&amp;".*",TabSynthez[Page19],"Validé")+COUNTIFS(TabSynthez[Test],"="&amp;$AE36&amp;".*",TabSynthez[Page19],"NA")=$AF36,1,0),0)</f>
        <v>0</v>
      </c>
      <c r="AZ36" s="22">
        <f>IF(COUNTIFS(TabSynthez[Test],"="&amp;$AE36&amp;".*",TabSynthez[Page20],"Validé")&gt;0,IF(COUNTIFS(TabSynthez[Test],"="&amp;$AE36&amp;".*",TabSynthez[Page20],"Validé")+COUNTIFS(TabSynthez[Test],"="&amp;$AE36&amp;".*",TabSynthez[Page20],"NA")=$AF36,1,0),0)</f>
        <v>0</v>
      </c>
      <c r="BA36" s="22">
        <f>IF(COUNTIFS(TabSynthez[Test],"="&amp;$AE36&amp;".*",TabSynthez[Page21],"Validé")&gt;0,IF(COUNTIFS(TabSynthez[Test],"="&amp;$AE36&amp;".*",TabSynthez[Page21],"Validé")+COUNTIFS(TabSynthez[Test],"="&amp;$AE36&amp;".*",TabSynthez[Page21],"NA")=$AF36,1,0),0)</f>
        <v>0</v>
      </c>
    </row>
    <row r="37" spans="1:53" s="9" customFormat="1" x14ac:dyDescent="0.25">
      <c r="A37" s="68"/>
      <c r="B37" s="75" t="str">
        <f>Modèle!B39</f>
        <v>Images</v>
      </c>
      <c r="C37" s="82" t="str">
        <f>Modèle!D39</f>
        <v>1.6.4</v>
      </c>
      <c r="D37" s="83" t="str">
        <f>Modèle!E39</f>
        <v>A</v>
      </c>
      <c r="E37" s="188">
        <f ca="1">COUNTIF(OFFSET(Synthèse!$G46,0,0,1,COUNTA(Synthèse!$10:$10)-6),"="&amp;$E$1)</f>
        <v>0</v>
      </c>
      <c r="F37" s="188">
        <f ca="1">COUNTIF(OFFSET(Synthèse!$G46,0,0,1,COUNTA(Synthèse!$10:$10)-6),"="&amp;$F$1)</f>
        <v>0</v>
      </c>
      <c r="G37" s="188">
        <f ca="1">COUNTIF(OFFSET(Synthèse!$G46,0,0,1,COUNTA(Synthèse!$10:$10)-6),"="&amp;$G$1)</f>
        <v>0</v>
      </c>
      <c r="H37" s="188">
        <f ca="1">COUNTIF(OFFSET(Synthèse!$G46,0,0,1,COUNTA(Synthèse!$10:$10)-6),"="&amp;$H$1)</f>
        <v>21</v>
      </c>
      <c r="I37" s="214">
        <f t="shared" ca="1" si="1"/>
        <v>21</v>
      </c>
      <c r="J37" s="68"/>
      <c r="K37" s="96" t="s">
        <v>710</v>
      </c>
      <c r="L37" s="191" t="s">
        <v>24</v>
      </c>
      <c r="M37" s="191"/>
      <c r="N37" s="191" t="s">
        <v>487</v>
      </c>
      <c r="O37" s="192">
        <f ca="1">IF(SUM(E$25:E$31)&gt;=1,0,1)</f>
        <v>1</v>
      </c>
      <c r="P37" s="192">
        <f ca="1">IF(SUM(E$25:E$31)&gt;=1,1,IF(SUM(G$25:G$31)&gt;=1,1,IF(SUM(F$25:F$31)&gt;=1,0,1)))</f>
        <v>1</v>
      </c>
      <c r="Q37" s="192">
        <f ca="1">IF(SUM(E$25:E$31)&gt;=1,1,IF(SUM(G$25:G$31)&gt;=1,0,1))</f>
        <v>1</v>
      </c>
      <c r="R37" s="192">
        <f ca="1">IF(SUM(E$25:E$31)&gt;=1,1,IF(SUM(G$25:G$31)&gt;=1,1,IF(SUM(F$25:F$31)&gt;=1,1,IF(SUM(H$25:H$31)&gt;=1,0,1))))</f>
        <v>0</v>
      </c>
      <c r="S37" s="68"/>
      <c r="U37" s="68"/>
      <c r="X37" s="68"/>
      <c r="AA37" s="68"/>
      <c r="AD37" s="68"/>
      <c r="AE37" s="271" t="s">
        <v>502</v>
      </c>
      <c r="AF37" s="217">
        <f>COUNTIF(TabTrans[Test],"="&amp;Value!$AE37&amp;".*")</f>
        <v>2</v>
      </c>
      <c r="AG37" s="22">
        <f>IF(COUNTIFS(TabSynthez[Test],"="&amp;$AE37&amp;".*",TabSynthez[Page1],"Validé")&gt;0,IF(COUNTIFS(TabSynthez[Test],"="&amp;$AE37&amp;".*",TabSynthez[Page1],"Validé")+COUNTIFS(TabSynthez[Test],"="&amp;$AE37&amp;".*",TabSynthez[Page1],"NA")=$AF37,1,0),0)</f>
        <v>0</v>
      </c>
      <c r="AH37" s="22">
        <f>IF(COUNTIFS(TabSynthez[Test],"="&amp;$AE37&amp;".*",TabSynthez[Page2],"Validé")&gt;0,IF(COUNTIFS(TabSynthez[Test],"="&amp;$AE37&amp;".*",TabSynthez[Page2],"Validé")+COUNTIFS(TabSynthez[Test],"="&amp;$AE37&amp;".*",TabSynthez[Page2],"NA")=$AF37,1,0),0)</f>
        <v>0</v>
      </c>
      <c r="AI37" s="22">
        <f>IF(COUNTIFS(TabSynthez[Test],"="&amp;$AE37&amp;".*",TabSynthez[Page3],"Validé")&gt;0,IF(COUNTIFS(TabSynthez[Test],"="&amp;$AE37&amp;".*",TabSynthez[Page3],"Validé")+COUNTIFS(TabSynthez[Test],"="&amp;$AE37&amp;".*",TabSynthez[Page3],"NA")=$AF37,1,0),0)</f>
        <v>0</v>
      </c>
      <c r="AJ37" s="22">
        <f>IF(COUNTIFS(TabSynthez[Test],"="&amp;$AE37&amp;".*",TabSynthez[Page4],"Validé")&gt;0,IF(COUNTIFS(TabSynthez[Test],"="&amp;$AE37&amp;".*",TabSynthez[Page4],"Validé")+COUNTIFS(TabSynthez[Test],"="&amp;$AE37&amp;".*",TabSynthez[Page4],"NA")=$AF37,1,0),0)</f>
        <v>0</v>
      </c>
      <c r="AK37" s="22">
        <f>IF(COUNTIFS(TabSynthez[Test],"="&amp;$AE37&amp;".*",TabSynthez[Page5],"Validé")&gt;0,IF(COUNTIFS(TabSynthez[Test],"="&amp;$AE37&amp;".*",TabSynthez[Page5],"Validé")+COUNTIFS(TabSynthez[Test],"="&amp;$AE37&amp;".*",TabSynthez[Page5],"NA")=$AF37,1,0),0)</f>
        <v>0</v>
      </c>
      <c r="AL37" s="22">
        <f>IF(COUNTIFS(TabSynthez[Test],"="&amp;$AE37&amp;".*",TabSynthez[Page6],"Validé")&gt;0,IF(COUNTIFS(TabSynthez[Test],"="&amp;$AE37&amp;".*",TabSynthez[Page6],"Validé")+COUNTIFS(TabSynthez[Test],"="&amp;$AE37&amp;".*",TabSynthez[Page6],"NA")=$AF37,1,0),0)</f>
        <v>0</v>
      </c>
      <c r="AM37" s="22">
        <f>IF(COUNTIFS(TabSynthez[Test],"="&amp;$AE37&amp;".*",TabSynthez[Page7],"Validé")&gt;0,IF(COUNTIFS(TabSynthez[Test],"="&amp;$AE37&amp;".*",TabSynthez[Page7],"Validé")+COUNTIFS(TabSynthez[Test],"="&amp;$AE37&amp;".*",TabSynthez[Page7],"NA")=$AF37,1,0),0)</f>
        <v>0</v>
      </c>
      <c r="AN37" s="22">
        <f>IF(COUNTIFS(TabSynthez[Test],"="&amp;$AE37&amp;".*",TabSynthez[Page8],"Validé")&gt;0,IF(COUNTIFS(TabSynthez[Test],"="&amp;$AE37&amp;".*",TabSynthez[Page8],"Validé")+COUNTIFS(TabSynthez[Test],"="&amp;$AE37&amp;".*",TabSynthez[Page8],"NA")=$AF37,1,0),0)</f>
        <v>0</v>
      </c>
      <c r="AO37" s="22">
        <f>IF(COUNTIFS(TabSynthez[Test],"="&amp;$AE37&amp;".*",TabSynthez[Page9],"Validé")&gt;0,IF(COUNTIFS(TabSynthez[Test],"="&amp;$AE37&amp;".*",TabSynthez[Page9],"Validé")+COUNTIFS(TabSynthez[Test],"="&amp;$AE37&amp;".*",TabSynthez[Page9],"NA")=$AF37,1,0),0)</f>
        <v>0</v>
      </c>
      <c r="AP37" s="22">
        <f>IF(COUNTIFS(TabSynthez[Test],"="&amp;$AE37&amp;".*",TabSynthez[Page10],"Validé")&gt;0,IF(COUNTIFS(TabSynthez[Test],"="&amp;$AE37&amp;".*",TabSynthez[Page10],"Validé")+COUNTIFS(TabSynthez[Test],"="&amp;$AE37&amp;".*",TabSynthez[Page10],"NA")=$AF37,1,0),0)</f>
        <v>0</v>
      </c>
      <c r="AQ37" s="22">
        <f>IF(COUNTIFS(TabSynthez[Test],"="&amp;$AE37&amp;".*",TabSynthez[Page11],"Validé")&gt;0,IF(COUNTIFS(TabSynthez[Test],"="&amp;$AE37&amp;".*",TabSynthez[Page11],"Validé")+COUNTIFS(TabSynthez[Test],"="&amp;$AE37&amp;".*",TabSynthez[Page11],"NA")=$AF37,1,0),0)</f>
        <v>0</v>
      </c>
      <c r="AR37" s="22">
        <f>IF(COUNTIFS(TabSynthez[Test],"="&amp;$AE37&amp;".*",TabSynthez[Page12],"Validé")&gt;0,IF(COUNTIFS(TabSynthez[Test],"="&amp;$AE37&amp;".*",TabSynthez[Page12],"Validé")+COUNTIFS(TabSynthez[Test],"="&amp;$AE37&amp;".*",TabSynthez[Page12],"NA")=$AF37,1,0),0)</f>
        <v>0</v>
      </c>
      <c r="AS37" s="22">
        <f>IF(COUNTIFS(TabSynthez[Test],"="&amp;$AE37&amp;".*",TabSynthez[Page13],"Validé")&gt;0,IF(COUNTIFS(TabSynthez[Test],"="&amp;$AE37&amp;".*",TabSynthez[Page13],"Validé")+COUNTIFS(TabSynthez[Test],"="&amp;$AE37&amp;".*",TabSynthez[Page13],"NA")=$AF37,1,0),0)</f>
        <v>0</v>
      </c>
      <c r="AT37" s="22">
        <f>IF(COUNTIFS(TabSynthez[Test],"="&amp;$AE37&amp;".*",TabSynthez[Page14],"Validé")&gt;0,IF(COUNTIFS(TabSynthez[Test],"="&amp;$AE37&amp;".*",TabSynthez[Page14],"Validé")+COUNTIFS(TabSynthez[Test],"="&amp;$AE37&amp;".*",TabSynthez[Page14],"NA")=$AF37,1,0),0)</f>
        <v>0</v>
      </c>
      <c r="AU37" s="22">
        <f>IF(COUNTIFS(TabSynthez[Test],"="&amp;$AE37&amp;".*",TabSynthez[Page15],"Validé")&gt;0,IF(COUNTIFS(TabSynthez[Test],"="&amp;$AE37&amp;".*",TabSynthez[Page15],"Validé")+COUNTIFS(TabSynthez[Test],"="&amp;$AE37&amp;".*",TabSynthez[Page15],"NA")=$AF37,1,0),0)</f>
        <v>0</v>
      </c>
      <c r="AV37" s="22">
        <f>IF(COUNTIFS(TabSynthez[Test],"="&amp;$AE37&amp;".*",TabSynthez[Page16],"Validé")&gt;0,IF(COUNTIFS(TabSynthez[Test],"="&amp;$AE37&amp;".*",TabSynthez[Page16],"Validé")+COUNTIFS(TabSynthez[Test],"="&amp;$AE37&amp;".*",TabSynthez[Page16],"NA")=$AF37,1,0),0)</f>
        <v>0</v>
      </c>
      <c r="AW37" s="22">
        <f>IF(COUNTIFS(TabSynthez[Test],"="&amp;$AE37&amp;".*",TabSynthez[Page17],"Validé")&gt;0,IF(COUNTIFS(TabSynthez[Test],"="&amp;$AE37&amp;".*",TabSynthez[Page17],"Validé")+COUNTIFS(TabSynthez[Test],"="&amp;$AE37&amp;".*",TabSynthez[Page17],"NA")=$AF37,1,0),0)</f>
        <v>0</v>
      </c>
      <c r="AX37" s="22">
        <f>IF(COUNTIFS(TabSynthez[Test],"="&amp;$AE37&amp;".*",TabSynthez[Page18],"Validé")&gt;0,IF(COUNTIFS(TabSynthez[Test],"="&amp;$AE37&amp;".*",TabSynthez[Page18],"Validé")+COUNTIFS(TabSynthez[Test],"="&amp;$AE37&amp;".*",TabSynthez[Page18],"NA")=$AF37,1,0),0)</f>
        <v>0</v>
      </c>
      <c r="AY37" s="22">
        <f>IF(COUNTIFS(TabSynthez[Test],"="&amp;$AE37&amp;".*",TabSynthez[Page19],"Validé")&gt;0,IF(COUNTIFS(TabSynthez[Test],"="&amp;$AE37&amp;".*",TabSynthez[Page19],"Validé")+COUNTIFS(TabSynthez[Test],"="&amp;$AE37&amp;".*",TabSynthez[Page19],"NA")=$AF37,1,0),0)</f>
        <v>0</v>
      </c>
      <c r="AZ37" s="22">
        <f>IF(COUNTIFS(TabSynthez[Test],"="&amp;$AE37&amp;".*",TabSynthez[Page20],"Validé")&gt;0,IF(COUNTIFS(TabSynthez[Test],"="&amp;$AE37&amp;".*",TabSynthez[Page20],"Validé")+COUNTIFS(TabSynthez[Test],"="&amp;$AE37&amp;".*",TabSynthez[Page20],"NA")=$AF37,1,0),0)</f>
        <v>0</v>
      </c>
      <c r="BA37" s="22">
        <f>IF(COUNTIFS(TabSynthez[Test],"="&amp;$AE37&amp;".*",TabSynthez[Page21],"Validé")&gt;0,IF(COUNTIFS(TabSynthez[Test],"="&amp;$AE37&amp;".*",TabSynthez[Page21],"Validé")+COUNTIFS(TabSynthez[Test],"="&amp;$AE37&amp;".*",TabSynthez[Page21],"NA")=$AF37,1,0),0)</f>
        <v>0</v>
      </c>
    </row>
    <row r="38" spans="1:53" s="9" customFormat="1" x14ac:dyDescent="0.25">
      <c r="A38" s="68"/>
      <c r="B38" s="75" t="str">
        <f>Modèle!B40</f>
        <v>Images</v>
      </c>
      <c r="C38" s="82" t="str">
        <f>Modèle!D40</f>
        <v>1.6.5</v>
      </c>
      <c r="D38" s="83" t="str">
        <f>Modèle!E40</f>
        <v>A</v>
      </c>
      <c r="E38" s="188">
        <f ca="1">COUNTIF(OFFSET(Synthèse!$G47,0,0,1,COUNTA(Synthèse!$10:$10)-6),"="&amp;$E$1)</f>
        <v>0</v>
      </c>
      <c r="F38" s="188">
        <f ca="1">COUNTIF(OFFSET(Synthèse!$G47,0,0,1,COUNTA(Synthèse!$10:$10)-6),"="&amp;$F$1)</f>
        <v>0</v>
      </c>
      <c r="G38" s="188">
        <f ca="1">COUNTIF(OFFSET(Synthèse!$G47,0,0,1,COUNTA(Synthèse!$10:$10)-6),"="&amp;$G$1)</f>
        <v>0</v>
      </c>
      <c r="H38" s="188">
        <f ca="1">COUNTIF(OFFSET(Synthèse!$G47,0,0,1,COUNTA(Synthèse!$10:$10)-6),"="&amp;$H$1)</f>
        <v>21</v>
      </c>
      <c r="I38" s="214">
        <f t="shared" ca="1" si="1"/>
        <v>21</v>
      </c>
      <c r="J38" s="68"/>
      <c r="K38" s="96" t="s">
        <v>711</v>
      </c>
      <c r="L38" s="191" t="s">
        <v>24</v>
      </c>
      <c r="M38" s="191"/>
      <c r="N38" s="191" t="s">
        <v>488</v>
      </c>
      <c r="O38" s="192">
        <f ca="1">IF(SUM(E$32:E$33)&gt;=1,0,1)</f>
        <v>1</v>
      </c>
      <c r="P38" s="192">
        <f ca="1">IF(SUM(E$32:E$33)&gt;=1,1,IF(SUM(G$32:G$33)&gt;=1,1,IF(SUM(F$32:F$33)&gt;=1,0,1)))</f>
        <v>1</v>
      </c>
      <c r="Q38" s="192">
        <f ca="1">IF(SUM(E$32:E$33)&gt;=1,1,IF(SUM(G$32:G$33)&gt;=1,0,1))</f>
        <v>1</v>
      </c>
      <c r="R38" s="192">
        <f ca="1">IF(SUM(E$32:E$33)&gt;=1,1,IF(SUM(G$32:G$33)&gt;=1,1,IF(SUM(F$32:F$33)&gt;=1,1,IF(SUM(H$32:H$33)&gt;=1,0,1))))</f>
        <v>0</v>
      </c>
      <c r="S38" s="68"/>
      <c r="U38" s="68"/>
      <c r="X38" s="68"/>
      <c r="AA38" s="68"/>
      <c r="AD38" s="68"/>
      <c r="AE38" s="271" t="s">
        <v>503</v>
      </c>
      <c r="AF38" s="217">
        <f>COUNTIF(TabTrans[Test],"="&amp;Value!$AE38&amp;".*")</f>
        <v>1</v>
      </c>
      <c r="AG38" s="22">
        <f>IF(COUNTIFS(TabSynthez[Test],"="&amp;$AE38&amp;".*",TabSynthez[Page1],"Validé")&gt;0,IF(COUNTIFS(TabSynthez[Test],"="&amp;$AE38&amp;".*",TabSynthez[Page1],"Validé")+COUNTIFS(TabSynthez[Test],"="&amp;$AE38&amp;".*",TabSynthez[Page1],"NA")=$AF38,1,0),0)</f>
        <v>0</v>
      </c>
      <c r="AH38" s="22">
        <f>IF(COUNTIFS(TabSynthez[Test],"="&amp;$AE38&amp;".*",TabSynthez[Page2],"Validé")&gt;0,IF(COUNTIFS(TabSynthez[Test],"="&amp;$AE38&amp;".*",TabSynthez[Page2],"Validé")+COUNTIFS(TabSynthez[Test],"="&amp;$AE38&amp;".*",TabSynthez[Page2],"NA")=$AF38,1,0),0)</f>
        <v>0</v>
      </c>
      <c r="AI38" s="22">
        <f>IF(COUNTIFS(TabSynthez[Test],"="&amp;$AE38&amp;".*",TabSynthez[Page3],"Validé")&gt;0,IF(COUNTIFS(TabSynthez[Test],"="&amp;$AE38&amp;".*",TabSynthez[Page3],"Validé")+COUNTIFS(TabSynthez[Test],"="&amp;$AE38&amp;".*",TabSynthez[Page3],"NA")=$AF38,1,0),0)</f>
        <v>0</v>
      </c>
      <c r="AJ38" s="22">
        <f>IF(COUNTIFS(TabSynthez[Test],"="&amp;$AE38&amp;".*",TabSynthez[Page4],"Validé")&gt;0,IF(COUNTIFS(TabSynthez[Test],"="&amp;$AE38&amp;".*",TabSynthez[Page4],"Validé")+COUNTIFS(TabSynthez[Test],"="&amp;$AE38&amp;".*",TabSynthez[Page4],"NA")=$AF38,1,0),0)</f>
        <v>0</v>
      </c>
      <c r="AK38" s="22">
        <f>IF(COUNTIFS(TabSynthez[Test],"="&amp;$AE38&amp;".*",TabSynthez[Page5],"Validé")&gt;0,IF(COUNTIFS(TabSynthez[Test],"="&amp;$AE38&amp;".*",TabSynthez[Page5],"Validé")+COUNTIFS(TabSynthez[Test],"="&amp;$AE38&amp;".*",TabSynthez[Page5],"NA")=$AF38,1,0),0)</f>
        <v>0</v>
      </c>
      <c r="AL38" s="22">
        <f>IF(COUNTIFS(TabSynthez[Test],"="&amp;$AE38&amp;".*",TabSynthez[Page6],"Validé")&gt;0,IF(COUNTIFS(TabSynthez[Test],"="&amp;$AE38&amp;".*",TabSynthez[Page6],"Validé")+COUNTIFS(TabSynthez[Test],"="&amp;$AE38&amp;".*",TabSynthez[Page6],"NA")=$AF38,1,0),0)</f>
        <v>0</v>
      </c>
      <c r="AM38" s="22">
        <f>IF(COUNTIFS(TabSynthez[Test],"="&amp;$AE38&amp;".*",TabSynthez[Page7],"Validé")&gt;0,IF(COUNTIFS(TabSynthez[Test],"="&amp;$AE38&amp;".*",TabSynthez[Page7],"Validé")+COUNTIFS(TabSynthez[Test],"="&amp;$AE38&amp;".*",TabSynthez[Page7],"NA")=$AF38,1,0),0)</f>
        <v>0</v>
      </c>
      <c r="AN38" s="22">
        <f>IF(COUNTIFS(TabSynthez[Test],"="&amp;$AE38&amp;".*",TabSynthez[Page8],"Validé")&gt;0,IF(COUNTIFS(TabSynthez[Test],"="&amp;$AE38&amp;".*",TabSynthez[Page8],"Validé")+COUNTIFS(TabSynthez[Test],"="&amp;$AE38&amp;".*",TabSynthez[Page8],"NA")=$AF38,1,0),0)</f>
        <v>0</v>
      </c>
      <c r="AO38" s="22">
        <f>IF(COUNTIFS(TabSynthez[Test],"="&amp;$AE38&amp;".*",TabSynthez[Page9],"Validé")&gt;0,IF(COUNTIFS(TabSynthez[Test],"="&amp;$AE38&amp;".*",TabSynthez[Page9],"Validé")+COUNTIFS(TabSynthez[Test],"="&amp;$AE38&amp;".*",TabSynthez[Page9],"NA")=$AF38,1,0),0)</f>
        <v>0</v>
      </c>
      <c r="AP38" s="22">
        <f>IF(COUNTIFS(TabSynthez[Test],"="&amp;$AE38&amp;".*",TabSynthez[Page10],"Validé")&gt;0,IF(COUNTIFS(TabSynthez[Test],"="&amp;$AE38&amp;".*",TabSynthez[Page10],"Validé")+COUNTIFS(TabSynthez[Test],"="&amp;$AE38&amp;".*",TabSynthez[Page10],"NA")=$AF38,1,0),0)</f>
        <v>0</v>
      </c>
      <c r="AQ38" s="22">
        <f>IF(COUNTIFS(TabSynthez[Test],"="&amp;$AE38&amp;".*",TabSynthez[Page11],"Validé")&gt;0,IF(COUNTIFS(TabSynthez[Test],"="&amp;$AE38&amp;".*",TabSynthez[Page11],"Validé")+COUNTIFS(TabSynthez[Test],"="&amp;$AE38&amp;".*",TabSynthez[Page11],"NA")=$AF38,1,0),0)</f>
        <v>0</v>
      </c>
      <c r="AR38" s="22">
        <f>IF(COUNTIFS(TabSynthez[Test],"="&amp;$AE38&amp;".*",TabSynthez[Page12],"Validé")&gt;0,IF(COUNTIFS(TabSynthez[Test],"="&amp;$AE38&amp;".*",TabSynthez[Page12],"Validé")+COUNTIFS(TabSynthez[Test],"="&amp;$AE38&amp;".*",TabSynthez[Page12],"NA")=$AF38,1,0),0)</f>
        <v>0</v>
      </c>
      <c r="AS38" s="22">
        <f>IF(COUNTIFS(TabSynthez[Test],"="&amp;$AE38&amp;".*",TabSynthez[Page13],"Validé")&gt;0,IF(COUNTIFS(TabSynthez[Test],"="&amp;$AE38&amp;".*",TabSynthez[Page13],"Validé")+COUNTIFS(TabSynthez[Test],"="&amp;$AE38&amp;".*",TabSynthez[Page13],"NA")=$AF38,1,0),0)</f>
        <v>0</v>
      </c>
      <c r="AT38" s="22">
        <f>IF(COUNTIFS(TabSynthez[Test],"="&amp;$AE38&amp;".*",TabSynthez[Page14],"Validé")&gt;0,IF(COUNTIFS(TabSynthez[Test],"="&amp;$AE38&amp;".*",TabSynthez[Page14],"Validé")+COUNTIFS(TabSynthez[Test],"="&amp;$AE38&amp;".*",TabSynthez[Page14],"NA")=$AF38,1,0),0)</f>
        <v>0</v>
      </c>
      <c r="AU38" s="22">
        <f>IF(COUNTIFS(TabSynthez[Test],"="&amp;$AE38&amp;".*",TabSynthez[Page15],"Validé")&gt;0,IF(COUNTIFS(TabSynthez[Test],"="&amp;$AE38&amp;".*",TabSynthez[Page15],"Validé")+COUNTIFS(TabSynthez[Test],"="&amp;$AE38&amp;".*",TabSynthez[Page15],"NA")=$AF38,1,0),0)</f>
        <v>0</v>
      </c>
      <c r="AV38" s="22">
        <f>IF(COUNTIFS(TabSynthez[Test],"="&amp;$AE38&amp;".*",TabSynthez[Page16],"Validé")&gt;0,IF(COUNTIFS(TabSynthez[Test],"="&amp;$AE38&amp;".*",TabSynthez[Page16],"Validé")+COUNTIFS(TabSynthez[Test],"="&amp;$AE38&amp;".*",TabSynthez[Page16],"NA")=$AF38,1,0),0)</f>
        <v>0</v>
      </c>
      <c r="AW38" s="22">
        <f>IF(COUNTIFS(TabSynthez[Test],"="&amp;$AE38&amp;".*",TabSynthez[Page17],"Validé")&gt;0,IF(COUNTIFS(TabSynthez[Test],"="&amp;$AE38&amp;".*",TabSynthez[Page17],"Validé")+COUNTIFS(TabSynthez[Test],"="&amp;$AE38&amp;".*",TabSynthez[Page17],"NA")=$AF38,1,0),0)</f>
        <v>0</v>
      </c>
      <c r="AX38" s="22">
        <f>IF(COUNTIFS(TabSynthez[Test],"="&amp;$AE38&amp;".*",TabSynthez[Page18],"Validé")&gt;0,IF(COUNTIFS(TabSynthez[Test],"="&amp;$AE38&amp;".*",TabSynthez[Page18],"Validé")+COUNTIFS(TabSynthez[Test],"="&amp;$AE38&amp;".*",TabSynthez[Page18],"NA")=$AF38,1,0),0)</f>
        <v>0</v>
      </c>
      <c r="AY38" s="22">
        <f>IF(COUNTIFS(TabSynthez[Test],"="&amp;$AE38&amp;".*",TabSynthez[Page19],"Validé")&gt;0,IF(COUNTIFS(TabSynthez[Test],"="&amp;$AE38&amp;".*",TabSynthez[Page19],"Validé")+COUNTIFS(TabSynthez[Test],"="&amp;$AE38&amp;".*",TabSynthez[Page19],"NA")=$AF38,1,0),0)</f>
        <v>0</v>
      </c>
      <c r="AZ38" s="22">
        <f>IF(COUNTIFS(TabSynthez[Test],"="&amp;$AE38&amp;".*",TabSynthez[Page20],"Validé")&gt;0,IF(COUNTIFS(TabSynthez[Test],"="&amp;$AE38&amp;".*",TabSynthez[Page20],"Validé")+COUNTIFS(TabSynthez[Test],"="&amp;$AE38&amp;".*",TabSynthez[Page20],"NA")=$AF38,1,0),0)</f>
        <v>0</v>
      </c>
      <c r="BA38" s="22">
        <f>IF(COUNTIFS(TabSynthez[Test],"="&amp;$AE38&amp;".*",TabSynthez[Page21],"Validé")&gt;0,IF(COUNTIFS(TabSynthez[Test],"="&amp;$AE38&amp;".*",TabSynthez[Page21],"Validé")+COUNTIFS(TabSynthez[Test],"="&amp;$AE38&amp;".*",TabSynthez[Page21],"NA")=$AF38,1,0),0)</f>
        <v>0</v>
      </c>
    </row>
    <row r="39" spans="1:53" s="9" customFormat="1" x14ac:dyDescent="0.25">
      <c r="A39" s="68"/>
      <c r="B39" s="75" t="str">
        <f>Modèle!B41</f>
        <v>Images</v>
      </c>
      <c r="C39" s="82" t="str">
        <f>Modèle!D41</f>
        <v>1.6.6</v>
      </c>
      <c r="D39" s="83" t="str">
        <f>Modèle!E41</f>
        <v>A</v>
      </c>
      <c r="E39" s="188">
        <f ca="1">COUNTIF(OFFSET(Synthèse!$G48,0,0,1,COUNTA(Synthèse!$10:$10)-6),"="&amp;$E$1)</f>
        <v>0</v>
      </c>
      <c r="F39" s="188">
        <f ca="1">COUNTIF(OFFSET(Synthèse!$G48,0,0,1,COUNTA(Synthèse!$10:$10)-6),"="&amp;$F$1)</f>
        <v>0</v>
      </c>
      <c r="G39" s="188">
        <f ca="1">COUNTIF(OFFSET(Synthèse!$G48,0,0,1,COUNTA(Synthèse!$10:$10)-6),"="&amp;$G$1)</f>
        <v>0</v>
      </c>
      <c r="H39" s="188">
        <f ca="1">COUNTIF(OFFSET(Synthèse!$G48,0,0,1,COUNTA(Synthèse!$10:$10)-6),"="&amp;$H$1)</f>
        <v>21</v>
      </c>
      <c r="I39" s="214">
        <f t="shared" ca="1" si="1"/>
        <v>21</v>
      </c>
      <c r="J39" s="68"/>
      <c r="K39" s="96" t="s">
        <v>712</v>
      </c>
      <c r="L39" s="191" t="s">
        <v>24</v>
      </c>
      <c r="M39" s="191"/>
      <c r="N39" s="191" t="s">
        <v>489</v>
      </c>
      <c r="O39" s="192">
        <f ca="1">IF(SUM(E$34:E$43)&gt;=1,0,1)</f>
        <v>0</v>
      </c>
      <c r="P39" s="192">
        <f ca="1">IF(SUM(E$34:E$43)&gt;=1,1,IF(SUM(G$34:G$43)&gt;=1,1,IF(SUM(F$34:F$43)&gt;=1,0,1)))</f>
        <v>1</v>
      </c>
      <c r="Q39" s="192">
        <f ca="1">IF(SUM(E$34:E$43)&gt;=1,1,IF(SUM(G$34:G$43)&gt;=1,0,1))</f>
        <v>1</v>
      </c>
      <c r="R39" s="192">
        <f ca="1">IF(SUM(E$34:E$43)&gt;=1,1,IF(SUM(G$34:G$43)&gt;=1,1,IF(SUM(F$34:F$43)&gt;=1,1,IF(SUM(H$34:H$43)&gt;=1,0,1))))</f>
        <v>1</v>
      </c>
      <c r="S39" s="68"/>
      <c r="U39" s="68"/>
      <c r="X39" s="68"/>
      <c r="AA39" s="68"/>
      <c r="AD39" s="68"/>
      <c r="AE39" s="271" t="s">
        <v>504</v>
      </c>
      <c r="AF39" s="217">
        <f>COUNTIF(TabTrans[Test],"="&amp;Value!$AE39&amp;".*")</f>
        <v>2</v>
      </c>
      <c r="AG39" s="22">
        <f>IF(COUNTIFS(TabSynthez[Test],"="&amp;$AE39&amp;".*",TabSynthez[Page1],"Validé")&gt;0,IF(COUNTIFS(TabSynthez[Test],"="&amp;$AE39&amp;".*",TabSynthez[Page1],"Validé")+COUNTIFS(TabSynthez[Test],"="&amp;$AE39&amp;".*",TabSynthez[Page1],"NA")=$AF39,1,0),0)</f>
        <v>0</v>
      </c>
      <c r="AH39" s="22">
        <f>IF(COUNTIFS(TabSynthez[Test],"="&amp;$AE39&amp;".*",TabSynthez[Page2],"Validé")&gt;0,IF(COUNTIFS(TabSynthez[Test],"="&amp;$AE39&amp;".*",TabSynthez[Page2],"Validé")+COUNTIFS(TabSynthez[Test],"="&amp;$AE39&amp;".*",TabSynthez[Page2],"NA")=$AF39,1,0),0)</f>
        <v>0</v>
      </c>
      <c r="AI39" s="22">
        <f>IF(COUNTIFS(TabSynthez[Test],"="&amp;$AE39&amp;".*",TabSynthez[Page3],"Validé")&gt;0,IF(COUNTIFS(TabSynthez[Test],"="&amp;$AE39&amp;".*",TabSynthez[Page3],"Validé")+COUNTIFS(TabSynthez[Test],"="&amp;$AE39&amp;".*",TabSynthez[Page3],"NA")=$AF39,1,0),0)</f>
        <v>0</v>
      </c>
      <c r="AJ39" s="22">
        <f>IF(COUNTIFS(TabSynthez[Test],"="&amp;$AE39&amp;".*",TabSynthez[Page4],"Validé")&gt;0,IF(COUNTIFS(TabSynthez[Test],"="&amp;$AE39&amp;".*",TabSynthez[Page4],"Validé")+COUNTIFS(TabSynthez[Test],"="&amp;$AE39&amp;".*",TabSynthez[Page4],"NA")=$AF39,1,0),0)</f>
        <v>0</v>
      </c>
      <c r="AK39" s="22">
        <f>IF(COUNTIFS(TabSynthez[Test],"="&amp;$AE39&amp;".*",TabSynthez[Page5],"Validé")&gt;0,IF(COUNTIFS(TabSynthez[Test],"="&amp;$AE39&amp;".*",TabSynthez[Page5],"Validé")+COUNTIFS(TabSynthez[Test],"="&amp;$AE39&amp;".*",TabSynthez[Page5],"NA")=$AF39,1,0),0)</f>
        <v>0</v>
      </c>
      <c r="AL39" s="22">
        <f>IF(COUNTIFS(TabSynthez[Test],"="&amp;$AE39&amp;".*",TabSynthez[Page6],"Validé")&gt;0,IF(COUNTIFS(TabSynthez[Test],"="&amp;$AE39&amp;".*",TabSynthez[Page6],"Validé")+COUNTIFS(TabSynthez[Test],"="&amp;$AE39&amp;".*",TabSynthez[Page6],"NA")=$AF39,1,0),0)</f>
        <v>0</v>
      </c>
      <c r="AM39" s="22">
        <f>IF(COUNTIFS(TabSynthez[Test],"="&amp;$AE39&amp;".*",TabSynthez[Page7],"Validé")&gt;0,IF(COUNTIFS(TabSynthez[Test],"="&amp;$AE39&amp;".*",TabSynthez[Page7],"Validé")+COUNTIFS(TabSynthez[Test],"="&amp;$AE39&amp;".*",TabSynthez[Page7],"NA")=$AF39,1,0),0)</f>
        <v>0</v>
      </c>
      <c r="AN39" s="22">
        <f>IF(COUNTIFS(TabSynthez[Test],"="&amp;$AE39&amp;".*",TabSynthez[Page8],"Validé")&gt;0,IF(COUNTIFS(TabSynthez[Test],"="&amp;$AE39&amp;".*",TabSynthez[Page8],"Validé")+COUNTIFS(TabSynthez[Test],"="&amp;$AE39&amp;".*",TabSynthez[Page8],"NA")=$AF39,1,0),0)</f>
        <v>0</v>
      </c>
      <c r="AO39" s="22">
        <f>IF(COUNTIFS(TabSynthez[Test],"="&amp;$AE39&amp;".*",TabSynthez[Page9],"Validé")&gt;0,IF(COUNTIFS(TabSynthez[Test],"="&amp;$AE39&amp;".*",TabSynthez[Page9],"Validé")+COUNTIFS(TabSynthez[Test],"="&amp;$AE39&amp;".*",TabSynthez[Page9],"NA")=$AF39,1,0),0)</f>
        <v>0</v>
      </c>
      <c r="AP39" s="22">
        <f>IF(COUNTIFS(TabSynthez[Test],"="&amp;$AE39&amp;".*",TabSynthez[Page10],"Validé")&gt;0,IF(COUNTIFS(TabSynthez[Test],"="&amp;$AE39&amp;".*",TabSynthez[Page10],"Validé")+COUNTIFS(TabSynthez[Test],"="&amp;$AE39&amp;".*",TabSynthez[Page10],"NA")=$AF39,1,0),0)</f>
        <v>0</v>
      </c>
      <c r="AQ39" s="22">
        <f>IF(COUNTIFS(TabSynthez[Test],"="&amp;$AE39&amp;".*",TabSynthez[Page11],"Validé")&gt;0,IF(COUNTIFS(TabSynthez[Test],"="&amp;$AE39&amp;".*",TabSynthez[Page11],"Validé")+COUNTIFS(TabSynthez[Test],"="&amp;$AE39&amp;".*",TabSynthez[Page11],"NA")=$AF39,1,0),0)</f>
        <v>0</v>
      </c>
      <c r="AR39" s="22">
        <f>IF(COUNTIFS(TabSynthez[Test],"="&amp;$AE39&amp;".*",TabSynthez[Page12],"Validé")&gt;0,IF(COUNTIFS(TabSynthez[Test],"="&amp;$AE39&amp;".*",TabSynthez[Page12],"Validé")+COUNTIFS(TabSynthez[Test],"="&amp;$AE39&amp;".*",TabSynthez[Page12],"NA")=$AF39,1,0),0)</f>
        <v>0</v>
      </c>
      <c r="AS39" s="22">
        <f>IF(COUNTIFS(TabSynthez[Test],"="&amp;$AE39&amp;".*",TabSynthez[Page13],"Validé")&gt;0,IF(COUNTIFS(TabSynthez[Test],"="&amp;$AE39&amp;".*",TabSynthez[Page13],"Validé")+COUNTIFS(TabSynthez[Test],"="&amp;$AE39&amp;".*",TabSynthez[Page13],"NA")=$AF39,1,0),0)</f>
        <v>0</v>
      </c>
      <c r="AT39" s="22">
        <f>IF(COUNTIFS(TabSynthez[Test],"="&amp;$AE39&amp;".*",TabSynthez[Page14],"Validé")&gt;0,IF(COUNTIFS(TabSynthez[Test],"="&amp;$AE39&amp;".*",TabSynthez[Page14],"Validé")+COUNTIFS(TabSynthez[Test],"="&amp;$AE39&amp;".*",TabSynthez[Page14],"NA")=$AF39,1,0),0)</f>
        <v>0</v>
      </c>
      <c r="AU39" s="22">
        <f>IF(COUNTIFS(TabSynthez[Test],"="&amp;$AE39&amp;".*",TabSynthez[Page15],"Validé")&gt;0,IF(COUNTIFS(TabSynthez[Test],"="&amp;$AE39&amp;".*",TabSynthez[Page15],"Validé")+COUNTIFS(TabSynthez[Test],"="&amp;$AE39&amp;".*",TabSynthez[Page15],"NA")=$AF39,1,0),0)</f>
        <v>0</v>
      </c>
      <c r="AV39" s="22">
        <f>IF(COUNTIFS(TabSynthez[Test],"="&amp;$AE39&amp;".*",TabSynthez[Page16],"Validé")&gt;0,IF(COUNTIFS(TabSynthez[Test],"="&amp;$AE39&amp;".*",TabSynthez[Page16],"Validé")+COUNTIFS(TabSynthez[Test],"="&amp;$AE39&amp;".*",TabSynthez[Page16],"NA")=$AF39,1,0),0)</f>
        <v>0</v>
      </c>
      <c r="AW39" s="22">
        <f>IF(COUNTIFS(TabSynthez[Test],"="&amp;$AE39&amp;".*",TabSynthez[Page17],"Validé")&gt;0,IF(COUNTIFS(TabSynthez[Test],"="&amp;$AE39&amp;".*",TabSynthez[Page17],"Validé")+COUNTIFS(TabSynthez[Test],"="&amp;$AE39&amp;".*",TabSynthez[Page17],"NA")=$AF39,1,0),0)</f>
        <v>0</v>
      </c>
      <c r="AX39" s="22">
        <f>IF(COUNTIFS(TabSynthez[Test],"="&amp;$AE39&amp;".*",TabSynthez[Page18],"Validé")&gt;0,IF(COUNTIFS(TabSynthez[Test],"="&amp;$AE39&amp;".*",TabSynthez[Page18],"Validé")+COUNTIFS(TabSynthez[Test],"="&amp;$AE39&amp;".*",TabSynthez[Page18],"NA")=$AF39,1,0),0)</f>
        <v>0</v>
      </c>
      <c r="AY39" s="22">
        <f>IF(COUNTIFS(TabSynthez[Test],"="&amp;$AE39&amp;".*",TabSynthez[Page19],"Validé")&gt;0,IF(COUNTIFS(TabSynthez[Test],"="&amp;$AE39&amp;".*",TabSynthez[Page19],"Validé")+COUNTIFS(TabSynthez[Test],"="&amp;$AE39&amp;".*",TabSynthez[Page19],"NA")=$AF39,1,0),0)</f>
        <v>0</v>
      </c>
      <c r="AZ39" s="22">
        <f>IF(COUNTIFS(TabSynthez[Test],"="&amp;$AE39&amp;".*",TabSynthez[Page20],"Validé")&gt;0,IF(COUNTIFS(TabSynthez[Test],"="&amp;$AE39&amp;".*",TabSynthez[Page20],"Validé")+COUNTIFS(TabSynthez[Test],"="&amp;$AE39&amp;".*",TabSynthez[Page20],"NA")=$AF39,1,0),0)</f>
        <v>0</v>
      </c>
      <c r="BA39" s="22">
        <f>IF(COUNTIFS(TabSynthez[Test],"="&amp;$AE39&amp;".*",TabSynthez[Page21],"Validé")&gt;0,IF(COUNTIFS(TabSynthez[Test],"="&amp;$AE39&amp;".*",TabSynthez[Page21],"Validé")+COUNTIFS(TabSynthez[Test],"="&amp;$AE39&amp;".*",TabSynthez[Page21],"NA")=$AF39,1,0),0)</f>
        <v>0</v>
      </c>
    </row>
    <row r="40" spans="1:53" s="9" customFormat="1" x14ac:dyDescent="0.25">
      <c r="A40" s="68"/>
      <c r="B40" s="75" t="str">
        <f>Modèle!B42</f>
        <v>Images</v>
      </c>
      <c r="C40" s="82" t="str">
        <f>Modèle!D42</f>
        <v>1.6.7</v>
      </c>
      <c r="D40" s="83" t="str">
        <f>Modèle!E42</f>
        <v>A</v>
      </c>
      <c r="E40" s="188">
        <f ca="1">COUNTIF(OFFSET(Synthèse!$G49,0,0,1,COUNTA(Synthèse!$10:$10)-6),"="&amp;$E$1)</f>
        <v>0</v>
      </c>
      <c r="F40" s="188">
        <f ca="1">COUNTIF(OFFSET(Synthèse!$G49,0,0,1,COUNTA(Synthèse!$10:$10)-6),"="&amp;$F$1)</f>
        <v>0</v>
      </c>
      <c r="G40" s="188">
        <f ca="1">COUNTIF(OFFSET(Synthèse!$G49,0,0,1,COUNTA(Synthèse!$10:$10)-6),"="&amp;$G$1)</f>
        <v>0</v>
      </c>
      <c r="H40" s="188">
        <f ca="1">COUNTIF(OFFSET(Synthèse!$G49,0,0,1,COUNTA(Synthèse!$10:$10)-6),"="&amp;$H$1)</f>
        <v>21</v>
      </c>
      <c r="I40" s="214">
        <f t="shared" ca="1" si="1"/>
        <v>21</v>
      </c>
      <c r="J40" s="68"/>
      <c r="K40" s="96" t="s">
        <v>713</v>
      </c>
      <c r="L40" s="191" t="s">
        <v>24</v>
      </c>
      <c r="M40" s="191"/>
      <c r="N40" s="191" t="s">
        <v>490</v>
      </c>
      <c r="O40" s="192">
        <f ca="1">IF(SUM(E$44:E$49)&gt;=1,0,1)</f>
        <v>1</v>
      </c>
      <c r="P40" s="192">
        <f ca="1">IF(SUM(E$44:E$49)&gt;=1,1,IF(SUM(G$44:G$49)&gt;=1,1,IF(SUM(F$44:F$49)&gt;=1,0,1)))</f>
        <v>1</v>
      </c>
      <c r="Q40" s="192">
        <f ca="1">IF(SUM(E$44:E$49)&gt;=1,1,IF(SUM(G$44:G$49)&gt;=1,0,1))</f>
        <v>1</v>
      </c>
      <c r="R40" s="192">
        <f ca="1">IF(SUM(E$44:E$49)&gt;=1,1,IF(SUM(G$44:G$49)&gt;=1,1,IF(SUM(F$44:F$49)&gt;=1,1,IF(SUM(H$44:H$49)&gt;=1,0,1))))</f>
        <v>0</v>
      </c>
      <c r="S40" s="68"/>
      <c r="U40" s="68"/>
      <c r="X40" s="68"/>
      <c r="AA40" s="68"/>
      <c r="AD40" s="68"/>
      <c r="AE40" s="271" t="s">
        <v>505</v>
      </c>
      <c r="AF40" s="217">
        <f>COUNTIF(TabTrans[Test],"="&amp;Value!$AE40&amp;".*")</f>
        <v>2</v>
      </c>
      <c r="AG40" s="22">
        <f>IF(COUNTIFS(TabSynthez[Test],"="&amp;$AE40&amp;".*",TabSynthez[Page1],"Validé")&gt;0,IF(COUNTIFS(TabSynthez[Test],"="&amp;$AE40&amp;".*",TabSynthez[Page1],"Validé")+COUNTIFS(TabSynthez[Test],"="&amp;$AE40&amp;".*",TabSynthez[Page1],"NA")=$AF40,1,0),0)</f>
        <v>0</v>
      </c>
      <c r="AH40" s="22">
        <f>IF(COUNTIFS(TabSynthez[Test],"="&amp;$AE40&amp;".*",TabSynthez[Page2],"Validé")&gt;0,IF(COUNTIFS(TabSynthez[Test],"="&amp;$AE40&amp;".*",TabSynthez[Page2],"Validé")+COUNTIFS(TabSynthez[Test],"="&amp;$AE40&amp;".*",TabSynthez[Page2],"NA")=$AF40,1,0),0)</f>
        <v>0</v>
      </c>
      <c r="AI40" s="22">
        <f>IF(COUNTIFS(TabSynthez[Test],"="&amp;$AE40&amp;".*",TabSynthez[Page3],"Validé")&gt;0,IF(COUNTIFS(TabSynthez[Test],"="&amp;$AE40&amp;".*",TabSynthez[Page3],"Validé")+COUNTIFS(TabSynthez[Test],"="&amp;$AE40&amp;".*",TabSynthez[Page3],"NA")=$AF40,1,0),0)</f>
        <v>0</v>
      </c>
      <c r="AJ40" s="22">
        <f>IF(COUNTIFS(TabSynthez[Test],"="&amp;$AE40&amp;".*",TabSynthez[Page4],"Validé")&gt;0,IF(COUNTIFS(TabSynthez[Test],"="&amp;$AE40&amp;".*",TabSynthez[Page4],"Validé")+COUNTIFS(TabSynthez[Test],"="&amp;$AE40&amp;".*",TabSynthez[Page4],"NA")=$AF40,1,0),0)</f>
        <v>0</v>
      </c>
      <c r="AK40" s="22">
        <f>IF(COUNTIFS(TabSynthez[Test],"="&amp;$AE40&amp;".*",TabSynthez[Page5],"Validé")&gt;0,IF(COUNTIFS(TabSynthez[Test],"="&amp;$AE40&amp;".*",TabSynthez[Page5],"Validé")+COUNTIFS(TabSynthez[Test],"="&amp;$AE40&amp;".*",TabSynthez[Page5],"NA")=$AF40,1,0),0)</f>
        <v>0</v>
      </c>
      <c r="AL40" s="22">
        <f>IF(COUNTIFS(TabSynthez[Test],"="&amp;$AE40&amp;".*",TabSynthez[Page6],"Validé")&gt;0,IF(COUNTIFS(TabSynthez[Test],"="&amp;$AE40&amp;".*",TabSynthez[Page6],"Validé")+COUNTIFS(TabSynthez[Test],"="&amp;$AE40&amp;".*",TabSynthez[Page6],"NA")=$AF40,1,0),0)</f>
        <v>0</v>
      </c>
      <c r="AM40" s="22">
        <f>IF(COUNTIFS(TabSynthez[Test],"="&amp;$AE40&amp;".*",TabSynthez[Page7],"Validé")&gt;0,IF(COUNTIFS(TabSynthez[Test],"="&amp;$AE40&amp;".*",TabSynthez[Page7],"Validé")+COUNTIFS(TabSynthez[Test],"="&amp;$AE40&amp;".*",TabSynthez[Page7],"NA")=$AF40,1,0),0)</f>
        <v>0</v>
      </c>
      <c r="AN40" s="22">
        <f>IF(COUNTIFS(TabSynthez[Test],"="&amp;$AE40&amp;".*",TabSynthez[Page8],"Validé")&gt;0,IF(COUNTIFS(TabSynthez[Test],"="&amp;$AE40&amp;".*",TabSynthez[Page8],"Validé")+COUNTIFS(TabSynthez[Test],"="&amp;$AE40&amp;".*",TabSynthez[Page8],"NA")=$AF40,1,0),0)</f>
        <v>0</v>
      </c>
      <c r="AO40" s="22">
        <f>IF(COUNTIFS(TabSynthez[Test],"="&amp;$AE40&amp;".*",TabSynthez[Page9],"Validé")&gt;0,IF(COUNTIFS(TabSynthez[Test],"="&amp;$AE40&amp;".*",TabSynthez[Page9],"Validé")+COUNTIFS(TabSynthez[Test],"="&amp;$AE40&amp;".*",TabSynthez[Page9],"NA")=$AF40,1,0),0)</f>
        <v>0</v>
      </c>
      <c r="AP40" s="22">
        <f>IF(COUNTIFS(TabSynthez[Test],"="&amp;$AE40&amp;".*",TabSynthez[Page10],"Validé")&gt;0,IF(COUNTIFS(TabSynthez[Test],"="&amp;$AE40&amp;".*",TabSynthez[Page10],"Validé")+COUNTIFS(TabSynthez[Test],"="&amp;$AE40&amp;".*",TabSynthez[Page10],"NA")=$AF40,1,0),0)</f>
        <v>0</v>
      </c>
      <c r="AQ40" s="22">
        <f>IF(COUNTIFS(TabSynthez[Test],"="&amp;$AE40&amp;".*",TabSynthez[Page11],"Validé")&gt;0,IF(COUNTIFS(TabSynthez[Test],"="&amp;$AE40&amp;".*",TabSynthez[Page11],"Validé")+COUNTIFS(TabSynthez[Test],"="&amp;$AE40&amp;".*",TabSynthez[Page11],"NA")=$AF40,1,0),0)</f>
        <v>0</v>
      </c>
      <c r="AR40" s="22">
        <f>IF(COUNTIFS(TabSynthez[Test],"="&amp;$AE40&amp;".*",TabSynthez[Page12],"Validé")&gt;0,IF(COUNTIFS(TabSynthez[Test],"="&amp;$AE40&amp;".*",TabSynthez[Page12],"Validé")+COUNTIFS(TabSynthez[Test],"="&amp;$AE40&amp;".*",TabSynthez[Page12],"NA")=$AF40,1,0),0)</f>
        <v>0</v>
      </c>
      <c r="AS40" s="22">
        <f>IF(COUNTIFS(TabSynthez[Test],"="&amp;$AE40&amp;".*",TabSynthez[Page13],"Validé")&gt;0,IF(COUNTIFS(TabSynthez[Test],"="&amp;$AE40&amp;".*",TabSynthez[Page13],"Validé")+COUNTIFS(TabSynthez[Test],"="&amp;$AE40&amp;".*",TabSynthez[Page13],"NA")=$AF40,1,0),0)</f>
        <v>0</v>
      </c>
      <c r="AT40" s="22">
        <f>IF(COUNTIFS(TabSynthez[Test],"="&amp;$AE40&amp;".*",TabSynthez[Page14],"Validé")&gt;0,IF(COUNTIFS(TabSynthez[Test],"="&amp;$AE40&amp;".*",TabSynthez[Page14],"Validé")+COUNTIFS(TabSynthez[Test],"="&amp;$AE40&amp;".*",TabSynthez[Page14],"NA")=$AF40,1,0),0)</f>
        <v>0</v>
      </c>
      <c r="AU40" s="22">
        <f>IF(COUNTIFS(TabSynthez[Test],"="&amp;$AE40&amp;".*",TabSynthez[Page15],"Validé")&gt;0,IF(COUNTIFS(TabSynthez[Test],"="&amp;$AE40&amp;".*",TabSynthez[Page15],"Validé")+COUNTIFS(TabSynthez[Test],"="&amp;$AE40&amp;".*",TabSynthez[Page15],"NA")=$AF40,1,0),0)</f>
        <v>0</v>
      </c>
      <c r="AV40" s="22">
        <f>IF(COUNTIFS(TabSynthez[Test],"="&amp;$AE40&amp;".*",TabSynthez[Page16],"Validé")&gt;0,IF(COUNTIFS(TabSynthez[Test],"="&amp;$AE40&amp;".*",TabSynthez[Page16],"Validé")+COUNTIFS(TabSynthez[Test],"="&amp;$AE40&amp;".*",TabSynthez[Page16],"NA")=$AF40,1,0),0)</f>
        <v>0</v>
      </c>
      <c r="AW40" s="22">
        <f>IF(COUNTIFS(TabSynthez[Test],"="&amp;$AE40&amp;".*",TabSynthez[Page17],"Validé")&gt;0,IF(COUNTIFS(TabSynthez[Test],"="&amp;$AE40&amp;".*",TabSynthez[Page17],"Validé")+COUNTIFS(TabSynthez[Test],"="&amp;$AE40&amp;".*",TabSynthez[Page17],"NA")=$AF40,1,0),0)</f>
        <v>0</v>
      </c>
      <c r="AX40" s="22">
        <f>IF(COUNTIFS(TabSynthez[Test],"="&amp;$AE40&amp;".*",TabSynthez[Page18],"Validé")&gt;0,IF(COUNTIFS(TabSynthez[Test],"="&amp;$AE40&amp;".*",TabSynthez[Page18],"Validé")+COUNTIFS(TabSynthez[Test],"="&amp;$AE40&amp;".*",TabSynthez[Page18],"NA")=$AF40,1,0),0)</f>
        <v>0</v>
      </c>
      <c r="AY40" s="22">
        <f>IF(COUNTIFS(TabSynthez[Test],"="&amp;$AE40&amp;".*",TabSynthez[Page19],"Validé")&gt;0,IF(COUNTIFS(TabSynthez[Test],"="&amp;$AE40&amp;".*",TabSynthez[Page19],"Validé")+COUNTIFS(TabSynthez[Test],"="&amp;$AE40&amp;".*",TabSynthez[Page19],"NA")=$AF40,1,0),0)</f>
        <v>0</v>
      </c>
      <c r="AZ40" s="22">
        <f>IF(COUNTIFS(TabSynthez[Test],"="&amp;$AE40&amp;".*",TabSynthez[Page20],"Validé")&gt;0,IF(COUNTIFS(TabSynthez[Test],"="&amp;$AE40&amp;".*",TabSynthez[Page20],"Validé")+COUNTIFS(TabSynthez[Test],"="&amp;$AE40&amp;".*",TabSynthez[Page20],"NA")=$AF40,1,0),0)</f>
        <v>0</v>
      </c>
      <c r="BA40" s="22">
        <f>IF(COUNTIFS(TabSynthez[Test],"="&amp;$AE40&amp;".*",TabSynthez[Page21],"Validé")&gt;0,IF(COUNTIFS(TabSynthez[Test],"="&amp;$AE40&amp;".*",TabSynthez[Page21],"Validé")+COUNTIFS(TabSynthez[Test],"="&amp;$AE40&amp;".*",TabSynthez[Page21],"NA")=$AF40,1,0),0)</f>
        <v>0</v>
      </c>
    </row>
    <row r="41" spans="1:53" s="9" customFormat="1" x14ac:dyDescent="0.25">
      <c r="A41" s="68"/>
      <c r="B41" s="75" t="str">
        <f>Modèle!B43</f>
        <v>Images</v>
      </c>
      <c r="C41" s="82" t="str">
        <f>Modèle!D43</f>
        <v>1.6.8</v>
      </c>
      <c r="D41" s="83" t="str">
        <f>Modèle!E43</f>
        <v>A</v>
      </c>
      <c r="E41" s="188">
        <f ca="1">COUNTIF(OFFSET(Synthèse!$G50,0,0,1,COUNTA(Synthèse!$10:$10)-6),"="&amp;$E$1)</f>
        <v>0</v>
      </c>
      <c r="F41" s="188">
        <f ca="1">COUNTIF(OFFSET(Synthèse!$G50,0,0,1,COUNTA(Synthèse!$10:$10)-6),"="&amp;$F$1)</f>
        <v>0</v>
      </c>
      <c r="G41" s="188">
        <f ca="1">COUNTIF(OFFSET(Synthèse!$G50,0,0,1,COUNTA(Synthèse!$10:$10)-6),"="&amp;$G$1)</f>
        <v>0</v>
      </c>
      <c r="H41" s="188">
        <f ca="1">COUNTIF(OFFSET(Synthèse!$G50,0,0,1,COUNTA(Synthèse!$10:$10)-6),"="&amp;$H$1)</f>
        <v>21</v>
      </c>
      <c r="I41" s="214">
        <f t="shared" ca="1" si="1"/>
        <v>21</v>
      </c>
      <c r="J41" s="68"/>
      <c r="K41" s="96" t="s">
        <v>714</v>
      </c>
      <c r="L41" s="191" t="s">
        <v>25</v>
      </c>
      <c r="M41" s="191"/>
      <c r="N41" s="191" t="s">
        <v>492</v>
      </c>
      <c r="O41" s="192">
        <f ca="1">IF(SUM(E$50:E$54)&gt;=1,0,1)</f>
        <v>0</v>
      </c>
      <c r="P41" s="192">
        <f ca="1">IF(SUM(E$50:E$54)&gt;=1,1,IF(SUM(G$50:G$54)&gt;=1,1,IF(SUM(F$50:F$54)&gt;=1,0,1)))</f>
        <v>1</v>
      </c>
      <c r="Q41" s="192">
        <f ca="1">IF(SUM(E$50:E$54)&gt;=1,1,IF(SUM(G$50:G$54)&gt;=1,0,1))</f>
        <v>1</v>
      </c>
      <c r="R41" s="192">
        <f ca="1">IF(SUM(E$50:E$54)&gt;=1,1,IF(SUM(G$50:G$54)&gt;=1,1,IF(SUM(F$50:F$54)&gt;=1,1,IF(SUM(H$50:H$54)&gt;=1,0,1))))</f>
        <v>1</v>
      </c>
      <c r="S41" s="68"/>
      <c r="U41" s="68"/>
      <c r="X41" s="68"/>
      <c r="AA41" s="68"/>
      <c r="AD41" s="68"/>
      <c r="AE41" s="271" t="s">
        <v>506</v>
      </c>
      <c r="AF41" s="217">
        <f>COUNTIF(TabTrans[Test],"="&amp;Value!$AE41&amp;".*")</f>
        <v>1</v>
      </c>
      <c r="AG41" s="22">
        <f>IF(COUNTIFS(TabSynthez[Test],"="&amp;$AE41&amp;".*",TabSynthez[Page1],"Validé")&gt;0,IF(COUNTIFS(TabSynthez[Test],"="&amp;$AE41&amp;".*",TabSynthez[Page1],"Validé")+COUNTIFS(TabSynthez[Test],"="&amp;$AE41&amp;".*",TabSynthez[Page1],"NA")=$AF41,1,0),0)</f>
        <v>0</v>
      </c>
      <c r="AH41" s="22">
        <f>IF(COUNTIFS(TabSynthez[Test],"="&amp;$AE41&amp;".*",TabSynthez[Page2],"Validé")&gt;0,IF(COUNTIFS(TabSynthez[Test],"="&amp;$AE41&amp;".*",TabSynthez[Page2],"Validé")+COUNTIFS(TabSynthez[Test],"="&amp;$AE41&amp;".*",TabSynthez[Page2],"NA")=$AF41,1,0),0)</f>
        <v>0</v>
      </c>
      <c r="AI41" s="22">
        <f>IF(COUNTIFS(TabSynthez[Test],"="&amp;$AE41&amp;".*",TabSynthez[Page3],"Validé")&gt;0,IF(COUNTIFS(TabSynthez[Test],"="&amp;$AE41&amp;".*",TabSynthez[Page3],"Validé")+COUNTIFS(TabSynthez[Test],"="&amp;$AE41&amp;".*",TabSynthez[Page3],"NA")=$AF41,1,0),0)</f>
        <v>0</v>
      </c>
      <c r="AJ41" s="22">
        <f>IF(COUNTIFS(TabSynthez[Test],"="&amp;$AE41&amp;".*",TabSynthez[Page4],"Validé")&gt;0,IF(COUNTIFS(TabSynthez[Test],"="&amp;$AE41&amp;".*",TabSynthez[Page4],"Validé")+COUNTIFS(TabSynthez[Test],"="&amp;$AE41&amp;".*",TabSynthez[Page4],"NA")=$AF41,1,0),0)</f>
        <v>0</v>
      </c>
      <c r="AK41" s="22">
        <f>IF(COUNTIFS(TabSynthez[Test],"="&amp;$AE41&amp;".*",TabSynthez[Page5],"Validé")&gt;0,IF(COUNTIFS(TabSynthez[Test],"="&amp;$AE41&amp;".*",TabSynthez[Page5],"Validé")+COUNTIFS(TabSynthez[Test],"="&amp;$AE41&amp;".*",TabSynthez[Page5],"NA")=$AF41,1,0),0)</f>
        <v>0</v>
      </c>
      <c r="AL41" s="22">
        <f>IF(COUNTIFS(TabSynthez[Test],"="&amp;$AE41&amp;".*",TabSynthez[Page6],"Validé")&gt;0,IF(COUNTIFS(TabSynthez[Test],"="&amp;$AE41&amp;".*",TabSynthez[Page6],"Validé")+COUNTIFS(TabSynthez[Test],"="&amp;$AE41&amp;".*",TabSynthez[Page6],"NA")=$AF41,1,0),0)</f>
        <v>0</v>
      </c>
      <c r="AM41" s="22">
        <f>IF(COUNTIFS(TabSynthez[Test],"="&amp;$AE41&amp;".*",TabSynthez[Page7],"Validé")&gt;0,IF(COUNTIFS(TabSynthez[Test],"="&amp;$AE41&amp;".*",TabSynthez[Page7],"Validé")+COUNTIFS(TabSynthez[Test],"="&amp;$AE41&amp;".*",TabSynthez[Page7],"NA")=$AF41,1,0),0)</f>
        <v>0</v>
      </c>
      <c r="AN41" s="22">
        <f>IF(COUNTIFS(TabSynthez[Test],"="&amp;$AE41&amp;".*",TabSynthez[Page8],"Validé")&gt;0,IF(COUNTIFS(TabSynthez[Test],"="&amp;$AE41&amp;".*",TabSynthez[Page8],"Validé")+COUNTIFS(TabSynthez[Test],"="&amp;$AE41&amp;".*",TabSynthez[Page8],"NA")=$AF41,1,0),0)</f>
        <v>0</v>
      </c>
      <c r="AO41" s="22">
        <f>IF(COUNTIFS(TabSynthez[Test],"="&amp;$AE41&amp;".*",TabSynthez[Page9],"Validé")&gt;0,IF(COUNTIFS(TabSynthez[Test],"="&amp;$AE41&amp;".*",TabSynthez[Page9],"Validé")+COUNTIFS(TabSynthez[Test],"="&amp;$AE41&amp;".*",TabSynthez[Page9],"NA")=$AF41,1,0),0)</f>
        <v>0</v>
      </c>
      <c r="AP41" s="22">
        <f>IF(COUNTIFS(TabSynthez[Test],"="&amp;$AE41&amp;".*",TabSynthez[Page10],"Validé")&gt;0,IF(COUNTIFS(TabSynthez[Test],"="&amp;$AE41&amp;".*",TabSynthez[Page10],"Validé")+COUNTIFS(TabSynthez[Test],"="&amp;$AE41&amp;".*",TabSynthez[Page10],"NA")=$AF41,1,0),0)</f>
        <v>0</v>
      </c>
      <c r="AQ41" s="22">
        <f>IF(COUNTIFS(TabSynthez[Test],"="&amp;$AE41&amp;".*",TabSynthez[Page11],"Validé")&gt;0,IF(COUNTIFS(TabSynthez[Test],"="&amp;$AE41&amp;".*",TabSynthez[Page11],"Validé")+COUNTIFS(TabSynthez[Test],"="&amp;$AE41&amp;".*",TabSynthez[Page11],"NA")=$AF41,1,0),0)</f>
        <v>0</v>
      </c>
      <c r="AR41" s="22">
        <f>IF(COUNTIFS(TabSynthez[Test],"="&amp;$AE41&amp;".*",TabSynthez[Page12],"Validé")&gt;0,IF(COUNTIFS(TabSynthez[Test],"="&amp;$AE41&amp;".*",TabSynthez[Page12],"Validé")+COUNTIFS(TabSynthez[Test],"="&amp;$AE41&amp;".*",TabSynthez[Page12],"NA")=$AF41,1,0),0)</f>
        <v>0</v>
      </c>
      <c r="AS41" s="22">
        <f>IF(COUNTIFS(TabSynthez[Test],"="&amp;$AE41&amp;".*",TabSynthez[Page13],"Validé")&gt;0,IF(COUNTIFS(TabSynthez[Test],"="&amp;$AE41&amp;".*",TabSynthez[Page13],"Validé")+COUNTIFS(TabSynthez[Test],"="&amp;$AE41&amp;".*",TabSynthez[Page13],"NA")=$AF41,1,0),0)</f>
        <v>0</v>
      </c>
      <c r="AT41" s="22">
        <f>IF(COUNTIFS(TabSynthez[Test],"="&amp;$AE41&amp;".*",TabSynthez[Page14],"Validé")&gt;0,IF(COUNTIFS(TabSynthez[Test],"="&amp;$AE41&amp;".*",TabSynthez[Page14],"Validé")+COUNTIFS(TabSynthez[Test],"="&amp;$AE41&amp;".*",TabSynthez[Page14],"NA")=$AF41,1,0),0)</f>
        <v>0</v>
      </c>
      <c r="AU41" s="22">
        <f>IF(COUNTIFS(TabSynthez[Test],"="&amp;$AE41&amp;".*",TabSynthez[Page15],"Validé")&gt;0,IF(COUNTIFS(TabSynthez[Test],"="&amp;$AE41&amp;".*",TabSynthez[Page15],"Validé")+COUNTIFS(TabSynthez[Test],"="&amp;$AE41&amp;".*",TabSynthez[Page15],"NA")=$AF41,1,0),0)</f>
        <v>0</v>
      </c>
      <c r="AV41" s="22">
        <f>IF(COUNTIFS(TabSynthez[Test],"="&amp;$AE41&amp;".*",TabSynthez[Page16],"Validé")&gt;0,IF(COUNTIFS(TabSynthez[Test],"="&amp;$AE41&amp;".*",TabSynthez[Page16],"Validé")+COUNTIFS(TabSynthez[Test],"="&amp;$AE41&amp;".*",TabSynthez[Page16],"NA")=$AF41,1,0),0)</f>
        <v>0</v>
      </c>
      <c r="AW41" s="22">
        <f>IF(COUNTIFS(TabSynthez[Test],"="&amp;$AE41&amp;".*",TabSynthez[Page17],"Validé")&gt;0,IF(COUNTIFS(TabSynthez[Test],"="&amp;$AE41&amp;".*",TabSynthez[Page17],"Validé")+COUNTIFS(TabSynthez[Test],"="&amp;$AE41&amp;".*",TabSynthez[Page17],"NA")=$AF41,1,0),0)</f>
        <v>0</v>
      </c>
      <c r="AX41" s="22">
        <f>IF(COUNTIFS(TabSynthez[Test],"="&amp;$AE41&amp;".*",TabSynthez[Page18],"Validé")&gt;0,IF(COUNTIFS(TabSynthez[Test],"="&amp;$AE41&amp;".*",TabSynthez[Page18],"Validé")+COUNTIFS(TabSynthez[Test],"="&amp;$AE41&amp;".*",TabSynthez[Page18],"NA")=$AF41,1,0),0)</f>
        <v>0</v>
      </c>
      <c r="AY41" s="22">
        <f>IF(COUNTIFS(TabSynthez[Test],"="&amp;$AE41&amp;".*",TabSynthez[Page19],"Validé")&gt;0,IF(COUNTIFS(TabSynthez[Test],"="&amp;$AE41&amp;".*",TabSynthez[Page19],"Validé")+COUNTIFS(TabSynthez[Test],"="&amp;$AE41&amp;".*",TabSynthez[Page19],"NA")=$AF41,1,0),0)</f>
        <v>0</v>
      </c>
      <c r="AZ41" s="22">
        <f>IF(COUNTIFS(TabSynthez[Test],"="&amp;$AE41&amp;".*",TabSynthez[Page20],"Validé")&gt;0,IF(COUNTIFS(TabSynthez[Test],"="&amp;$AE41&amp;".*",TabSynthez[Page20],"Validé")+COUNTIFS(TabSynthez[Test],"="&amp;$AE41&amp;".*",TabSynthez[Page20],"NA")=$AF41,1,0),0)</f>
        <v>0</v>
      </c>
      <c r="BA41" s="22">
        <f>IF(COUNTIFS(TabSynthez[Test],"="&amp;$AE41&amp;".*",TabSynthez[Page21],"Validé")&gt;0,IF(COUNTIFS(TabSynthez[Test],"="&amp;$AE41&amp;".*",TabSynthez[Page21],"Validé")+COUNTIFS(TabSynthez[Test],"="&amp;$AE41&amp;".*",TabSynthez[Page21],"NA")=$AF41,1,0),0)</f>
        <v>0</v>
      </c>
    </row>
    <row r="42" spans="1:53" s="9" customFormat="1" x14ac:dyDescent="0.25">
      <c r="A42" s="68"/>
      <c r="B42" s="75" t="str">
        <f>Modèle!B44</f>
        <v>Images</v>
      </c>
      <c r="C42" s="82" t="str">
        <f>Modèle!D44</f>
        <v>1.6.9</v>
      </c>
      <c r="D42" s="83" t="str">
        <f>Modèle!E44</f>
        <v>A</v>
      </c>
      <c r="E42" s="188">
        <f ca="1">COUNTIF(OFFSET(Synthèse!$G51,0,0,1,COUNTA(Synthèse!$10:$10)-6),"="&amp;$E$1)</f>
        <v>0</v>
      </c>
      <c r="F42" s="188">
        <f ca="1">COUNTIF(OFFSET(Synthèse!$G51,0,0,1,COUNTA(Synthèse!$10:$10)-6),"="&amp;$F$1)</f>
        <v>0</v>
      </c>
      <c r="G42" s="188">
        <f ca="1">COUNTIF(OFFSET(Synthèse!$G51,0,0,1,COUNTA(Synthèse!$10:$10)-6),"="&amp;$G$1)</f>
        <v>0</v>
      </c>
      <c r="H42" s="188">
        <f ca="1">COUNTIF(OFFSET(Synthèse!$G51,0,0,1,COUNTA(Synthèse!$10:$10)-6),"="&amp;$H$1)</f>
        <v>21</v>
      </c>
      <c r="I42" s="214">
        <f t="shared" ca="1" si="1"/>
        <v>21</v>
      </c>
      <c r="J42" s="68"/>
      <c r="K42" s="96" t="s">
        <v>715</v>
      </c>
      <c r="L42" s="191" t="s">
        <v>24</v>
      </c>
      <c r="M42" s="191"/>
      <c r="N42" s="191" t="s">
        <v>494</v>
      </c>
      <c r="O42" s="192">
        <f ca="1">IF(SUM(E$55:E$59)&gt;=1,0,1)</f>
        <v>1</v>
      </c>
      <c r="P42" s="192">
        <f ca="1">IF(SUM(E$55:E$59)&gt;=1,1,IF(SUM(G$55:G$59)&gt;=1,1,IF(SUM(F$55:F$59)&gt;=1,0,1)))</f>
        <v>1</v>
      </c>
      <c r="Q42" s="192">
        <f ca="1">IF(SUM(E$55:E$59)&gt;=1,1,IF(SUM(G$55:G$59)&gt;=1,0,1))</f>
        <v>1</v>
      </c>
      <c r="R42" s="192">
        <f ca="1">IF(SUM(E$55:E$59)&gt;=1,1,IF(SUM(G$55:G$59)&gt;=1,1,IF(SUM(F$55:F$59)&gt;=1,1,IF(SUM(H$55:H$59)&gt;=1,0,1))))</f>
        <v>0</v>
      </c>
      <c r="S42" s="68"/>
      <c r="U42" s="68"/>
      <c r="X42" s="68"/>
      <c r="AA42" s="68"/>
      <c r="AD42" s="68"/>
      <c r="AE42" s="271" t="s">
        <v>507</v>
      </c>
      <c r="AF42" s="217">
        <f>COUNTIF(TabTrans[Test],"="&amp;Value!$AE42&amp;".*")</f>
        <v>2</v>
      </c>
      <c r="AG42" s="22">
        <f>IF(COUNTIFS(TabSynthez[Test],"="&amp;$AE42&amp;".*",TabSynthez[Page1],"Validé")&gt;0,IF(COUNTIFS(TabSynthez[Test],"="&amp;$AE42&amp;".*",TabSynthez[Page1],"Validé")+COUNTIFS(TabSynthez[Test],"="&amp;$AE42&amp;".*",TabSynthez[Page1],"NA")=$AF42,1,0),0)</f>
        <v>0</v>
      </c>
      <c r="AH42" s="22">
        <f>IF(COUNTIFS(TabSynthez[Test],"="&amp;$AE42&amp;".*",TabSynthez[Page2],"Validé")&gt;0,IF(COUNTIFS(TabSynthez[Test],"="&amp;$AE42&amp;".*",TabSynthez[Page2],"Validé")+COUNTIFS(TabSynthez[Test],"="&amp;$AE42&amp;".*",TabSynthez[Page2],"NA")=$AF42,1,0),0)</f>
        <v>0</v>
      </c>
      <c r="AI42" s="22">
        <f>IF(COUNTIFS(TabSynthez[Test],"="&amp;$AE42&amp;".*",TabSynthez[Page3],"Validé")&gt;0,IF(COUNTIFS(TabSynthez[Test],"="&amp;$AE42&amp;".*",TabSynthez[Page3],"Validé")+COUNTIFS(TabSynthez[Test],"="&amp;$AE42&amp;".*",TabSynthez[Page3],"NA")=$AF42,1,0),0)</f>
        <v>0</v>
      </c>
      <c r="AJ42" s="22">
        <f>IF(COUNTIFS(TabSynthez[Test],"="&amp;$AE42&amp;".*",TabSynthez[Page4],"Validé")&gt;0,IF(COUNTIFS(TabSynthez[Test],"="&amp;$AE42&amp;".*",TabSynthez[Page4],"Validé")+COUNTIFS(TabSynthez[Test],"="&amp;$AE42&amp;".*",TabSynthez[Page4],"NA")=$AF42,1,0),0)</f>
        <v>0</v>
      </c>
      <c r="AK42" s="22">
        <f>IF(COUNTIFS(TabSynthez[Test],"="&amp;$AE42&amp;".*",TabSynthez[Page5],"Validé")&gt;0,IF(COUNTIFS(TabSynthez[Test],"="&amp;$AE42&amp;".*",TabSynthez[Page5],"Validé")+COUNTIFS(TabSynthez[Test],"="&amp;$AE42&amp;".*",TabSynthez[Page5],"NA")=$AF42,1,0),0)</f>
        <v>0</v>
      </c>
      <c r="AL42" s="22">
        <f>IF(COUNTIFS(TabSynthez[Test],"="&amp;$AE42&amp;".*",TabSynthez[Page6],"Validé")&gt;0,IF(COUNTIFS(TabSynthez[Test],"="&amp;$AE42&amp;".*",TabSynthez[Page6],"Validé")+COUNTIFS(TabSynthez[Test],"="&amp;$AE42&amp;".*",TabSynthez[Page6],"NA")=$AF42,1,0),0)</f>
        <v>0</v>
      </c>
      <c r="AM42" s="22">
        <f>IF(COUNTIFS(TabSynthez[Test],"="&amp;$AE42&amp;".*",TabSynthez[Page7],"Validé")&gt;0,IF(COUNTIFS(TabSynthez[Test],"="&amp;$AE42&amp;".*",TabSynthez[Page7],"Validé")+COUNTIFS(TabSynthez[Test],"="&amp;$AE42&amp;".*",TabSynthez[Page7],"NA")=$AF42,1,0),0)</f>
        <v>0</v>
      </c>
      <c r="AN42" s="22">
        <f>IF(COUNTIFS(TabSynthez[Test],"="&amp;$AE42&amp;".*",TabSynthez[Page8],"Validé")&gt;0,IF(COUNTIFS(TabSynthez[Test],"="&amp;$AE42&amp;".*",TabSynthez[Page8],"Validé")+COUNTIFS(TabSynthez[Test],"="&amp;$AE42&amp;".*",TabSynthez[Page8],"NA")=$AF42,1,0),0)</f>
        <v>0</v>
      </c>
      <c r="AO42" s="22">
        <f>IF(COUNTIFS(TabSynthez[Test],"="&amp;$AE42&amp;".*",TabSynthez[Page9],"Validé")&gt;0,IF(COUNTIFS(TabSynthez[Test],"="&amp;$AE42&amp;".*",TabSynthez[Page9],"Validé")+COUNTIFS(TabSynthez[Test],"="&amp;$AE42&amp;".*",TabSynthez[Page9],"NA")=$AF42,1,0),0)</f>
        <v>0</v>
      </c>
      <c r="AP42" s="22">
        <f>IF(COUNTIFS(TabSynthez[Test],"="&amp;$AE42&amp;".*",TabSynthez[Page10],"Validé")&gt;0,IF(COUNTIFS(TabSynthez[Test],"="&amp;$AE42&amp;".*",TabSynthez[Page10],"Validé")+COUNTIFS(TabSynthez[Test],"="&amp;$AE42&amp;".*",TabSynthez[Page10],"NA")=$AF42,1,0),0)</f>
        <v>0</v>
      </c>
      <c r="AQ42" s="22">
        <f>IF(COUNTIFS(TabSynthez[Test],"="&amp;$AE42&amp;".*",TabSynthez[Page11],"Validé")&gt;0,IF(COUNTIFS(TabSynthez[Test],"="&amp;$AE42&amp;".*",TabSynthez[Page11],"Validé")+COUNTIFS(TabSynthez[Test],"="&amp;$AE42&amp;".*",TabSynthez[Page11],"NA")=$AF42,1,0),0)</f>
        <v>0</v>
      </c>
      <c r="AR42" s="22">
        <f>IF(COUNTIFS(TabSynthez[Test],"="&amp;$AE42&amp;".*",TabSynthez[Page12],"Validé")&gt;0,IF(COUNTIFS(TabSynthez[Test],"="&amp;$AE42&amp;".*",TabSynthez[Page12],"Validé")+COUNTIFS(TabSynthez[Test],"="&amp;$AE42&amp;".*",TabSynthez[Page12],"NA")=$AF42,1,0),0)</f>
        <v>0</v>
      </c>
      <c r="AS42" s="22">
        <f>IF(COUNTIFS(TabSynthez[Test],"="&amp;$AE42&amp;".*",TabSynthez[Page13],"Validé")&gt;0,IF(COUNTIFS(TabSynthez[Test],"="&amp;$AE42&amp;".*",TabSynthez[Page13],"Validé")+COUNTIFS(TabSynthez[Test],"="&amp;$AE42&amp;".*",TabSynthez[Page13],"NA")=$AF42,1,0),0)</f>
        <v>0</v>
      </c>
      <c r="AT42" s="22">
        <f>IF(COUNTIFS(TabSynthez[Test],"="&amp;$AE42&amp;".*",TabSynthez[Page14],"Validé")&gt;0,IF(COUNTIFS(TabSynthez[Test],"="&amp;$AE42&amp;".*",TabSynthez[Page14],"Validé")+COUNTIFS(TabSynthez[Test],"="&amp;$AE42&amp;".*",TabSynthez[Page14],"NA")=$AF42,1,0),0)</f>
        <v>0</v>
      </c>
      <c r="AU42" s="22">
        <f>IF(COUNTIFS(TabSynthez[Test],"="&amp;$AE42&amp;".*",TabSynthez[Page15],"Validé")&gt;0,IF(COUNTIFS(TabSynthez[Test],"="&amp;$AE42&amp;".*",TabSynthez[Page15],"Validé")+COUNTIFS(TabSynthez[Test],"="&amp;$AE42&amp;".*",TabSynthez[Page15],"NA")=$AF42,1,0),0)</f>
        <v>0</v>
      </c>
      <c r="AV42" s="22">
        <f>IF(COUNTIFS(TabSynthez[Test],"="&amp;$AE42&amp;".*",TabSynthez[Page16],"Validé")&gt;0,IF(COUNTIFS(TabSynthez[Test],"="&amp;$AE42&amp;".*",TabSynthez[Page16],"Validé")+COUNTIFS(TabSynthez[Test],"="&amp;$AE42&amp;".*",TabSynthez[Page16],"NA")=$AF42,1,0),0)</f>
        <v>0</v>
      </c>
      <c r="AW42" s="22">
        <f>IF(COUNTIFS(TabSynthez[Test],"="&amp;$AE42&amp;".*",TabSynthez[Page17],"Validé")&gt;0,IF(COUNTIFS(TabSynthez[Test],"="&amp;$AE42&amp;".*",TabSynthez[Page17],"Validé")+COUNTIFS(TabSynthez[Test],"="&amp;$AE42&amp;".*",TabSynthez[Page17],"NA")=$AF42,1,0),0)</f>
        <v>0</v>
      </c>
      <c r="AX42" s="22">
        <f>IF(COUNTIFS(TabSynthez[Test],"="&amp;$AE42&amp;".*",TabSynthez[Page18],"Validé")&gt;0,IF(COUNTIFS(TabSynthez[Test],"="&amp;$AE42&amp;".*",TabSynthez[Page18],"Validé")+COUNTIFS(TabSynthez[Test],"="&amp;$AE42&amp;".*",TabSynthez[Page18],"NA")=$AF42,1,0),0)</f>
        <v>0</v>
      </c>
      <c r="AY42" s="22">
        <f>IF(COUNTIFS(TabSynthez[Test],"="&amp;$AE42&amp;".*",TabSynthez[Page19],"Validé")&gt;0,IF(COUNTIFS(TabSynthez[Test],"="&amp;$AE42&amp;".*",TabSynthez[Page19],"Validé")+COUNTIFS(TabSynthez[Test],"="&amp;$AE42&amp;".*",TabSynthez[Page19],"NA")=$AF42,1,0),0)</f>
        <v>0</v>
      </c>
      <c r="AZ42" s="22">
        <f>IF(COUNTIFS(TabSynthez[Test],"="&amp;$AE42&amp;".*",TabSynthez[Page20],"Validé")&gt;0,IF(COUNTIFS(TabSynthez[Test],"="&amp;$AE42&amp;".*",TabSynthez[Page20],"Validé")+COUNTIFS(TabSynthez[Test],"="&amp;$AE42&amp;".*",TabSynthez[Page20],"NA")=$AF42,1,0),0)</f>
        <v>0</v>
      </c>
      <c r="BA42" s="22">
        <f>IF(COUNTIFS(TabSynthez[Test],"="&amp;$AE42&amp;".*",TabSynthez[Page21],"Validé")&gt;0,IF(COUNTIFS(TabSynthez[Test],"="&amp;$AE42&amp;".*",TabSynthez[Page21],"Validé")+COUNTIFS(TabSynthez[Test],"="&amp;$AE42&amp;".*",TabSynthez[Page21],"NA")=$AF42,1,0),0)</f>
        <v>0</v>
      </c>
    </row>
    <row r="43" spans="1:53" s="9" customFormat="1" x14ac:dyDescent="0.25">
      <c r="A43" s="68"/>
      <c r="B43" s="75" t="str">
        <f>Modèle!B45</f>
        <v>Images</v>
      </c>
      <c r="C43" s="82" t="str">
        <f>Modèle!D45</f>
        <v>1.6.10</v>
      </c>
      <c r="D43" s="83" t="str">
        <f>Modèle!E45</f>
        <v>A</v>
      </c>
      <c r="E43" s="188">
        <f ca="1">COUNTIF(OFFSET(Synthèse!$G52,0,0,1,COUNTA(Synthèse!$10:$10)-6),"="&amp;$E$1)</f>
        <v>0</v>
      </c>
      <c r="F43" s="188">
        <f ca="1">COUNTIF(OFFSET(Synthèse!$G52,0,0,1,COUNTA(Synthèse!$10:$10)-6),"="&amp;$F$1)</f>
        <v>0</v>
      </c>
      <c r="G43" s="188">
        <f ca="1">COUNTIF(OFFSET(Synthèse!$G52,0,0,1,COUNTA(Synthèse!$10:$10)-6),"="&amp;$G$1)</f>
        <v>0</v>
      </c>
      <c r="H43" s="188">
        <f ca="1">COUNTIF(OFFSET(Synthèse!$G52,0,0,1,COUNTA(Synthèse!$10:$10)-6),"="&amp;$H$1)</f>
        <v>21</v>
      </c>
      <c r="I43" s="214">
        <f t="shared" ca="1" si="1"/>
        <v>21</v>
      </c>
      <c r="J43" s="68"/>
      <c r="K43" s="96" t="s">
        <v>716</v>
      </c>
      <c r="L43" s="193" t="s">
        <v>24</v>
      </c>
      <c r="M43" s="193"/>
      <c r="N43" s="193" t="s">
        <v>495</v>
      </c>
      <c r="O43" s="194">
        <f ca="1">IF(SUM(E$60:E$60)&gt;=1,0,1)</f>
        <v>0</v>
      </c>
      <c r="P43" s="194">
        <f ca="1">IF(SUM(E$60:E$60)&gt;=1,1,IF(SUM(G$60:G$60)&gt;=1,1,IF(SUM(F$60:F$60)&gt;=1,0,1)))</f>
        <v>1</v>
      </c>
      <c r="Q43" s="194">
        <f ca="1">IF(SUM(E$60)&gt;=1,1,IF(SUM(G$60)&gt;=1,0,1))</f>
        <v>1</v>
      </c>
      <c r="R43" s="194">
        <f ca="1">IF(SUM(E$60)&gt;=1,1,IF(SUM(G$60)&gt;=1,1,IF(SUM(F$60)&gt;=1,1,IF(SUM(H$60)&gt;=1,0,1))))</f>
        <v>1</v>
      </c>
      <c r="S43" s="68"/>
      <c r="U43" s="68"/>
      <c r="X43" s="68"/>
      <c r="AA43" s="68"/>
      <c r="AD43" s="68"/>
      <c r="AE43" s="271" t="s">
        <v>508</v>
      </c>
      <c r="AF43" s="217">
        <f>COUNTIF(TabTrans[Test],"="&amp;Value!$AE43&amp;".*")</f>
        <v>1</v>
      </c>
      <c r="AG43" s="22">
        <f>IF(COUNTIFS(TabSynthez[Test],"="&amp;$AE43&amp;".*",TabSynthez[Page1],"Validé")&gt;0,IF(COUNTIFS(TabSynthez[Test],"="&amp;$AE43&amp;".*",TabSynthez[Page1],"Validé")+COUNTIFS(TabSynthez[Test],"="&amp;$AE43&amp;".*",TabSynthez[Page1],"NA")=$AF43,1,0),0)</f>
        <v>0</v>
      </c>
      <c r="AH43" s="22">
        <f>IF(COUNTIFS(TabSynthez[Test],"="&amp;$AE43&amp;".*",TabSynthez[Page2],"Validé")&gt;0,IF(COUNTIFS(TabSynthez[Test],"="&amp;$AE43&amp;".*",TabSynthez[Page2],"Validé")+COUNTIFS(TabSynthez[Test],"="&amp;$AE43&amp;".*",TabSynthez[Page2],"NA")=$AF43,1,0),0)</f>
        <v>0</v>
      </c>
      <c r="AI43" s="22">
        <f>IF(COUNTIFS(TabSynthez[Test],"="&amp;$AE43&amp;".*",TabSynthez[Page3],"Validé")&gt;0,IF(COUNTIFS(TabSynthez[Test],"="&amp;$AE43&amp;".*",TabSynthez[Page3],"Validé")+COUNTIFS(TabSynthez[Test],"="&amp;$AE43&amp;".*",TabSynthez[Page3],"NA")=$AF43,1,0),0)</f>
        <v>0</v>
      </c>
      <c r="AJ43" s="22">
        <f>IF(COUNTIFS(TabSynthez[Test],"="&amp;$AE43&amp;".*",TabSynthez[Page4],"Validé")&gt;0,IF(COUNTIFS(TabSynthez[Test],"="&amp;$AE43&amp;".*",TabSynthez[Page4],"Validé")+COUNTIFS(TabSynthez[Test],"="&amp;$AE43&amp;".*",TabSynthez[Page4],"NA")=$AF43,1,0),0)</f>
        <v>0</v>
      </c>
      <c r="AK43" s="22">
        <f>IF(COUNTIFS(TabSynthez[Test],"="&amp;$AE43&amp;".*",TabSynthez[Page5],"Validé")&gt;0,IF(COUNTIFS(TabSynthez[Test],"="&amp;$AE43&amp;".*",TabSynthez[Page5],"Validé")+COUNTIFS(TabSynthez[Test],"="&amp;$AE43&amp;".*",TabSynthez[Page5],"NA")=$AF43,1,0),0)</f>
        <v>0</v>
      </c>
      <c r="AL43" s="22">
        <f>IF(COUNTIFS(TabSynthez[Test],"="&amp;$AE43&amp;".*",TabSynthez[Page6],"Validé")&gt;0,IF(COUNTIFS(TabSynthez[Test],"="&amp;$AE43&amp;".*",TabSynthez[Page6],"Validé")+COUNTIFS(TabSynthez[Test],"="&amp;$AE43&amp;".*",TabSynthez[Page6],"NA")=$AF43,1,0),0)</f>
        <v>0</v>
      </c>
      <c r="AM43" s="22">
        <f>IF(COUNTIFS(TabSynthez[Test],"="&amp;$AE43&amp;".*",TabSynthez[Page7],"Validé")&gt;0,IF(COUNTIFS(TabSynthez[Test],"="&amp;$AE43&amp;".*",TabSynthez[Page7],"Validé")+COUNTIFS(TabSynthez[Test],"="&amp;$AE43&amp;".*",TabSynthez[Page7],"NA")=$AF43,1,0),0)</f>
        <v>0</v>
      </c>
      <c r="AN43" s="22">
        <f>IF(COUNTIFS(TabSynthez[Test],"="&amp;$AE43&amp;".*",TabSynthez[Page8],"Validé")&gt;0,IF(COUNTIFS(TabSynthez[Test],"="&amp;$AE43&amp;".*",TabSynthez[Page8],"Validé")+COUNTIFS(TabSynthez[Test],"="&amp;$AE43&amp;".*",TabSynthez[Page8],"NA")=$AF43,1,0),0)</f>
        <v>0</v>
      </c>
      <c r="AO43" s="22">
        <f>IF(COUNTIFS(TabSynthez[Test],"="&amp;$AE43&amp;".*",TabSynthez[Page9],"Validé")&gt;0,IF(COUNTIFS(TabSynthez[Test],"="&amp;$AE43&amp;".*",TabSynthez[Page9],"Validé")+COUNTIFS(TabSynthez[Test],"="&amp;$AE43&amp;".*",TabSynthez[Page9],"NA")=$AF43,1,0),0)</f>
        <v>0</v>
      </c>
      <c r="AP43" s="22">
        <f>IF(COUNTIFS(TabSynthez[Test],"="&amp;$AE43&amp;".*",TabSynthez[Page10],"Validé")&gt;0,IF(COUNTIFS(TabSynthez[Test],"="&amp;$AE43&amp;".*",TabSynthez[Page10],"Validé")+COUNTIFS(TabSynthez[Test],"="&amp;$AE43&amp;".*",TabSynthez[Page10],"NA")=$AF43,1,0),0)</f>
        <v>0</v>
      </c>
      <c r="AQ43" s="22">
        <f>IF(COUNTIFS(TabSynthez[Test],"="&amp;$AE43&amp;".*",TabSynthez[Page11],"Validé")&gt;0,IF(COUNTIFS(TabSynthez[Test],"="&amp;$AE43&amp;".*",TabSynthez[Page11],"Validé")+COUNTIFS(TabSynthez[Test],"="&amp;$AE43&amp;".*",TabSynthez[Page11],"NA")=$AF43,1,0),0)</f>
        <v>0</v>
      </c>
      <c r="AR43" s="22">
        <f>IF(COUNTIFS(TabSynthez[Test],"="&amp;$AE43&amp;".*",TabSynthez[Page12],"Validé")&gt;0,IF(COUNTIFS(TabSynthez[Test],"="&amp;$AE43&amp;".*",TabSynthez[Page12],"Validé")+COUNTIFS(TabSynthez[Test],"="&amp;$AE43&amp;".*",TabSynthez[Page12],"NA")=$AF43,1,0),0)</f>
        <v>0</v>
      </c>
      <c r="AS43" s="22">
        <f>IF(COUNTIFS(TabSynthez[Test],"="&amp;$AE43&amp;".*",TabSynthez[Page13],"Validé")&gt;0,IF(COUNTIFS(TabSynthez[Test],"="&amp;$AE43&amp;".*",TabSynthez[Page13],"Validé")+COUNTIFS(TabSynthez[Test],"="&amp;$AE43&amp;".*",TabSynthez[Page13],"NA")=$AF43,1,0),0)</f>
        <v>0</v>
      </c>
      <c r="AT43" s="22">
        <f>IF(COUNTIFS(TabSynthez[Test],"="&amp;$AE43&amp;".*",TabSynthez[Page14],"Validé")&gt;0,IF(COUNTIFS(TabSynthez[Test],"="&amp;$AE43&amp;".*",TabSynthez[Page14],"Validé")+COUNTIFS(TabSynthez[Test],"="&amp;$AE43&amp;".*",TabSynthez[Page14],"NA")=$AF43,1,0),0)</f>
        <v>0</v>
      </c>
      <c r="AU43" s="22">
        <f>IF(COUNTIFS(TabSynthez[Test],"="&amp;$AE43&amp;".*",TabSynthez[Page15],"Validé")&gt;0,IF(COUNTIFS(TabSynthez[Test],"="&amp;$AE43&amp;".*",TabSynthez[Page15],"Validé")+COUNTIFS(TabSynthez[Test],"="&amp;$AE43&amp;".*",TabSynthez[Page15],"NA")=$AF43,1,0),0)</f>
        <v>0</v>
      </c>
      <c r="AV43" s="22">
        <f>IF(COUNTIFS(TabSynthez[Test],"="&amp;$AE43&amp;".*",TabSynthez[Page16],"Validé")&gt;0,IF(COUNTIFS(TabSynthez[Test],"="&amp;$AE43&amp;".*",TabSynthez[Page16],"Validé")+COUNTIFS(TabSynthez[Test],"="&amp;$AE43&amp;".*",TabSynthez[Page16],"NA")=$AF43,1,0),0)</f>
        <v>0</v>
      </c>
      <c r="AW43" s="22">
        <f>IF(COUNTIFS(TabSynthez[Test],"="&amp;$AE43&amp;".*",TabSynthez[Page17],"Validé")&gt;0,IF(COUNTIFS(TabSynthez[Test],"="&amp;$AE43&amp;".*",TabSynthez[Page17],"Validé")+COUNTIFS(TabSynthez[Test],"="&amp;$AE43&amp;".*",TabSynthez[Page17],"NA")=$AF43,1,0),0)</f>
        <v>0</v>
      </c>
      <c r="AX43" s="22">
        <f>IF(COUNTIFS(TabSynthez[Test],"="&amp;$AE43&amp;".*",TabSynthez[Page18],"Validé")&gt;0,IF(COUNTIFS(TabSynthez[Test],"="&amp;$AE43&amp;".*",TabSynthez[Page18],"Validé")+COUNTIFS(TabSynthez[Test],"="&amp;$AE43&amp;".*",TabSynthez[Page18],"NA")=$AF43,1,0),0)</f>
        <v>0</v>
      </c>
      <c r="AY43" s="22">
        <f>IF(COUNTIFS(TabSynthez[Test],"="&amp;$AE43&amp;".*",TabSynthez[Page19],"Validé")&gt;0,IF(COUNTIFS(TabSynthez[Test],"="&amp;$AE43&amp;".*",TabSynthez[Page19],"Validé")+COUNTIFS(TabSynthez[Test],"="&amp;$AE43&amp;".*",TabSynthez[Page19],"NA")=$AF43,1,0),0)</f>
        <v>0</v>
      </c>
      <c r="AZ43" s="22">
        <f>IF(COUNTIFS(TabSynthez[Test],"="&amp;$AE43&amp;".*",TabSynthez[Page20],"Validé")&gt;0,IF(COUNTIFS(TabSynthez[Test],"="&amp;$AE43&amp;".*",TabSynthez[Page20],"Validé")+COUNTIFS(TabSynthez[Test],"="&amp;$AE43&amp;".*",TabSynthez[Page20],"NA")=$AF43,1,0),0)</f>
        <v>0</v>
      </c>
      <c r="BA43" s="22">
        <f>IF(COUNTIFS(TabSynthez[Test],"="&amp;$AE43&amp;".*",TabSynthez[Page21],"Validé")&gt;0,IF(COUNTIFS(TabSynthez[Test],"="&amp;$AE43&amp;".*",TabSynthez[Page21],"Validé")+COUNTIFS(TabSynthez[Test],"="&amp;$AE43&amp;".*",TabSynthez[Page21],"NA")=$AF43,1,0),0)</f>
        <v>0</v>
      </c>
    </row>
    <row r="44" spans="1:53" s="9" customFormat="1" x14ac:dyDescent="0.25">
      <c r="A44" s="68"/>
      <c r="B44" s="74" t="str">
        <f>Modèle!B46</f>
        <v>Images</v>
      </c>
      <c r="C44" s="80" t="str">
        <f>Modèle!D46</f>
        <v>1.7.1</v>
      </c>
      <c r="D44" s="81" t="str">
        <f>Modèle!E46</f>
        <v>A</v>
      </c>
      <c r="E44" s="187">
        <f ca="1">COUNTIF(OFFSET(Synthèse!$G53,0,0,1,COUNTA(Synthèse!$10:$10)-6),"="&amp;$E$1)</f>
        <v>0</v>
      </c>
      <c r="F44" s="187">
        <f ca="1">COUNTIF(OFFSET(Synthèse!$G53,0,0,1,COUNTA(Synthèse!$10:$10)-6),"="&amp;$F$1)</f>
        <v>0</v>
      </c>
      <c r="G44" s="187">
        <f ca="1">COUNTIF(OFFSET(Synthèse!$G53,0,0,1,COUNTA(Synthèse!$10:$10)-6),"="&amp;$G$1)</f>
        <v>0</v>
      </c>
      <c r="H44" s="187">
        <f ca="1">COUNTIF(OFFSET(Synthèse!$G53,0,0,1,COUNTA(Synthèse!$10:$10)-6),"="&amp;$H$1)</f>
        <v>21</v>
      </c>
      <c r="I44" s="214">
        <f t="shared" ca="1" si="1"/>
        <v>21</v>
      </c>
      <c r="J44" s="68"/>
      <c r="K44" s="96" t="s">
        <v>717</v>
      </c>
      <c r="L44" s="193" t="s">
        <v>24</v>
      </c>
      <c r="M44" s="193"/>
      <c r="N44" s="193" t="s">
        <v>496</v>
      </c>
      <c r="O44" s="194">
        <f ca="1">IF(SUM(E$61:E$61)&gt;=1,0,1)</f>
        <v>0</v>
      </c>
      <c r="P44" s="194">
        <f ca="1">IF(SUM(E$61:E$61)&gt;=1,1,IF(SUM(G$61:G$61)&gt;=1,1,IF(SUM(F$61:F$61)&gt;=1,0,1)))</f>
        <v>1</v>
      </c>
      <c r="Q44" s="194">
        <f ca="1">IF(SUM(E$61)&gt;=1,1,IF(SUM(G$61)&gt;=1,0,1))</f>
        <v>1</v>
      </c>
      <c r="R44" s="194">
        <f ca="1">IF(SUM(E$61)&gt;=1,1,IF(SUM(G$61)&gt;=1,1,IF(SUM(F$61)&gt;=1,1,IF(SUM(H$61)&gt;=1,0,1))))</f>
        <v>1</v>
      </c>
      <c r="S44" s="68"/>
      <c r="U44" s="68"/>
      <c r="X44" s="68"/>
      <c r="AA44" s="68"/>
      <c r="AD44" s="68"/>
      <c r="AE44" s="271" t="s">
        <v>509</v>
      </c>
      <c r="AF44" s="217">
        <f>COUNTIF(TabTrans[Test],"="&amp;Value!$AE44&amp;".*")</f>
        <v>1</v>
      </c>
      <c r="AG44" s="22">
        <f>IF(COUNTIFS(TabSynthez[Test],"="&amp;$AE44&amp;".*",TabSynthez[Page1],"Validé")&gt;0,IF(COUNTIFS(TabSynthez[Test],"="&amp;$AE44&amp;".*",TabSynthez[Page1],"Validé")+COUNTIFS(TabSynthez[Test],"="&amp;$AE44&amp;".*",TabSynthez[Page1],"NA")=$AF44,1,0),0)</f>
        <v>0</v>
      </c>
      <c r="AH44" s="22">
        <f>IF(COUNTIFS(TabSynthez[Test],"="&amp;$AE44&amp;".*",TabSynthez[Page2],"Validé")&gt;0,IF(COUNTIFS(TabSynthez[Test],"="&amp;$AE44&amp;".*",TabSynthez[Page2],"Validé")+COUNTIFS(TabSynthez[Test],"="&amp;$AE44&amp;".*",TabSynthez[Page2],"NA")=$AF44,1,0),0)</f>
        <v>0</v>
      </c>
      <c r="AI44" s="22">
        <f>IF(COUNTIFS(TabSynthez[Test],"="&amp;$AE44&amp;".*",TabSynthez[Page3],"Validé")&gt;0,IF(COUNTIFS(TabSynthez[Test],"="&amp;$AE44&amp;".*",TabSynthez[Page3],"Validé")+COUNTIFS(TabSynthez[Test],"="&amp;$AE44&amp;".*",TabSynthez[Page3],"NA")=$AF44,1,0),0)</f>
        <v>0</v>
      </c>
      <c r="AJ44" s="22">
        <f>IF(COUNTIFS(TabSynthez[Test],"="&amp;$AE44&amp;".*",TabSynthez[Page4],"Validé")&gt;0,IF(COUNTIFS(TabSynthez[Test],"="&amp;$AE44&amp;".*",TabSynthez[Page4],"Validé")+COUNTIFS(TabSynthez[Test],"="&amp;$AE44&amp;".*",TabSynthez[Page4],"NA")=$AF44,1,0),0)</f>
        <v>0</v>
      </c>
      <c r="AK44" s="22">
        <f>IF(COUNTIFS(TabSynthez[Test],"="&amp;$AE44&amp;".*",TabSynthez[Page5],"Validé")&gt;0,IF(COUNTIFS(TabSynthez[Test],"="&amp;$AE44&amp;".*",TabSynthez[Page5],"Validé")+COUNTIFS(TabSynthez[Test],"="&amp;$AE44&amp;".*",TabSynthez[Page5],"NA")=$AF44,1,0),0)</f>
        <v>0</v>
      </c>
      <c r="AL44" s="22">
        <f>IF(COUNTIFS(TabSynthez[Test],"="&amp;$AE44&amp;".*",TabSynthez[Page6],"Validé")&gt;0,IF(COUNTIFS(TabSynthez[Test],"="&amp;$AE44&amp;".*",TabSynthez[Page6],"Validé")+COUNTIFS(TabSynthez[Test],"="&amp;$AE44&amp;".*",TabSynthez[Page6],"NA")=$AF44,1,0),0)</f>
        <v>0</v>
      </c>
      <c r="AM44" s="22">
        <f>IF(COUNTIFS(TabSynthez[Test],"="&amp;$AE44&amp;".*",TabSynthez[Page7],"Validé")&gt;0,IF(COUNTIFS(TabSynthez[Test],"="&amp;$AE44&amp;".*",TabSynthez[Page7],"Validé")+COUNTIFS(TabSynthez[Test],"="&amp;$AE44&amp;".*",TabSynthez[Page7],"NA")=$AF44,1,0),0)</f>
        <v>0</v>
      </c>
      <c r="AN44" s="22">
        <f>IF(COUNTIFS(TabSynthez[Test],"="&amp;$AE44&amp;".*",TabSynthez[Page8],"Validé")&gt;0,IF(COUNTIFS(TabSynthez[Test],"="&amp;$AE44&amp;".*",TabSynthez[Page8],"Validé")+COUNTIFS(TabSynthez[Test],"="&amp;$AE44&amp;".*",TabSynthez[Page8],"NA")=$AF44,1,0),0)</f>
        <v>0</v>
      </c>
      <c r="AO44" s="22">
        <f>IF(COUNTIFS(TabSynthez[Test],"="&amp;$AE44&amp;".*",TabSynthez[Page9],"Validé")&gt;0,IF(COUNTIFS(TabSynthez[Test],"="&amp;$AE44&amp;".*",TabSynthez[Page9],"Validé")+COUNTIFS(TabSynthez[Test],"="&amp;$AE44&amp;".*",TabSynthez[Page9],"NA")=$AF44,1,0),0)</f>
        <v>0</v>
      </c>
      <c r="AP44" s="22">
        <f>IF(COUNTIFS(TabSynthez[Test],"="&amp;$AE44&amp;".*",TabSynthez[Page10],"Validé")&gt;0,IF(COUNTIFS(TabSynthez[Test],"="&amp;$AE44&amp;".*",TabSynthez[Page10],"Validé")+COUNTIFS(TabSynthez[Test],"="&amp;$AE44&amp;".*",TabSynthez[Page10],"NA")=$AF44,1,0),0)</f>
        <v>0</v>
      </c>
      <c r="AQ44" s="22">
        <f>IF(COUNTIFS(TabSynthez[Test],"="&amp;$AE44&amp;".*",TabSynthez[Page11],"Validé")&gt;0,IF(COUNTIFS(TabSynthez[Test],"="&amp;$AE44&amp;".*",TabSynthez[Page11],"Validé")+COUNTIFS(TabSynthez[Test],"="&amp;$AE44&amp;".*",TabSynthez[Page11],"NA")=$AF44,1,0),0)</f>
        <v>0</v>
      </c>
      <c r="AR44" s="22">
        <f>IF(COUNTIFS(TabSynthez[Test],"="&amp;$AE44&amp;".*",TabSynthez[Page12],"Validé")&gt;0,IF(COUNTIFS(TabSynthez[Test],"="&amp;$AE44&amp;".*",TabSynthez[Page12],"Validé")+COUNTIFS(TabSynthez[Test],"="&amp;$AE44&amp;".*",TabSynthez[Page12],"NA")=$AF44,1,0),0)</f>
        <v>0</v>
      </c>
      <c r="AS44" s="22">
        <f>IF(COUNTIFS(TabSynthez[Test],"="&amp;$AE44&amp;".*",TabSynthez[Page13],"Validé")&gt;0,IF(COUNTIFS(TabSynthez[Test],"="&amp;$AE44&amp;".*",TabSynthez[Page13],"Validé")+COUNTIFS(TabSynthez[Test],"="&amp;$AE44&amp;".*",TabSynthez[Page13],"NA")=$AF44,1,0),0)</f>
        <v>0</v>
      </c>
      <c r="AT44" s="22">
        <f>IF(COUNTIFS(TabSynthez[Test],"="&amp;$AE44&amp;".*",TabSynthez[Page14],"Validé")&gt;0,IF(COUNTIFS(TabSynthez[Test],"="&amp;$AE44&amp;".*",TabSynthez[Page14],"Validé")+COUNTIFS(TabSynthez[Test],"="&amp;$AE44&amp;".*",TabSynthez[Page14],"NA")=$AF44,1,0),0)</f>
        <v>0</v>
      </c>
      <c r="AU44" s="22">
        <f>IF(COUNTIFS(TabSynthez[Test],"="&amp;$AE44&amp;".*",TabSynthez[Page15],"Validé")&gt;0,IF(COUNTIFS(TabSynthez[Test],"="&amp;$AE44&amp;".*",TabSynthez[Page15],"Validé")+COUNTIFS(TabSynthez[Test],"="&amp;$AE44&amp;".*",TabSynthez[Page15],"NA")=$AF44,1,0),0)</f>
        <v>0</v>
      </c>
      <c r="AV44" s="22">
        <f>IF(COUNTIFS(TabSynthez[Test],"="&amp;$AE44&amp;".*",TabSynthez[Page16],"Validé")&gt;0,IF(COUNTIFS(TabSynthez[Test],"="&amp;$AE44&amp;".*",TabSynthez[Page16],"Validé")+COUNTIFS(TabSynthez[Test],"="&amp;$AE44&amp;".*",TabSynthez[Page16],"NA")=$AF44,1,0),0)</f>
        <v>0</v>
      </c>
      <c r="AW44" s="22">
        <f>IF(COUNTIFS(TabSynthez[Test],"="&amp;$AE44&amp;".*",TabSynthez[Page17],"Validé")&gt;0,IF(COUNTIFS(TabSynthez[Test],"="&amp;$AE44&amp;".*",TabSynthez[Page17],"Validé")+COUNTIFS(TabSynthez[Test],"="&amp;$AE44&amp;".*",TabSynthez[Page17],"NA")=$AF44,1,0),0)</f>
        <v>0</v>
      </c>
      <c r="AX44" s="22">
        <f>IF(COUNTIFS(TabSynthez[Test],"="&amp;$AE44&amp;".*",TabSynthez[Page18],"Validé")&gt;0,IF(COUNTIFS(TabSynthez[Test],"="&amp;$AE44&amp;".*",TabSynthez[Page18],"Validé")+COUNTIFS(TabSynthez[Test],"="&amp;$AE44&amp;".*",TabSynthez[Page18],"NA")=$AF44,1,0),0)</f>
        <v>0</v>
      </c>
      <c r="AY44" s="22">
        <f>IF(COUNTIFS(TabSynthez[Test],"="&amp;$AE44&amp;".*",TabSynthez[Page19],"Validé")&gt;0,IF(COUNTIFS(TabSynthez[Test],"="&amp;$AE44&amp;".*",TabSynthez[Page19],"Validé")+COUNTIFS(TabSynthez[Test],"="&amp;$AE44&amp;".*",TabSynthez[Page19],"NA")=$AF44,1,0),0)</f>
        <v>0</v>
      </c>
      <c r="AZ44" s="22">
        <f>IF(COUNTIFS(TabSynthez[Test],"="&amp;$AE44&amp;".*",TabSynthez[Page20],"Validé")&gt;0,IF(COUNTIFS(TabSynthez[Test],"="&amp;$AE44&amp;".*",TabSynthez[Page20],"Validé")+COUNTIFS(TabSynthez[Test],"="&amp;$AE44&amp;".*",TabSynthez[Page20],"NA")=$AF44,1,0),0)</f>
        <v>0</v>
      </c>
      <c r="BA44" s="22">
        <f>IF(COUNTIFS(TabSynthez[Test],"="&amp;$AE44&amp;".*",TabSynthez[Page21],"Validé")&gt;0,IF(COUNTIFS(TabSynthez[Test],"="&amp;$AE44&amp;".*",TabSynthez[Page21],"Validé")+COUNTIFS(TabSynthez[Test],"="&amp;$AE44&amp;".*",TabSynthez[Page21],"NA")=$AF44,1,0),0)</f>
        <v>0</v>
      </c>
    </row>
    <row r="45" spans="1:53" s="9" customFormat="1" x14ac:dyDescent="0.25">
      <c r="A45" s="68"/>
      <c r="B45" s="74" t="str">
        <f>Modèle!B47</f>
        <v>Images</v>
      </c>
      <c r="C45" s="80" t="str">
        <f>Modèle!D47</f>
        <v>1.7.2</v>
      </c>
      <c r="D45" s="81" t="str">
        <f>Modèle!E47</f>
        <v>A</v>
      </c>
      <c r="E45" s="187">
        <f ca="1">COUNTIF(OFFSET(Synthèse!$G54,0,0,1,COUNTA(Synthèse!$10:$10)-6),"="&amp;$E$1)</f>
        <v>0</v>
      </c>
      <c r="F45" s="187">
        <f ca="1">COUNTIF(OFFSET(Synthèse!$G54,0,0,1,COUNTA(Synthèse!$10:$10)-6),"="&amp;$F$1)</f>
        <v>0</v>
      </c>
      <c r="G45" s="187">
        <f ca="1">COUNTIF(OFFSET(Synthèse!$G54,0,0,1,COUNTA(Synthèse!$10:$10)-6),"="&amp;$G$1)</f>
        <v>0</v>
      </c>
      <c r="H45" s="187">
        <f ca="1">COUNTIF(OFFSET(Synthèse!$G54,0,0,1,COUNTA(Synthèse!$10:$10)-6),"="&amp;$H$1)</f>
        <v>21</v>
      </c>
      <c r="I45" s="214">
        <f t="shared" ca="1" si="1"/>
        <v>21</v>
      </c>
      <c r="J45" s="68"/>
      <c r="K45" s="96" t="s">
        <v>718</v>
      </c>
      <c r="L45" s="191" t="s">
        <v>24</v>
      </c>
      <c r="M45" s="191"/>
      <c r="N45" s="191" t="s">
        <v>497</v>
      </c>
      <c r="O45" s="192">
        <f ca="1">IF(SUM(E$62:E$67)&gt;=1,0,1)</f>
        <v>0</v>
      </c>
      <c r="P45" s="192">
        <f ca="1">IF(SUM(E$62:E$67)&gt;=1,1,IF(SUM(G$62:G$67)&gt;=1,1,IF(SUM(F$62:F$67)&gt;=1,0,1)))</f>
        <v>1</v>
      </c>
      <c r="Q45" s="192">
        <f ca="1">IF(SUM(E$62:E$67)&gt;=1,1,IF(SUM(G$62:G$67)&gt;=1,0,1))</f>
        <v>1</v>
      </c>
      <c r="R45" s="192">
        <f ca="1">IF(SUM(E$62:E$67)&gt;=1,1,IF(SUM(G$62:G$67)&gt;=1,1,IF(SUM(F$62:F$67)&gt;=1,1,IF(SUM(H$62:H$67)&gt;=1,0,1))))</f>
        <v>1</v>
      </c>
      <c r="S45" s="68"/>
      <c r="U45" s="68"/>
      <c r="X45" s="68"/>
      <c r="AA45" s="68"/>
      <c r="AD45" s="68"/>
      <c r="AE45" s="271" t="s">
        <v>510</v>
      </c>
      <c r="AF45" s="217">
        <f>COUNTIF(TabTrans[Test],"="&amp;Value!$AE45&amp;".*")</f>
        <v>3</v>
      </c>
      <c r="AG45" s="22">
        <f>IF(COUNTIFS(TabSynthez[Test],"="&amp;$AE45&amp;".*",TabSynthez[Page1],"Validé")&gt;0,IF(COUNTIFS(TabSynthez[Test],"="&amp;$AE45&amp;".*",TabSynthez[Page1],"Validé")+COUNTIFS(TabSynthez[Test],"="&amp;$AE45&amp;".*",TabSynthez[Page1],"NA")=$AF45,1,0),0)</f>
        <v>0</v>
      </c>
      <c r="AH45" s="22">
        <f>IF(COUNTIFS(TabSynthez[Test],"="&amp;$AE45&amp;".*",TabSynthez[Page2],"Validé")&gt;0,IF(COUNTIFS(TabSynthez[Test],"="&amp;$AE45&amp;".*",TabSynthez[Page2],"Validé")+COUNTIFS(TabSynthez[Test],"="&amp;$AE45&amp;".*",TabSynthez[Page2],"NA")=$AF45,1,0),0)</f>
        <v>0</v>
      </c>
      <c r="AI45" s="22">
        <f>IF(COUNTIFS(TabSynthez[Test],"="&amp;$AE45&amp;".*",TabSynthez[Page3],"Validé")&gt;0,IF(COUNTIFS(TabSynthez[Test],"="&amp;$AE45&amp;".*",TabSynthez[Page3],"Validé")+COUNTIFS(TabSynthez[Test],"="&amp;$AE45&amp;".*",TabSynthez[Page3],"NA")=$AF45,1,0),0)</f>
        <v>0</v>
      </c>
      <c r="AJ45" s="22">
        <f>IF(COUNTIFS(TabSynthez[Test],"="&amp;$AE45&amp;".*",TabSynthez[Page4],"Validé")&gt;0,IF(COUNTIFS(TabSynthez[Test],"="&amp;$AE45&amp;".*",TabSynthez[Page4],"Validé")+COUNTIFS(TabSynthez[Test],"="&amp;$AE45&amp;".*",TabSynthez[Page4],"NA")=$AF45,1,0),0)</f>
        <v>0</v>
      </c>
      <c r="AK45" s="22">
        <f>IF(COUNTIFS(TabSynthez[Test],"="&amp;$AE45&amp;".*",TabSynthez[Page5],"Validé")&gt;0,IF(COUNTIFS(TabSynthez[Test],"="&amp;$AE45&amp;".*",TabSynthez[Page5],"Validé")+COUNTIFS(TabSynthez[Test],"="&amp;$AE45&amp;".*",TabSynthez[Page5],"NA")=$AF45,1,0),0)</f>
        <v>0</v>
      </c>
      <c r="AL45" s="22">
        <f>IF(COUNTIFS(TabSynthez[Test],"="&amp;$AE45&amp;".*",TabSynthez[Page6],"Validé")&gt;0,IF(COUNTIFS(TabSynthez[Test],"="&amp;$AE45&amp;".*",TabSynthez[Page6],"Validé")+COUNTIFS(TabSynthez[Test],"="&amp;$AE45&amp;".*",TabSynthez[Page6],"NA")=$AF45,1,0),0)</f>
        <v>0</v>
      </c>
      <c r="AM45" s="22">
        <f>IF(COUNTIFS(TabSynthez[Test],"="&amp;$AE45&amp;".*",TabSynthez[Page7],"Validé")&gt;0,IF(COUNTIFS(TabSynthez[Test],"="&amp;$AE45&amp;".*",TabSynthez[Page7],"Validé")+COUNTIFS(TabSynthez[Test],"="&amp;$AE45&amp;".*",TabSynthez[Page7],"NA")=$AF45,1,0),0)</f>
        <v>0</v>
      </c>
      <c r="AN45" s="22">
        <f>IF(COUNTIFS(TabSynthez[Test],"="&amp;$AE45&amp;".*",TabSynthez[Page8],"Validé")&gt;0,IF(COUNTIFS(TabSynthez[Test],"="&amp;$AE45&amp;".*",TabSynthez[Page8],"Validé")+COUNTIFS(TabSynthez[Test],"="&amp;$AE45&amp;".*",TabSynthez[Page8],"NA")=$AF45,1,0),0)</f>
        <v>0</v>
      </c>
      <c r="AO45" s="22">
        <f>IF(COUNTIFS(TabSynthez[Test],"="&amp;$AE45&amp;".*",TabSynthez[Page9],"Validé")&gt;0,IF(COUNTIFS(TabSynthez[Test],"="&amp;$AE45&amp;".*",TabSynthez[Page9],"Validé")+COUNTIFS(TabSynthez[Test],"="&amp;$AE45&amp;".*",TabSynthez[Page9],"NA")=$AF45,1,0),0)</f>
        <v>0</v>
      </c>
      <c r="AP45" s="22">
        <f>IF(COUNTIFS(TabSynthez[Test],"="&amp;$AE45&amp;".*",TabSynthez[Page10],"Validé")&gt;0,IF(COUNTIFS(TabSynthez[Test],"="&amp;$AE45&amp;".*",TabSynthez[Page10],"Validé")+COUNTIFS(TabSynthez[Test],"="&amp;$AE45&amp;".*",TabSynthez[Page10],"NA")=$AF45,1,0),0)</f>
        <v>0</v>
      </c>
      <c r="AQ45" s="22">
        <f>IF(COUNTIFS(TabSynthez[Test],"="&amp;$AE45&amp;".*",TabSynthez[Page11],"Validé")&gt;0,IF(COUNTIFS(TabSynthez[Test],"="&amp;$AE45&amp;".*",TabSynthez[Page11],"Validé")+COUNTIFS(TabSynthez[Test],"="&amp;$AE45&amp;".*",TabSynthez[Page11],"NA")=$AF45,1,0),0)</f>
        <v>0</v>
      </c>
      <c r="AR45" s="22">
        <f>IF(COUNTIFS(TabSynthez[Test],"="&amp;$AE45&amp;".*",TabSynthez[Page12],"Validé")&gt;0,IF(COUNTIFS(TabSynthez[Test],"="&amp;$AE45&amp;".*",TabSynthez[Page12],"Validé")+COUNTIFS(TabSynthez[Test],"="&amp;$AE45&amp;".*",TabSynthez[Page12],"NA")=$AF45,1,0),0)</f>
        <v>0</v>
      </c>
      <c r="AS45" s="22">
        <f>IF(COUNTIFS(TabSynthez[Test],"="&amp;$AE45&amp;".*",TabSynthez[Page13],"Validé")&gt;0,IF(COUNTIFS(TabSynthez[Test],"="&amp;$AE45&amp;".*",TabSynthez[Page13],"Validé")+COUNTIFS(TabSynthez[Test],"="&amp;$AE45&amp;".*",TabSynthez[Page13],"NA")=$AF45,1,0),0)</f>
        <v>0</v>
      </c>
      <c r="AT45" s="22">
        <f>IF(COUNTIFS(TabSynthez[Test],"="&amp;$AE45&amp;".*",TabSynthez[Page14],"Validé")&gt;0,IF(COUNTIFS(TabSynthez[Test],"="&amp;$AE45&amp;".*",TabSynthez[Page14],"Validé")+COUNTIFS(TabSynthez[Test],"="&amp;$AE45&amp;".*",TabSynthez[Page14],"NA")=$AF45,1,0),0)</f>
        <v>0</v>
      </c>
      <c r="AU45" s="22">
        <f>IF(COUNTIFS(TabSynthez[Test],"="&amp;$AE45&amp;".*",TabSynthez[Page15],"Validé")&gt;0,IF(COUNTIFS(TabSynthez[Test],"="&amp;$AE45&amp;".*",TabSynthez[Page15],"Validé")+COUNTIFS(TabSynthez[Test],"="&amp;$AE45&amp;".*",TabSynthez[Page15],"NA")=$AF45,1,0),0)</f>
        <v>0</v>
      </c>
      <c r="AV45" s="22">
        <f>IF(COUNTIFS(TabSynthez[Test],"="&amp;$AE45&amp;".*",TabSynthez[Page16],"Validé")&gt;0,IF(COUNTIFS(TabSynthez[Test],"="&amp;$AE45&amp;".*",TabSynthez[Page16],"Validé")+COUNTIFS(TabSynthez[Test],"="&amp;$AE45&amp;".*",TabSynthez[Page16],"NA")=$AF45,1,0),0)</f>
        <v>0</v>
      </c>
      <c r="AW45" s="22">
        <f>IF(COUNTIFS(TabSynthez[Test],"="&amp;$AE45&amp;".*",TabSynthez[Page17],"Validé")&gt;0,IF(COUNTIFS(TabSynthez[Test],"="&amp;$AE45&amp;".*",TabSynthez[Page17],"Validé")+COUNTIFS(TabSynthez[Test],"="&amp;$AE45&amp;".*",TabSynthez[Page17],"NA")=$AF45,1,0),0)</f>
        <v>0</v>
      </c>
      <c r="AX45" s="22">
        <f>IF(COUNTIFS(TabSynthez[Test],"="&amp;$AE45&amp;".*",TabSynthez[Page18],"Validé")&gt;0,IF(COUNTIFS(TabSynthez[Test],"="&amp;$AE45&amp;".*",TabSynthez[Page18],"Validé")+COUNTIFS(TabSynthez[Test],"="&amp;$AE45&amp;".*",TabSynthez[Page18],"NA")=$AF45,1,0),0)</f>
        <v>0</v>
      </c>
      <c r="AY45" s="22">
        <f>IF(COUNTIFS(TabSynthez[Test],"="&amp;$AE45&amp;".*",TabSynthez[Page19],"Validé")&gt;0,IF(COUNTIFS(TabSynthez[Test],"="&amp;$AE45&amp;".*",TabSynthez[Page19],"Validé")+COUNTIFS(TabSynthez[Test],"="&amp;$AE45&amp;".*",TabSynthez[Page19],"NA")=$AF45,1,0),0)</f>
        <v>0</v>
      </c>
      <c r="AZ45" s="22">
        <f>IF(COUNTIFS(TabSynthez[Test],"="&amp;$AE45&amp;".*",TabSynthez[Page20],"Validé")&gt;0,IF(COUNTIFS(TabSynthez[Test],"="&amp;$AE45&amp;".*",TabSynthez[Page20],"Validé")+COUNTIFS(TabSynthez[Test],"="&amp;$AE45&amp;".*",TabSynthez[Page20],"NA")=$AF45,1,0),0)</f>
        <v>0</v>
      </c>
      <c r="BA45" s="22">
        <f>IF(COUNTIFS(TabSynthez[Test],"="&amp;$AE45&amp;".*",TabSynthez[Page21],"Validé")&gt;0,IF(COUNTIFS(TabSynthez[Test],"="&amp;$AE45&amp;".*",TabSynthez[Page21],"Validé")+COUNTIFS(TabSynthez[Test],"="&amp;$AE45&amp;".*",TabSynthez[Page21],"NA")=$AF45,1,0),0)</f>
        <v>0</v>
      </c>
    </row>
    <row r="46" spans="1:53" s="9" customFormat="1" x14ac:dyDescent="0.25">
      <c r="A46" s="68"/>
      <c r="B46" s="74" t="str">
        <f>Modèle!B48</f>
        <v>Images</v>
      </c>
      <c r="C46" s="80" t="str">
        <f>Modèle!D48</f>
        <v>1.7.3</v>
      </c>
      <c r="D46" s="81" t="str">
        <f>Modèle!E48</f>
        <v>A</v>
      </c>
      <c r="E46" s="187">
        <f ca="1">COUNTIF(OFFSET(Synthèse!$G55,0,0,1,COUNTA(Synthèse!$10:$10)-6),"="&amp;$E$1)</f>
        <v>0</v>
      </c>
      <c r="F46" s="187">
        <f ca="1">COUNTIF(OFFSET(Synthèse!$G55,0,0,1,COUNTA(Synthèse!$10:$10)-6),"="&amp;$F$1)</f>
        <v>0</v>
      </c>
      <c r="G46" s="187">
        <f ca="1">COUNTIF(OFFSET(Synthèse!$G55,0,0,1,COUNTA(Synthèse!$10:$10)-6),"="&amp;$G$1)</f>
        <v>0</v>
      </c>
      <c r="H46" s="187">
        <f ca="1">COUNTIF(OFFSET(Synthèse!$G55,0,0,1,COUNTA(Synthèse!$10:$10)-6),"="&amp;$H$1)</f>
        <v>21</v>
      </c>
      <c r="I46" s="214">
        <f t="shared" ca="1" si="1"/>
        <v>21</v>
      </c>
      <c r="J46" s="68"/>
      <c r="K46" s="96" t="s">
        <v>719</v>
      </c>
      <c r="L46" s="191" t="s">
        <v>25</v>
      </c>
      <c r="M46" s="191"/>
      <c r="N46" s="191" t="s">
        <v>498</v>
      </c>
      <c r="O46" s="192">
        <f ca="1">IF(SUM(E$68:E$72)&gt;=1,0,1)</f>
        <v>0</v>
      </c>
      <c r="P46" s="192">
        <f ca="1">IF(SUM(E$68:E$72)&gt;=1,1,IF(SUM(G$68:G$72)&gt;=1,1,IF(SUM(F$68:F$72)&gt;=1,0,1)))</f>
        <v>1</v>
      </c>
      <c r="Q46" s="192">
        <f ca="1">IF(SUM(E$68:E$72)&gt;=1,1,IF(SUM(G$68:G$72)&gt;=1,0,1))</f>
        <v>1</v>
      </c>
      <c r="R46" s="192">
        <f ca="1">IF(SUM(E$68:E$72)&gt;=1,1,IF(SUM(G$68:G$72)&gt;=1,1,IF(SUM(F$68:F$72)&gt;=1,1,IF(SUM(H$68:H$72)&gt;=1,0,1))))</f>
        <v>1</v>
      </c>
      <c r="S46" s="68"/>
      <c r="U46" s="68"/>
      <c r="X46" s="68"/>
      <c r="AA46" s="68"/>
      <c r="AD46" s="68"/>
      <c r="AE46" s="271" t="s">
        <v>511</v>
      </c>
      <c r="AF46" s="217">
        <f>COUNTIF(TabTrans[Test],"="&amp;Value!$AE46&amp;".*")</f>
        <v>2</v>
      </c>
      <c r="AG46" s="22">
        <f>IF(COUNTIFS(TabSynthez[Test],"="&amp;$AE46&amp;".*",TabSynthez[Page1],"Validé")&gt;0,IF(COUNTIFS(TabSynthez[Test],"="&amp;$AE46&amp;".*",TabSynthez[Page1],"Validé")+COUNTIFS(TabSynthez[Test],"="&amp;$AE46&amp;".*",TabSynthez[Page1],"NA")=$AF46,1,0),0)</f>
        <v>0</v>
      </c>
      <c r="AH46" s="22">
        <f>IF(COUNTIFS(TabSynthez[Test],"="&amp;$AE46&amp;".*",TabSynthez[Page2],"Validé")&gt;0,IF(COUNTIFS(TabSynthez[Test],"="&amp;$AE46&amp;".*",TabSynthez[Page2],"Validé")+COUNTIFS(TabSynthez[Test],"="&amp;$AE46&amp;".*",TabSynthez[Page2],"NA")=$AF46,1,0),0)</f>
        <v>0</v>
      </c>
      <c r="AI46" s="22">
        <f>IF(COUNTIFS(TabSynthez[Test],"="&amp;$AE46&amp;".*",TabSynthez[Page3],"Validé")&gt;0,IF(COUNTIFS(TabSynthez[Test],"="&amp;$AE46&amp;".*",TabSynthez[Page3],"Validé")+COUNTIFS(TabSynthez[Test],"="&amp;$AE46&amp;".*",TabSynthez[Page3],"NA")=$AF46,1,0),0)</f>
        <v>0</v>
      </c>
      <c r="AJ46" s="22">
        <f>IF(COUNTIFS(TabSynthez[Test],"="&amp;$AE46&amp;".*",TabSynthez[Page4],"Validé")&gt;0,IF(COUNTIFS(TabSynthez[Test],"="&amp;$AE46&amp;".*",TabSynthez[Page4],"Validé")+COUNTIFS(TabSynthez[Test],"="&amp;$AE46&amp;".*",TabSynthez[Page4],"NA")=$AF46,1,0),0)</f>
        <v>0</v>
      </c>
      <c r="AK46" s="22">
        <f>IF(COUNTIFS(TabSynthez[Test],"="&amp;$AE46&amp;".*",TabSynthez[Page5],"Validé")&gt;0,IF(COUNTIFS(TabSynthez[Test],"="&amp;$AE46&amp;".*",TabSynthez[Page5],"Validé")+COUNTIFS(TabSynthez[Test],"="&amp;$AE46&amp;".*",TabSynthez[Page5],"NA")=$AF46,1,0),0)</f>
        <v>0</v>
      </c>
      <c r="AL46" s="22">
        <f>IF(COUNTIFS(TabSynthez[Test],"="&amp;$AE46&amp;".*",TabSynthez[Page6],"Validé")&gt;0,IF(COUNTIFS(TabSynthez[Test],"="&amp;$AE46&amp;".*",TabSynthez[Page6],"Validé")+COUNTIFS(TabSynthez[Test],"="&amp;$AE46&amp;".*",TabSynthez[Page6],"NA")=$AF46,1,0),0)</f>
        <v>0</v>
      </c>
      <c r="AM46" s="22">
        <f>IF(COUNTIFS(TabSynthez[Test],"="&amp;$AE46&amp;".*",TabSynthez[Page7],"Validé")&gt;0,IF(COUNTIFS(TabSynthez[Test],"="&amp;$AE46&amp;".*",TabSynthez[Page7],"Validé")+COUNTIFS(TabSynthez[Test],"="&amp;$AE46&amp;".*",TabSynthez[Page7],"NA")=$AF46,1,0),0)</f>
        <v>0</v>
      </c>
      <c r="AN46" s="22">
        <f>IF(COUNTIFS(TabSynthez[Test],"="&amp;$AE46&amp;".*",TabSynthez[Page8],"Validé")&gt;0,IF(COUNTIFS(TabSynthez[Test],"="&amp;$AE46&amp;".*",TabSynthez[Page8],"Validé")+COUNTIFS(TabSynthez[Test],"="&amp;$AE46&amp;".*",TabSynthez[Page8],"NA")=$AF46,1,0),0)</f>
        <v>0</v>
      </c>
      <c r="AO46" s="22">
        <f>IF(COUNTIFS(TabSynthez[Test],"="&amp;$AE46&amp;".*",TabSynthez[Page9],"Validé")&gt;0,IF(COUNTIFS(TabSynthez[Test],"="&amp;$AE46&amp;".*",TabSynthez[Page9],"Validé")+COUNTIFS(TabSynthez[Test],"="&amp;$AE46&amp;".*",TabSynthez[Page9],"NA")=$AF46,1,0),0)</f>
        <v>0</v>
      </c>
      <c r="AP46" s="22">
        <f>IF(COUNTIFS(TabSynthez[Test],"="&amp;$AE46&amp;".*",TabSynthez[Page10],"Validé")&gt;0,IF(COUNTIFS(TabSynthez[Test],"="&amp;$AE46&amp;".*",TabSynthez[Page10],"Validé")+COUNTIFS(TabSynthez[Test],"="&amp;$AE46&amp;".*",TabSynthez[Page10],"NA")=$AF46,1,0),0)</f>
        <v>0</v>
      </c>
      <c r="AQ46" s="22">
        <f>IF(COUNTIFS(TabSynthez[Test],"="&amp;$AE46&amp;".*",TabSynthez[Page11],"Validé")&gt;0,IF(COUNTIFS(TabSynthez[Test],"="&amp;$AE46&amp;".*",TabSynthez[Page11],"Validé")+COUNTIFS(TabSynthez[Test],"="&amp;$AE46&amp;".*",TabSynthez[Page11],"NA")=$AF46,1,0),0)</f>
        <v>0</v>
      </c>
      <c r="AR46" s="22">
        <f>IF(COUNTIFS(TabSynthez[Test],"="&amp;$AE46&amp;".*",TabSynthez[Page12],"Validé")&gt;0,IF(COUNTIFS(TabSynthez[Test],"="&amp;$AE46&amp;".*",TabSynthez[Page12],"Validé")+COUNTIFS(TabSynthez[Test],"="&amp;$AE46&amp;".*",TabSynthez[Page12],"NA")=$AF46,1,0),0)</f>
        <v>0</v>
      </c>
      <c r="AS46" s="22">
        <f>IF(COUNTIFS(TabSynthez[Test],"="&amp;$AE46&amp;".*",TabSynthez[Page13],"Validé")&gt;0,IF(COUNTIFS(TabSynthez[Test],"="&amp;$AE46&amp;".*",TabSynthez[Page13],"Validé")+COUNTIFS(TabSynthez[Test],"="&amp;$AE46&amp;".*",TabSynthez[Page13],"NA")=$AF46,1,0),0)</f>
        <v>0</v>
      </c>
      <c r="AT46" s="22">
        <f>IF(COUNTIFS(TabSynthez[Test],"="&amp;$AE46&amp;".*",TabSynthez[Page14],"Validé")&gt;0,IF(COUNTIFS(TabSynthez[Test],"="&amp;$AE46&amp;".*",TabSynthez[Page14],"Validé")+COUNTIFS(TabSynthez[Test],"="&amp;$AE46&amp;".*",TabSynthez[Page14],"NA")=$AF46,1,0),0)</f>
        <v>0</v>
      </c>
      <c r="AU46" s="22">
        <f>IF(COUNTIFS(TabSynthez[Test],"="&amp;$AE46&amp;".*",TabSynthez[Page15],"Validé")&gt;0,IF(COUNTIFS(TabSynthez[Test],"="&amp;$AE46&amp;".*",TabSynthez[Page15],"Validé")+COUNTIFS(TabSynthez[Test],"="&amp;$AE46&amp;".*",TabSynthez[Page15],"NA")=$AF46,1,0),0)</f>
        <v>0</v>
      </c>
      <c r="AV46" s="22">
        <f>IF(COUNTIFS(TabSynthez[Test],"="&amp;$AE46&amp;".*",TabSynthez[Page16],"Validé")&gt;0,IF(COUNTIFS(TabSynthez[Test],"="&amp;$AE46&amp;".*",TabSynthez[Page16],"Validé")+COUNTIFS(TabSynthez[Test],"="&amp;$AE46&amp;".*",TabSynthez[Page16],"NA")=$AF46,1,0),0)</f>
        <v>0</v>
      </c>
      <c r="AW46" s="22">
        <f>IF(COUNTIFS(TabSynthez[Test],"="&amp;$AE46&amp;".*",TabSynthez[Page17],"Validé")&gt;0,IF(COUNTIFS(TabSynthez[Test],"="&amp;$AE46&amp;".*",TabSynthez[Page17],"Validé")+COUNTIFS(TabSynthez[Test],"="&amp;$AE46&amp;".*",TabSynthez[Page17],"NA")=$AF46,1,0),0)</f>
        <v>0</v>
      </c>
      <c r="AX46" s="22">
        <f>IF(COUNTIFS(TabSynthez[Test],"="&amp;$AE46&amp;".*",TabSynthez[Page18],"Validé")&gt;0,IF(COUNTIFS(TabSynthez[Test],"="&amp;$AE46&amp;".*",TabSynthez[Page18],"Validé")+COUNTIFS(TabSynthez[Test],"="&amp;$AE46&amp;".*",TabSynthez[Page18],"NA")=$AF46,1,0),0)</f>
        <v>0</v>
      </c>
      <c r="AY46" s="22">
        <f>IF(COUNTIFS(TabSynthez[Test],"="&amp;$AE46&amp;".*",TabSynthez[Page19],"Validé")&gt;0,IF(COUNTIFS(TabSynthez[Test],"="&amp;$AE46&amp;".*",TabSynthez[Page19],"Validé")+COUNTIFS(TabSynthez[Test],"="&amp;$AE46&amp;".*",TabSynthez[Page19],"NA")=$AF46,1,0),0)</f>
        <v>0</v>
      </c>
      <c r="AZ46" s="22">
        <f>IF(COUNTIFS(TabSynthez[Test],"="&amp;$AE46&amp;".*",TabSynthez[Page20],"Validé")&gt;0,IF(COUNTIFS(TabSynthez[Test],"="&amp;$AE46&amp;".*",TabSynthez[Page20],"Validé")+COUNTIFS(TabSynthez[Test],"="&amp;$AE46&amp;".*",TabSynthez[Page20],"NA")=$AF46,1,0),0)</f>
        <v>0</v>
      </c>
      <c r="BA46" s="22">
        <f>IF(COUNTIFS(TabSynthez[Test],"="&amp;$AE46&amp;".*",TabSynthez[Page21],"Validé")&gt;0,IF(COUNTIFS(TabSynthez[Test],"="&amp;$AE46&amp;".*",TabSynthez[Page21],"Validé")+COUNTIFS(TabSynthez[Test],"="&amp;$AE46&amp;".*",TabSynthez[Page21],"NA")=$AF46,1,0),0)</f>
        <v>0</v>
      </c>
    </row>
    <row r="47" spans="1:53" s="9" customFormat="1" x14ac:dyDescent="0.25">
      <c r="A47" s="68"/>
      <c r="B47" s="74" t="str">
        <f>Modèle!B49</f>
        <v>Images</v>
      </c>
      <c r="C47" s="80" t="str">
        <f>Modèle!D49</f>
        <v>1.7.4</v>
      </c>
      <c r="D47" s="81" t="str">
        <f>Modèle!E49</f>
        <v>A</v>
      </c>
      <c r="E47" s="187">
        <f ca="1">COUNTIF(OFFSET(Synthèse!$G56,0,0,1,COUNTA(Synthèse!$10:$10)-6),"="&amp;$E$1)</f>
        <v>0</v>
      </c>
      <c r="F47" s="187">
        <f ca="1">COUNTIF(OFFSET(Synthèse!$G56,0,0,1,COUNTA(Synthèse!$10:$10)-6),"="&amp;$F$1)</f>
        <v>0</v>
      </c>
      <c r="G47" s="187">
        <f ca="1">COUNTIF(OFFSET(Synthèse!$G56,0,0,1,COUNTA(Synthèse!$10:$10)-6),"="&amp;$G$1)</f>
        <v>0</v>
      </c>
      <c r="H47" s="187">
        <f ca="1">COUNTIF(OFFSET(Synthèse!$G56,0,0,1,COUNTA(Synthèse!$10:$10)-6),"="&amp;$H$1)</f>
        <v>21</v>
      </c>
      <c r="I47" s="214">
        <f t="shared" ca="1" si="1"/>
        <v>21</v>
      </c>
      <c r="J47" s="68"/>
      <c r="K47" s="96" t="s">
        <v>720</v>
      </c>
      <c r="L47" s="191" t="s">
        <v>25</v>
      </c>
      <c r="M47" s="191"/>
      <c r="N47" s="191" t="s">
        <v>499</v>
      </c>
      <c r="O47" s="192">
        <f ca="1">IF(SUM(E$73:E$76)&gt;=1,0,1)</f>
        <v>0</v>
      </c>
      <c r="P47" s="192">
        <f ca="1">IF(SUM(E$73:E$76)&gt;=1,1,IF(SUM(G$73:G$76)&gt;=1,1,IF(SUM(F$73:F$76)&gt;=1,0,1)))</f>
        <v>1</v>
      </c>
      <c r="Q47" s="192">
        <f ca="1">IF(SUM(E$73:E$76)&gt;=1,1,IF(SUM(G$73:G$76)&gt;=1,0,1))</f>
        <v>1</v>
      </c>
      <c r="R47" s="192">
        <f ca="1">IF(SUM(E$73:E$76)&gt;=1,1,IF(SUM(G$73:G$76)&gt;=1,1,IF(SUM(F$73:F$76)&gt;=1,1,IF(SUM(H$73:H$76)&gt;=1,0,1))))</f>
        <v>1</v>
      </c>
      <c r="S47" s="68"/>
      <c r="U47" s="68"/>
      <c r="X47" s="68"/>
      <c r="AA47" s="68"/>
      <c r="AD47" s="68"/>
      <c r="AE47" s="271" t="s">
        <v>512</v>
      </c>
      <c r="AF47" s="217">
        <f>COUNTIF(TabTrans[Test],"="&amp;Value!$AE47&amp;".*")</f>
        <v>2</v>
      </c>
      <c r="AG47" s="22">
        <f>IF(COUNTIFS(TabSynthez[Test],"="&amp;$AE47&amp;".*",TabSynthez[Page1],"Validé")&gt;0,IF(COUNTIFS(TabSynthez[Test],"="&amp;$AE47&amp;".*",TabSynthez[Page1],"Validé")+COUNTIFS(TabSynthez[Test],"="&amp;$AE47&amp;".*",TabSynthez[Page1],"NA")=$AF47,1,0),0)</f>
        <v>0</v>
      </c>
      <c r="AH47" s="22">
        <f>IF(COUNTIFS(TabSynthez[Test],"="&amp;$AE47&amp;".*",TabSynthez[Page2],"Validé")&gt;0,IF(COUNTIFS(TabSynthez[Test],"="&amp;$AE47&amp;".*",TabSynthez[Page2],"Validé")+COUNTIFS(TabSynthez[Test],"="&amp;$AE47&amp;".*",TabSynthez[Page2],"NA")=$AF47,1,0),0)</f>
        <v>0</v>
      </c>
      <c r="AI47" s="22">
        <f>IF(COUNTIFS(TabSynthez[Test],"="&amp;$AE47&amp;".*",TabSynthez[Page3],"Validé")&gt;0,IF(COUNTIFS(TabSynthez[Test],"="&amp;$AE47&amp;".*",TabSynthez[Page3],"Validé")+COUNTIFS(TabSynthez[Test],"="&amp;$AE47&amp;".*",TabSynthez[Page3],"NA")=$AF47,1,0),0)</f>
        <v>0</v>
      </c>
      <c r="AJ47" s="22">
        <f>IF(COUNTIFS(TabSynthez[Test],"="&amp;$AE47&amp;".*",TabSynthez[Page4],"Validé")&gt;0,IF(COUNTIFS(TabSynthez[Test],"="&amp;$AE47&amp;".*",TabSynthez[Page4],"Validé")+COUNTIFS(TabSynthez[Test],"="&amp;$AE47&amp;".*",TabSynthez[Page4],"NA")=$AF47,1,0),0)</f>
        <v>0</v>
      </c>
      <c r="AK47" s="22">
        <f>IF(COUNTIFS(TabSynthez[Test],"="&amp;$AE47&amp;".*",TabSynthez[Page5],"Validé")&gt;0,IF(COUNTIFS(TabSynthez[Test],"="&amp;$AE47&amp;".*",TabSynthez[Page5],"Validé")+COUNTIFS(TabSynthez[Test],"="&amp;$AE47&amp;".*",TabSynthez[Page5],"NA")=$AF47,1,0),0)</f>
        <v>0</v>
      </c>
      <c r="AL47" s="22">
        <f>IF(COUNTIFS(TabSynthez[Test],"="&amp;$AE47&amp;".*",TabSynthez[Page6],"Validé")&gt;0,IF(COUNTIFS(TabSynthez[Test],"="&amp;$AE47&amp;".*",TabSynthez[Page6],"Validé")+COUNTIFS(TabSynthez[Test],"="&amp;$AE47&amp;".*",TabSynthez[Page6],"NA")=$AF47,1,0),0)</f>
        <v>0</v>
      </c>
      <c r="AM47" s="22">
        <f>IF(COUNTIFS(TabSynthez[Test],"="&amp;$AE47&amp;".*",TabSynthez[Page7],"Validé")&gt;0,IF(COUNTIFS(TabSynthez[Test],"="&amp;$AE47&amp;".*",TabSynthez[Page7],"Validé")+COUNTIFS(TabSynthez[Test],"="&amp;$AE47&amp;".*",TabSynthez[Page7],"NA")=$AF47,1,0),0)</f>
        <v>0</v>
      </c>
      <c r="AN47" s="22">
        <f>IF(COUNTIFS(TabSynthez[Test],"="&amp;$AE47&amp;".*",TabSynthez[Page8],"Validé")&gt;0,IF(COUNTIFS(TabSynthez[Test],"="&amp;$AE47&amp;".*",TabSynthez[Page8],"Validé")+COUNTIFS(TabSynthez[Test],"="&amp;$AE47&amp;".*",TabSynthez[Page8],"NA")=$AF47,1,0),0)</f>
        <v>0</v>
      </c>
      <c r="AO47" s="22">
        <f>IF(COUNTIFS(TabSynthez[Test],"="&amp;$AE47&amp;".*",TabSynthez[Page9],"Validé")&gt;0,IF(COUNTIFS(TabSynthez[Test],"="&amp;$AE47&amp;".*",TabSynthez[Page9],"Validé")+COUNTIFS(TabSynthez[Test],"="&amp;$AE47&amp;".*",TabSynthez[Page9],"NA")=$AF47,1,0),0)</f>
        <v>0</v>
      </c>
      <c r="AP47" s="22">
        <f>IF(COUNTIFS(TabSynthez[Test],"="&amp;$AE47&amp;".*",TabSynthez[Page10],"Validé")&gt;0,IF(COUNTIFS(TabSynthez[Test],"="&amp;$AE47&amp;".*",TabSynthez[Page10],"Validé")+COUNTIFS(TabSynthez[Test],"="&amp;$AE47&amp;".*",TabSynthez[Page10],"NA")=$AF47,1,0),0)</f>
        <v>0</v>
      </c>
      <c r="AQ47" s="22">
        <f>IF(COUNTIFS(TabSynthez[Test],"="&amp;$AE47&amp;".*",TabSynthez[Page11],"Validé")&gt;0,IF(COUNTIFS(TabSynthez[Test],"="&amp;$AE47&amp;".*",TabSynthez[Page11],"Validé")+COUNTIFS(TabSynthez[Test],"="&amp;$AE47&amp;".*",TabSynthez[Page11],"NA")=$AF47,1,0),0)</f>
        <v>0</v>
      </c>
      <c r="AR47" s="22">
        <f>IF(COUNTIFS(TabSynthez[Test],"="&amp;$AE47&amp;".*",TabSynthez[Page12],"Validé")&gt;0,IF(COUNTIFS(TabSynthez[Test],"="&amp;$AE47&amp;".*",TabSynthez[Page12],"Validé")+COUNTIFS(TabSynthez[Test],"="&amp;$AE47&amp;".*",TabSynthez[Page12],"NA")=$AF47,1,0),0)</f>
        <v>0</v>
      </c>
      <c r="AS47" s="22">
        <f>IF(COUNTIFS(TabSynthez[Test],"="&amp;$AE47&amp;".*",TabSynthez[Page13],"Validé")&gt;0,IF(COUNTIFS(TabSynthez[Test],"="&amp;$AE47&amp;".*",TabSynthez[Page13],"Validé")+COUNTIFS(TabSynthez[Test],"="&amp;$AE47&amp;".*",TabSynthez[Page13],"NA")=$AF47,1,0),0)</f>
        <v>0</v>
      </c>
      <c r="AT47" s="22">
        <f>IF(COUNTIFS(TabSynthez[Test],"="&amp;$AE47&amp;".*",TabSynthez[Page14],"Validé")&gt;0,IF(COUNTIFS(TabSynthez[Test],"="&amp;$AE47&amp;".*",TabSynthez[Page14],"Validé")+COUNTIFS(TabSynthez[Test],"="&amp;$AE47&amp;".*",TabSynthez[Page14],"NA")=$AF47,1,0),0)</f>
        <v>0</v>
      </c>
      <c r="AU47" s="22">
        <f>IF(COUNTIFS(TabSynthez[Test],"="&amp;$AE47&amp;".*",TabSynthez[Page15],"Validé")&gt;0,IF(COUNTIFS(TabSynthez[Test],"="&amp;$AE47&amp;".*",TabSynthez[Page15],"Validé")+COUNTIFS(TabSynthez[Test],"="&amp;$AE47&amp;".*",TabSynthez[Page15],"NA")=$AF47,1,0),0)</f>
        <v>0</v>
      </c>
      <c r="AV47" s="22">
        <f>IF(COUNTIFS(TabSynthez[Test],"="&amp;$AE47&amp;".*",TabSynthez[Page16],"Validé")&gt;0,IF(COUNTIFS(TabSynthez[Test],"="&amp;$AE47&amp;".*",TabSynthez[Page16],"Validé")+COUNTIFS(TabSynthez[Test],"="&amp;$AE47&amp;".*",TabSynthez[Page16],"NA")=$AF47,1,0),0)</f>
        <v>0</v>
      </c>
      <c r="AW47" s="22">
        <f>IF(COUNTIFS(TabSynthez[Test],"="&amp;$AE47&amp;".*",TabSynthez[Page17],"Validé")&gt;0,IF(COUNTIFS(TabSynthez[Test],"="&amp;$AE47&amp;".*",TabSynthez[Page17],"Validé")+COUNTIFS(TabSynthez[Test],"="&amp;$AE47&amp;".*",TabSynthez[Page17],"NA")=$AF47,1,0),0)</f>
        <v>0</v>
      </c>
      <c r="AX47" s="22">
        <f>IF(COUNTIFS(TabSynthez[Test],"="&amp;$AE47&amp;".*",TabSynthez[Page18],"Validé")&gt;0,IF(COUNTIFS(TabSynthez[Test],"="&amp;$AE47&amp;".*",TabSynthez[Page18],"Validé")+COUNTIFS(TabSynthez[Test],"="&amp;$AE47&amp;".*",TabSynthez[Page18],"NA")=$AF47,1,0),0)</f>
        <v>0</v>
      </c>
      <c r="AY47" s="22">
        <f>IF(COUNTIFS(TabSynthez[Test],"="&amp;$AE47&amp;".*",TabSynthez[Page19],"Validé")&gt;0,IF(COUNTIFS(TabSynthez[Test],"="&amp;$AE47&amp;".*",TabSynthez[Page19],"Validé")+COUNTIFS(TabSynthez[Test],"="&amp;$AE47&amp;".*",TabSynthez[Page19],"NA")=$AF47,1,0),0)</f>
        <v>0</v>
      </c>
      <c r="AZ47" s="22">
        <f>IF(COUNTIFS(TabSynthez[Test],"="&amp;$AE47&amp;".*",TabSynthez[Page20],"Validé")&gt;0,IF(COUNTIFS(TabSynthez[Test],"="&amp;$AE47&amp;".*",TabSynthez[Page20],"Validé")+COUNTIFS(TabSynthez[Test],"="&amp;$AE47&amp;".*",TabSynthez[Page20],"NA")=$AF47,1,0),0)</f>
        <v>0</v>
      </c>
      <c r="BA47" s="22">
        <f>IF(COUNTIFS(TabSynthez[Test],"="&amp;$AE47&amp;".*",TabSynthez[Page21],"Validé")&gt;0,IF(COUNTIFS(TabSynthez[Test],"="&amp;$AE47&amp;".*",TabSynthez[Page21],"Validé")+COUNTIFS(TabSynthez[Test],"="&amp;$AE47&amp;".*",TabSynthez[Page21],"NA")=$AF47,1,0),0)</f>
        <v>0</v>
      </c>
    </row>
    <row r="48" spans="1:53" s="9" customFormat="1" x14ac:dyDescent="0.25">
      <c r="A48" s="68"/>
      <c r="B48" s="74" t="str">
        <f>Modèle!B50</f>
        <v>Images</v>
      </c>
      <c r="C48" s="80" t="str">
        <f>Modèle!D50</f>
        <v>1.7.5</v>
      </c>
      <c r="D48" s="81" t="str">
        <f>Modèle!E50</f>
        <v>A</v>
      </c>
      <c r="E48" s="187">
        <f ca="1">COUNTIF(OFFSET(Synthèse!$G57,0,0,1,COUNTA(Synthèse!$10:$10)-6),"="&amp;$E$1)</f>
        <v>0</v>
      </c>
      <c r="F48" s="187">
        <f ca="1">COUNTIF(OFFSET(Synthèse!$G57,0,0,1,COUNTA(Synthèse!$10:$10)-6),"="&amp;$F$1)</f>
        <v>0</v>
      </c>
      <c r="G48" s="187">
        <f ca="1">COUNTIF(OFFSET(Synthèse!$G57,0,0,1,COUNTA(Synthèse!$10:$10)-6),"="&amp;$G$1)</f>
        <v>0</v>
      </c>
      <c r="H48" s="187">
        <f ca="1">COUNTIF(OFFSET(Synthèse!$G57,0,0,1,COUNTA(Synthèse!$10:$10)-6),"="&amp;$H$1)</f>
        <v>21</v>
      </c>
      <c r="I48" s="214">
        <f t="shared" ca="1" si="1"/>
        <v>21</v>
      </c>
      <c r="J48" s="68"/>
      <c r="K48" s="96" t="s">
        <v>721</v>
      </c>
      <c r="L48" s="193" t="s">
        <v>24</v>
      </c>
      <c r="M48" s="193"/>
      <c r="N48" s="193" t="s">
        <v>500</v>
      </c>
      <c r="O48" s="194">
        <f ca="1">IF(SUM(E$77:E$79)&gt;=1,0,1)</f>
        <v>1</v>
      </c>
      <c r="P48" s="194">
        <f ca="1">IF(SUM(E$77:E$79)&gt;=1,1,IF(SUM(G$77:G$79)&gt;=1,1,IF(SUM(F$77:F$79)&gt;=1,0,1)))</f>
        <v>1</v>
      </c>
      <c r="Q48" s="194">
        <f ca="1">IF(SUM(E$77:E$79)&gt;=1,1,IF(SUM(G$77:G$79)&gt;=1,0,1))</f>
        <v>1</v>
      </c>
      <c r="R48" s="194">
        <f ca="1">IF(SUM(E$77:E$79)&gt;=1,1,IF(SUM(G$77:G$79)&gt;=1,1,IF(SUM(F$77:F$79)&gt;=1,1,IF(SUM(H$77:H$79)&gt;=1,0,1))))</f>
        <v>0</v>
      </c>
      <c r="S48" s="68"/>
      <c r="U48" s="68"/>
      <c r="X48" s="68"/>
      <c r="AA48" s="68"/>
      <c r="AD48" s="68"/>
      <c r="AE48" s="271" t="s">
        <v>513</v>
      </c>
      <c r="AF48" s="217">
        <f>COUNTIF(TabTrans[Test],"="&amp;Value!$AE48&amp;".*")</f>
        <v>1</v>
      </c>
      <c r="AG48" s="22">
        <f>IF(COUNTIFS(TabSynthez[Test],"="&amp;$AE48&amp;".*",TabSynthez[Page1],"Validé")&gt;0,IF(COUNTIFS(TabSynthez[Test],"="&amp;$AE48&amp;".*",TabSynthez[Page1],"Validé")+COUNTIFS(TabSynthez[Test],"="&amp;$AE48&amp;".*",TabSynthez[Page1],"NA")=$AF48,1,0),0)</f>
        <v>0</v>
      </c>
      <c r="AH48" s="22">
        <f>IF(COUNTIFS(TabSynthez[Test],"="&amp;$AE48&amp;".*",TabSynthez[Page2],"Validé")&gt;0,IF(COUNTIFS(TabSynthez[Test],"="&amp;$AE48&amp;".*",TabSynthez[Page2],"Validé")+COUNTIFS(TabSynthez[Test],"="&amp;$AE48&amp;".*",TabSynthez[Page2],"NA")=$AF48,1,0),0)</f>
        <v>0</v>
      </c>
      <c r="AI48" s="22">
        <f>IF(COUNTIFS(TabSynthez[Test],"="&amp;$AE48&amp;".*",TabSynthez[Page3],"Validé")&gt;0,IF(COUNTIFS(TabSynthez[Test],"="&amp;$AE48&amp;".*",TabSynthez[Page3],"Validé")+COUNTIFS(TabSynthez[Test],"="&amp;$AE48&amp;".*",TabSynthez[Page3],"NA")=$AF48,1,0),0)</f>
        <v>0</v>
      </c>
      <c r="AJ48" s="22">
        <f>IF(COUNTIFS(TabSynthez[Test],"="&amp;$AE48&amp;".*",TabSynthez[Page4],"Validé")&gt;0,IF(COUNTIFS(TabSynthez[Test],"="&amp;$AE48&amp;".*",TabSynthez[Page4],"Validé")+COUNTIFS(TabSynthez[Test],"="&amp;$AE48&amp;".*",TabSynthez[Page4],"NA")=$AF48,1,0),0)</f>
        <v>0</v>
      </c>
      <c r="AK48" s="22">
        <f>IF(COUNTIFS(TabSynthez[Test],"="&amp;$AE48&amp;".*",TabSynthez[Page5],"Validé")&gt;0,IF(COUNTIFS(TabSynthez[Test],"="&amp;$AE48&amp;".*",TabSynthez[Page5],"Validé")+COUNTIFS(TabSynthez[Test],"="&amp;$AE48&amp;".*",TabSynthez[Page5],"NA")=$AF48,1,0),0)</f>
        <v>0</v>
      </c>
      <c r="AL48" s="22">
        <f>IF(COUNTIFS(TabSynthez[Test],"="&amp;$AE48&amp;".*",TabSynthez[Page6],"Validé")&gt;0,IF(COUNTIFS(TabSynthez[Test],"="&amp;$AE48&amp;".*",TabSynthez[Page6],"Validé")+COUNTIFS(TabSynthez[Test],"="&amp;$AE48&amp;".*",TabSynthez[Page6],"NA")=$AF48,1,0),0)</f>
        <v>0</v>
      </c>
      <c r="AM48" s="22">
        <f>IF(COUNTIFS(TabSynthez[Test],"="&amp;$AE48&amp;".*",TabSynthez[Page7],"Validé")&gt;0,IF(COUNTIFS(TabSynthez[Test],"="&amp;$AE48&amp;".*",TabSynthez[Page7],"Validé")+COUNTIFS(TabSynthez[Test],"="&amp;$AE48&amp;".*",TabSynthez[Page7],"NA")=$AF48,1,0),0)</f>
        <v>0</v>
      </c>
      <c r="AN48" s="22">
        <f>IF(COUNTIFS(TabSynthez[Test],"="&amp;$AE48&amp;".*",TabSynthez[Page8],"Validé")&gt;0,IF(COUNTIFS(TabSynthez[Test],"="&amp;$AE48&amp;".*",TabSynthez[Page8],"Validé")+COUNTIFS(TabSynthez[Test],"="&amp;$AE48&amp;".*",TabSynthez[Page8],"NA")=$AF48,1,0),0)</f>
        <v>0</v>
      </c>
      <c r="AO48" s="22">
        <f>IF(COUNTIFS(TabSynthez[Test],"="&amp;$AE48&amp;".*",TabSynthez[Page9],"Validé")&gt;0,IF(COUNTIFS(TabSynthez[Test],"="&amp;$AE48&amp;".*",TabSynthez[Page9],"Validé")+COUNTIFS(TabSynthez[Test],"="&amp;$AE48&amp;".*",TabSynthez[Page9],"NA")=$AF48,1,0),0)</f>
        <v>0</v>
      </c>
      <c r="AP48" s="22">
        <f>IF(COUNTIFS(TabSynthez[Test],"="&amp;$AE48&amp;".*",TabSynthez[Page10],"Validé")&gt;0,IF(COUNTIFS(TabSynthez[Test],"="&amp;$AE48&amp;".*",TabSynthez[Page10],"Validé")+COUNTIFS(TabSynthez[Test],"="&amp;$AE48&amp;".*",TabSynthez[Page10],"NA")=$AF48,1,0),0)</f>
        <v>0</v>
      </c>
      <c r="AQ48" s="22">
        <f>IF(COUNTIFS(TabSynthez[Test],"="&amp;$AE48&amp;".*",TabSynthez[Page11],"Validé")&gt;0,IF(COUNTIFS(TabSynthez[Test],"="&amp;$AE48&amp;".*",TabSynthez[Page11],"Validé")+COUNTIFS(TabSynthez[Test],"="&amp;$AE48&amp;".*",TabSynthez[Page11],"NA")=$AF48,1,0),0)</f>
        <v>0</v>
      </c>
      <c r="AR48" s="22">
        <f>IF(COUNTIFS(TabSynthez[Test],"="&amp;$AE48&amp;".*",TabSynthez[Page12],"Validé")&gt;0,IF(COUNTIFS(TabSynthez[Test],"="&amp;$AE48&amp;".*",TabSynthez[Page12],"Validé")+COUNTIFS(TabSynthez[Test],"="&amp;$AE48&amp;".*",TabSynthez[Page12],"NA")=$AF48,1,0),0)</f>
        <v>0</v>
      </c>
      <c r="AS48" s="22">
        <f>IF(COUNTIFS(TabSynthez[Test],"="&amp;$AE48&amp;".*",TabSynthez[Page13],"Validé")&gt;0,IF(COUNTIFS(TabSynthez[Test],"="&amp;$AE48&amp;".*",TabSynthez[Page13],"Validé")+COUNTIFS(TabSynthez[Test],"="&amp;$AE48&amp;".*",TabSynthez[Page13],"NA")=$AF48,1,0),0)</f>
        <v>0</v>
      </c>
      <c r="AT48" s="22">
        <f>IF(COUNTIFS(TabSynthez[Test],"="&amp;$AE48&amp;".*",TabSynthez[Page14],"Validé")&gt;0,IF(COUNTIFS(TabSynthez[Test],"="&amp;$AE48&amp;".*",TabSynthez[Page14],"Validé")+COUNTIFS(TabSynthez[Test],"="&amp;$AE48&amp;".*",TabSynthez[Page14],"NA")=$AF48,1,0),0)</f>
        <v>0</v>
      </c>
      <c r="AU48" s="22">
        <f>IF(COUNTIFS(TabSynthez[Test],"="&amp;$AE48&amp;".*",TabSynthez[Page15],"Validé")&gt;0,IF(COUNTIFS(TabSynthez[Test],"="&amp;$AE48&amp;".*",TabSynthez[Page15],"Validé")+COUNTIFS(TabSynthez[Test],"="&amp;$AE48&amp;".*",TabSynthez[Page15],"NA")=$AF48,1,0),0)</f>
        <v>0</v>
      </c>
      <c r="AV48" s="22">
        <f>IF(COUNTIFS(TabSynthez[Test],"="&amp;$AE48&amp;".*",TabSynthez[Page16],"Validé")&gt;0,IF(COUNTIFS(TabSynthez[Test],"="&amp;$AE48&amp;".*",TabSynthez[Page16],"Validé")+COUNTIFS(TabSynthez[Test],"="&amp;$AE48&amp;".*",TabSynthez[Page16],"NA")=$AF48,1,0),0)</f>
        <v>0</v>
      </c>
      <c r="AW48" s="22">
        <f>IF(COUNTIFS(TabSynthez[Test],"="&amp;$AE48&amp;".*",TabSynthez[Page17],"Validé")&gt;0,IF(COUNTIFS(TabSynthez[Test],"="&amp;$AE48&amp;".*",TabSynthez[Page17],"Validé")+COUNTIFS(TabSynthez[Test],"="&amp;$AE48&amp;".*",TabSynthez[Page17],"NA")=$AF48,1,0),0)</f>
        <v>0</v>
      </c>
      <c r="AX48" s="22">
        <f>IF(COUNTIFS(TabSynthez[Test],"="&amp;$AE48&amp;".*",TabSynthez[Page18],"Validé")&gt;0,IF(COUNTIFS(TabSynthez[Test],"="&amp;$AE48&amp;".*",TabSynthez[Page18],"Validé")+COUNTIFS(TabSynthez[Test],"="&amp;$AE48&amp;".*",TabSynthez[Page18],"NA")=$AF48,1,0),0)</f>
        <v>1</v>
      </c>
      <c r="AY48" s="22">
        <f>IF(COUNTIFS(TabSynthez[Test],"="&amp;$AE48&amp;".*",TabSynthez[Page19],"Validé")&gt;0,IF(COUNTIFS(TabSynthez[Test],"="&amp;$AE48&amp;".*",TabSynthez[Page19],"Validé")+COUNTIFS(TabSynthez[Test],"="&amp;$AE48&amp;".*",TabSynthez[Page19],"NA")=$AF48,1,0),0)</f>
        <v>0</v>
      </c>
      <c r="AZ48" s="22">
        <f>IF(COUNTIFS(TabSynthez[Test],"="&amp;$AE48&amp;".*",TabSynthez[Page20],"Validé")&gt;0,IF(COUNTIFS(TabSynthez[Test],"="&amp;$AE48&amp;".*",TabSynthez[Page20],"Validé")+COUNTIFS(TabSynthez[Test],"="&amp;$AE48&amp;".*",TabSynthez[Page20],"NA")=$AF48,1,0),0)</f>
        <v>0</v>
      </c>
      <c r="BA48" s="22">
        <f>IF(COUNTIFS(TabSynthez[Test],"="&amp;$AE48&amp;".*",TabSynthez[Page21],"Validé")&gt;0,IF(COUNTIFS(TabSynthez[Test],"="&amp;$AE48&amp;".*",TabSynthez[Page21],"Validé")+COUNTIFS(TabSynthez[Test],"="&amp;$AE48&amp;".*",TabSynthez[Page21],"NA")=$AF48,1,0),0)</f>
        <v>0</v>
      </c>
    </row>
    <row r="49" spans="1:53" s="9" customFormat="1" x14ac:dyDescent="0.25">
      <c r="A49" s="68"/>
      <c r="B49" s="74" t="str">
        <f>Modèle!B51</f>
        <v>Images</v>
      </c>
      <c r="C49" s="80" t="str">
        <f>Modèle!D51</f>
        <v>1.7.6</v>
      </c>
      <c r="D49" s="81" t="str">
        <f>Modèle!E51</f>
        <v>A</v>
      </c>
      <c r="E49" s="187">
        <f ca="1">COUNTIF(OFFSET(Synthèse!$G58,0,0,1,COUNTA(Synthèse!$10:$10)-6),"="&amp;$E$1)</f>
        <v>0</v>
      </c>
      <c r="F49" s="187">
        <f ca="1">COUNTIF(OFFSET(Synthèse!$G58,0,0,1,COUNTA(Synthèse!$10:$10)-6),"="&amp;$F$1)</f>
        <v>0</v>
      </c>
      <c r="G49" s="187">
        <f ca="1">COUNTIF(OFFSET(Synthèse!$G58,0,0,1,COUNTA(Synthèse!$10:$10)-6),"="&amp;$G$1)</f>
        <v>0</v>
      </c>
      <c r="H49" s="187">
        <f ca="1">COUNTIF(OFFSET(Synthèse!$G58,0,0,1,COUNTA(Synthèse!$10:$10)-6),"="&amp;$H$1)</f>
        <v>21</v>
      </c>
      <c r="I49" s="214">
        <f t="shared" ca="1" si="1"/>
        <v>21</v>
      </c>
      <c r="J49" s="68"/>
      <c r="K49" s="96" t="s">
        <v>722</v>
      </c>
      <c r="L49" s="193" t="s">
        <v>24</v>
      </c>
      <c r="M49" s="193"/>
      <c r="N49" s="193" t="s">
        <v>501</v>
      </c>
      <c r="O49" s="194">
        <f ca="1">IF(SUM(E$80:E$82)&gt;=1,0,1)</f>
        <v>1</v>
      </c>
      <c r="P49" s="194">
        <f ca="1">IF(SUM(E$80:E$82)&gt;=1,1,IF(SUM(G$80:G$82)&gt;=1,1,IF(SUM(F$80:F$82)&gt;=1,0,1)))</f>
        <v>1</v>
      </c>
      <c r="Q49" s="194">
        <f ca="1">IF(SUM(E$80:E$82)&gt;=1,1,IF(SUM(G$80:G$82)&gt;=1,0,1))</f>
        <v>1</v>
      </c>
      <c r="R49" s="194">
        <f ca="1">IF(SUM(E$80:E$82)&gt;=1,1,IF(SUM(G$80:G$82)&gt;=1,1,IF(SUM(F$80:F$82)&gt;=1,1,IF(SUM(H$80:H$82)&gt;=1,0,1))))</f>
        <v>0</v>
      </c>
      <c r="S49" s="68"/>
      <c r="U49" s="68"/>
      <c r="X49" s="68"/>
      <c r="AA49" s="68"/>
      <c r="AD49" s="68"/>
      <c r="AE49" s="271" t="s">
        <v>514</v>
      </c>
      <c r="AF49" s="217">
        <f>COUNTIF(TabTrans[Test],"="&amp;Value!$AE49&amp;".*")</f>
        <v>1</v>
      </c>
      <c r="AG49" s="22">
        <f>IF(COUNTIFS(TabSynthez[Test],"="&amp;$AE49&amp;".*",TabSynthez[Page1],"Validé")&gt;0,IF(COUNTIFS(TabSynthez[Test],"="&amp;$AE49&amp;".*",TabSynthez[Page1],"Validé")+COUNTIFS(TabSynthez[Test],"="&amp;$AE49&amp;".*",TabSynthez[Page1],"NA")=$AF49,1,0),0)</f>
        <v>0</v>
      </c>
      <c r="AH49" s="22">
        <f>IF(COUNTIFS(TabSynthez[Test],"="&amp;$AE49&amp;".*",TabSynthez[Page2],"Validé")&gt;0,IF(COUNTIFS(TabSynthez[Test],"="&amp;$AE49&amp;".*",TabSynthez[Page2],"Validé")+COUNTIFS(TabSynthez[Test],"="&amp;$AE49&amp;".*",TabSynthez[Page2],"NA")=$AF49,1,0),0)</f>
        <v>0</v>
      </c>
      <c r="AI49" s="22">
        <f>IF(COUNTIFS(TabSynthez[Test],"="&amp;$AE49&amp;".*",TabSynthez[Page3],"Validé")&gt;0,IF(COUNTIFS(TabSynthez[Test],"="&amp;$AE49&amp;".*",TabSynthez[Page3],"Validé")+COUNTIFS(TabSynthez[Test],"="&amp;$AE49&amp;".*",TabSynthez[Page3],"NA")=$AF49,1,0),0)</f>
        <v>0</v>
      </c>
      <c r="AJ49" s="22">
        <f>IF(COUNTIFS(TabSynthez[Test],"="&amp;$AE49&amp;".*",TabSynthez[Page4],"Validé")&gt;0,IF(COUNTIFS(TabSynthez[Test],"="&amp;$AE49&amp;".*",TabSynthez[Page4],"Validé")+COUNTIFS(TabSynthez[Test],"="&amp;$AE49&amp;".*",TabSynthez[Page4],"NA")=$AF49,1,0),0)</f>
        <v>0</v>
      </c>
      <c r="AK49" s="22">
        <f>IF(COUNTIFS(TabSynthez[Test],"="&amp;$AE49&amp;".*",TabSynthez[Page5],"Validé")&gt;0,IF(COUNTIFS(TabSynthez[Test],"="&amp;$AE49&amp;".*",TabSynthez[Page5],"Validé")+COUNTIFS(TabSynthez[Test],"="&amp;$AE49&amp;".*",TabSynthez[Page5],"NA")=$AF49,1,0),0)</f>
        <v>0</v>
      </c>
      <c r="AL49" s="22">
        <f>IF(COUNTIFS(TabSynthez[Test],"="&amp;$AE49&amp;".*",TabSynthez[Page6],"Validé")&gt;0,IF(COUNTIFS(TabSynthez[Test],"="&amp;$AE49&amp;".*",TabSynthez[Page6],"Validé")+COUNTIFS(TabSynthez[Test],"="&amp;$AE49&amp;".*",TabSynthez[Page6],"NA")=$AF49,1,0),0)</f>
        <v>0</v>
      </c>
      <c r="AM49" s="22">
        <f>IF(COUNTIFS(TabSynthez[Test],"="&amp;$AE49&amp;".*",TabSynthez[Page7],"Validé")&gt;0,IF(COUNTIFS(TabSynthez[Test],"="&amp;$AE49&amp;".*",TabSynthez[Page7],"Validé")+COUNTIFS(TabSynthez[Test],"="&amp;$AE49&amp;".*",TabSynthez[Page7],"NA")=$AF49,1,0),0)</f>
        <v>0</v>
      </c>
      <c r="AN49" s="22">
        <f>IF(COUNTIFS(TabSynthez[Test],"="&amp;$AE49&amp;".*",TabSynthez[Page8],"Validé")&gt;0,IF(COUNTIFS(TabSynthez[Test],"="&amp;$AE49&amp;".*",TabSynthez[Page8],"Validé")+COUNTIFS(TabSynthez[Test],"="&amp;$AE49&amp;".*",TabSynthez[Page8],"NA")=$AF49,1,0),0)</f>
        <v>0</v>
      </c>
      <c r="AO49" s="22">
        <f>IF(COUNTIFS(TabSynthez[Test],"="&amp;$AE49&amp;".*",TabSynthez[Page9],"Validé")&gt;0,IF(COUNTIFS(TabSynthez[Test],"="&amp;$AE49&amp;".*",TabSynthez[Page9],"Validé")+COUNTIFS(TabSynthez[Test],"="&amp;$AE49&amp;".*",TabSynthez[Page9],"NA")=$AF49,1,0),0)</f>
        <v>0</v>
      </c>
      <c r="AP49" s="22">
        <f>IF(COUNTIFS(TabSynthez[Test],"="&amp;$AE49&amp;".*",TabSynthez[Page10],"Validé")&gt;0,IF(COUNTIFS(TabSynthez[Test],"="&amp;$AE49&amp;".*",TabSynthez[Page10],"Validé")+COUNTIFS(TabSynthez[Test],"="&amp;$AE49&amp;".*",TabSynthez[Page10],"NA")=$AF49,1,0),0)</f>
        <v>0</v>
      </c>
      <c r="AQ49" s="22">
        <f>IF(COUNTIFS(TabSynthez[Test],"="&amp;$AE49&amp;".*",TabSynthez[Page11],"Validé")&gt;0,IF(COUNTIFS(TabSynthez[Test],"="&amp;$AE49&amp;".*",TabSynthez[Page11],"Validé")+COUNTIFS(TabSynthez[Test],"="&amp;$AE49&amp;".*",TabSynthez[Page11],"NA")=$AF49,1,0),0)</f>
        <v>0</v>
      </c>
      <c r="AR49" s="22">
        <f>IF(COUNTIFS(TabSynthez[Test],"="&amp;$AE49&amp;".*",TabSynthez[Page12],"Validé")&gt;0,IF(COUNTIFS(TabSynthez[Test],"="&amp;$AE49&amp;".*",TabSynthez[Page12],"Validé")+COUNTIFS(TabSynthez[Test],"="&amp;$AE49&amp;".*",TabSynthez[Page12],"NA")=$AF49,1,0),0)</f>
        <v>0</v>
      </c>
      <c r="AS49" s="22">
        <f>IF(COUNTIFS(TabSynthez[Test],"="&amp;$AE49&amp;".*",TabSynthez[Page13],"Validé")&gt;0,IF(COUNTIFS(TabSynthez[Test],"="&amp;$AE49&amp;".*",TabSynthez[Page13],"Validé")+COUNTIFS(TabSynthez[Test],"="&amp;$AE49&amp;".*",TabSynthez[Page13],"NA")=$AF49,1,0),0)</f>
        <v>0</v>
      </c>
      <c r="AT49" s="22">
        <f>IF(COUNTIFS(TabSynthez[Test],"="&amp;$AE49&amp;".*",TabSynthez[Page14],"Validé")&gt;0,IF(COUNTIFS(TabSynthez[Test],"="&amp;$AE49&amp;".*",TabSynthez[Page14],"Validé")+COUNTIFS(TabSynthez[Test],"="&amp;$AE49&amp;".*",TabSynthez[Page14],"NA")=$AF49,1,0),0)</f>
        <v>0</v>
      </c>
      <c r="AU49" s="22">
        <f>IF(COUNTIFS(TabSynthez[Test],"="&amp;$AE49&amp;".*",TabSynthez[Page15],"Validé")&gt;0,IF(COUNTIFS(TabSynthez[Test],"="&amp;$AE49&amp;".*",TabSynthez[Page15],"Validé")+COUNTIFS(TabSynthez[Test],"="&amp;$AE49&amp;".*",TabSynthez[Page15],"NA")=$AF49,1,0),0)</f>
        <v>0</v>
      </c>
      <c r="AV49" s="22">
        <f>IF(COUNTIFS(TabSynthez[Test],"="&amp;$AE49&amp;".*",TabSynthez[Page16],"Validé")&gt;0,IF(COUNTIFS(TabSynthez[Test],"="&amp;$AE49&amp;".*",TabSynthez[Page16],"Validé")+COUNTIFS(TabSynthez[Test],"="&amp;$AE49&amp;".*",TabSynthez[Page16],"NA")=$AF49,1,0),0)</f>
        <v>0</v>
      </c>
      <c r="AW49" s="22">
        <f>IF(COUNTIFS(TabSynthez[Test],"="&amp;$AE49&amp;".*",TabSynthez[Page17],"Validé")&gt;0,IF(COUNTIFS(TabSynthez[Test],"="&amp;$AE49&amp;".*",TabSynthez[Page17],"Validé")+COUNTIFS(TabSynthez[Test],"="&amp;$AE49&amp;".*",TabSynthez[Page17],"NA")=$AF49,1,0),0)</f>
        <v>0</v>
      </c>
      <c r="AX49" s="22">
        <f>IF(COUNTIFS(TabSynthez[Test],"="&amp;$AE49&amp;".*",TabSynthez[Page18],"Validé")&gt;0,IF(COUNTIFS(TabSynthez[Test],"="&amp;$AE49&amp;".*",TabSynthez[Page18],"Validé")+COUNTIFS(TabSynthez[Test],"="&amp;$AE49&amp;".*",TabSynthez[Page18],"NA")=$AF49,1,0),0)</f>
        <v>1</v>
      </c>
      <c r="AY49" s="22">
        <f>IF(COUNTIFS(TabSynthez[Test],"="&amp;$AE49&amp;".*",TabSynthez[Page19],"Validé")&gt;0,IF(COUNTIFS(TabSynthez[Test],"="&amp;$AE49&amp;".*",TabSynthez[Page19],"Validé")+COUNTIFS(TabSynthez[Test],"="&amp;$AE49&amp;".*",TabSynthez[Page19],"NA")=$AF49,1,0),0)</f>
        <v>0</v>
      </c>
      <c r="AZ49" s="22">
        <f>IF(COUNTIFS(TabSynthez[Test],"="&amp;$AE49&amp;".*",TabSynthez[Page20],"Validé")&gt;0,IF(COUNTIFS(TabSynthez[Test],"="&amp;$AE49&amp;".*",TabSynthez[Page20],"Validé")+COUNTIFS(TabSynthez[Test],"="&amp;$AE49&amp;".*",TabSynthez[Page20],"NA")=$AF49,1,0),0)</f>
        <v>0</v>
      </c>
      <c r="BA49" s="22">
        <f>IF(COUNTIFS(TabSynthez[Test],"="&amp;$AE49&amp;".*",TabSynthez[Page21],"Validé")&gt;0,IF(COUNTIFS(TabSynthez[Test],"="&amp;$AE49&amp;".*",TabSynthez[Page21],"Validé")+COUNTIFS(TabSynthez[Test],"="&amp;$AE49&amp;".*",TabSynthez[Page21],"NA")=$AF49,1,0),0)</f>
        <v>0</v>
      </c>
    </row>
    <row r="50" spans="1:53" s="9" customFormat="1" x14ac:dyDescent="0.25">
      <c r="A50" s="68"/>
      <c r="B50" s="75" t="str">
        <f>Modèle!B52</f>
        <v>Images</v>
      </c>
      <c r="C50" s="82" t="str">
        <f>Modèle!D52</f>
        <v>1.8.1</v>
      </c>
      <c r="D50" s="83" t="str">
        <f>Modèle!E52</f>
        <v>AA</v>
      </c>
      <c r="E50" s="188">
        <f ca="1">COUNTIF(OFFSET(Synthèse!$G59,0,0,1,COUNTA(Synthèse!$10:$10)-6),"="&amp;$E$1)</f>
        <v>21</v>
      </c>
      <c r="F50" s="188">
        <f ca="1">COUNTIF(OFFSET(Synthèse!$G59,0,0,1,COUNTA(Synthèse!$10:$10)-6),"="&amp;$F$1)</f>
        <v>0</v>
      </c>
      <c r="G50" s="188">
        <f ca="1">COUNTIF(OFFSET(Synthèse!$G59,0,0,1,COUNTA(Synthèse!$10:$10)-6),"="&amp;$G$1)</f>
        <v>0</v>
      </c>
      <c r="H50" s="188">
        <f ca="1">COUNTIF(OFFSET(Synthèse!$G59,0,0,1,COUNTA(Synthèse!$10:$10)-6),"="&amp;$H$1)</f>
        <v>0</v>
      </c>
      <c r="I50" s="214">
        <f t="shared" ca="1" si="1"/>
        <v>21</v>
      </c>
      <c r="J50" s="68"/>
      <c r="K50" s="96" t="s">
        <v>723</v>
      </c>
      <c r="L50" s="193" t="s">
        <v>24</v>
      </c>
      <c r="M50" s="193"/>
      <c r="N50" s="193" t="s">
        <v>502</v>
      </c>
      <c r="O50" s="194">
        <f ca="1">IF(SUM(E$83:E$84)&gt;=1,0,1)</f>
        <v>1</v>
      </c>
      <c r="P50" s="194">
        <f ca="1">IF(SUM(E$83:E$84)&gt;=1,1,IF(SUM(G$83:G$84)&gt;=1,1,IF(SUM(F$83:F$84)&gt;=1,0,1)))</f>
        <v>1</v>
      </c>
      <c r="Q50" s="194">
        <f ca="1">IF(SUM(E$83:E$84)&gt;=1,1,IF(SUM(G$83:G$84)&gt;=1,0,1))</f>
        <v>1</v>
      </c>
      <c r="R50" s="194">
        <f ca="1">IF(SUM(E$83:E$84)&gt;=1,1,IF(SUM(G$83:G$84)&gt;=1,1,IF(SUM(F$83:F$84)&gt;=1,1,IF(SUM(H$83:H$84)&gt;=1,0,1))))</f>
        <v>0</v>
      </c>
      <c r="S50" s="68"/>
      <c r="U50" s="68"/>
      <c r="X50" s="68"/>
      <c r="AA50" s="68"/>
      <c r="AD50" s="68"/>
      <c r="AE50" s="271" t="s">
        <v>515</v>
      </c>
      <c r="AF50" s="217">
        <f>COUNTIF(TabTrans[Test],"="&amp;Value!$AE50&amp;".*")</f>
        <v>1</v>
      </c>
      <c r="AG50" s="22">
        <f>IF(COUNTIFS(TabSynthez[Test],"="&amp;$AE50&amp;".*",TabSynthez[Page1],"Validé")&gt;0,IF(COUNTIFS(TabSynthez[Test],"="&amp;$AE50&amp;".*",TabSynthez[Page1],"Validé")+COUNTIFS(TabSynthez[Test],"="&amp;$AE50&amp;".*",TabSynthez[Page1],"NA")=$AF50,1,0),0)</f>
        <v>0</v>
      </c>
      <c r="AH50" s="22">
        <f>IF(COUNTIFS(TabSynthez[Test],"="&amp;$AE50&amp;".*",TabSynthez[Page2],"Validé")&gt;0,IF(COUNTIFS(TabSynthez[Test],"="&amp;$AE50&amp;".*",TabSynthez[Page2],"Validé")+COUNTIFS(TabSynthez[Test],"="&amp;$AE50&amp;".*",TabSynthez[Page2],"NA")=$AF50,1,0),0)</f>
        <v>0</v>
      </c>
      <c r="AI50" s="22">
        <f>IF(COUNTIFS(TabSynthez[Test],"="&amp;$AE50&amp;".*",TabSynthez[Page3],"Validé")&gt;0,IF(COUNTIFS(TabSynthez[Test],"="&amp;$AE50&amp;".*",TabSynthez[Page3],"Validé")+COUNTIFS(TabSynthez[Test],"="&amp;$AE50&amp;".*",TabSynthez[Page3],"NA")=$AF50,1,0),0)</f>
        <v>0</v>
      </c>
      <c r="AJ50" s="22">
        <f>IF(COUNTIFS(TabSynthez[Test],"="&amp;$AE50&amp;".*",TabSynthez[Page4],"Validé")&gt;0,IF(COUNTIFS(TabSynthez[Test],"="&amp;$AE50&amp;".*",TabSynthez[Page4],"Validé")+COUNTIFS(TabSynthez[Test],"="&amp;$AE50&amp;".*",TabSynthez[Page4],"NA")=$AF50,1,0),0)</f>
        <v>0</v>
      </c>
      <c r="AK50" s="22">
        <f>IF(COUNTIFS(TabSynthez[Test],"="&amp;$AE50&amp;".*",TabSynthez[Page5],"Validé")&gt;0,IF(COUNTIFS(TabSynthez[Test],"="&amp;$AE50&amp;".*",TabSynthez[Page5],"Validé")+COUNTIFS(TabSynthez[Test],"="&amp;$AE50&amp;".*",TabSynthez[Page5],"NA")=$AF50,1,0),0)</f>
        <v>0</v>
      </c>
      <c r="AL50" s="22">
        <f>IF(COUNTIFS(TabSynthez[Test],"="&amp;$AE50&amp;".*",TabSynthez[Page6],"Validé")&gt;0,IF(COUNTIFS(TabSynthez[Test],"="&amp;$AE50&amp;".*",TabSynthez[Page6],"Validé")+COUNTIFS(TabSynthez[Test],"="&amp;$AE50&amp;".*",TabSynthez[Page6],"NA")=$AF50,1,0),0)</f>
        <v>0</v>
      </c>
      <c r="AM50" s="22">
        <f>IF(COUNTIFS(TabSynthez[Test],"="&amp;$AE50&amp;".*",TabSynthez[Page7],"Validé")&gt;0,IF(COUNTIFS(TabSynthez[Test],"="&amp;$AE50&amp;".*",TabSynthez[Page7],"Validé")+COUNTIFS(TabSynthez[Test],"="&amp;$AE50&amp;".*",TabSynthez[Page7],"NA")=$AF50,1,0),0)</f>
        <v>0</v>
      </c>
      <c r="AN50" s="22">
        <f>IF(COUNTIFS(TabSynthez[Test],"="&amp;$AE50&amp;".*",TabSynthez[Page8],"Validé")&gt;0,IF(COUNTIFS(TabSynthez[Test],"="&amp;$AE50&amp;".*",TabSynthez[Page8],"Validé")+COUNTIFS(TabSynthez[Test],"="&amp;$AE50&amp;".*",TabSynthez[Page8],"NA")=$AF50,1,0),0)</f>
        <v>0</v>
      </c>
      <c r="AO50" s="22">
        <f>IF(COUNTIFS(TabSynthez[Test],"="&amp;$AE50&amp;".*",TabSynthez[Page9],"Validé")&gt;0,IF(COUNTIFS(TabSynthez[Test],"="&amp;$AE50&amp;".*",TabSynthez[Page9],"Validé")+COUNTIFS(TabSynthez[Test],"="&amp;$AE50&amp;".*",TabSynthez[Page9],"NA")=$AF50,1,0),0)</f>
        <v>0</v>
      </c>
      <c r="AP50" s="22">
        <f>IF(COUNTIFS(TabSynthez[Test],"="&amp;$AE50&amp;".*",TabSynthez[Page10],"Validé")&gt;0,IF(COUNTIFS(TabSynthez[Test],"="&amp;$AE50&amp;".*",TabSynthez[Page10],"Validé")+COUNTIFS(TabSynthez[Test],"="&amp;$AE50&amp;".*",TabSynthez[Page10],"NA")=$AF50,1,0),0)</f>
        <v>0</v>
      </c>
      <c r="AQ50" s="22">
        <f>IF(COUNTIFS(TabSynthez[Test],"="&amp;$AE50&amp;".*",TabSynthez[Page11],"Validé")&gt;0,IF(COUNTIFS(TabSynthez[Test],"="&amp;$AE50&amp;".*",TabSynthez[Page11],"Validé")+COUNTIFS(TabSynthez[Test],"="&amp;$AE50&amp;".*",TabSynthez[Page11],"NA")=$AF50,1,0),0)</f>
        <v>0</v>
      </c>
      <c r="AR50" s="22">
        <f>IF(COUNTIFS(TabSynthez[Test],"="&amp;$AE50&amp;".*",TabSynthez[Page12],"Validé")&gt;0,IF(COUNTIFS(TabSynthez[Test],"="&amp;$AE50&amp;".*",TabSynthez[Page12],"Validé")+COUNTIFS(TabSynthez[Test],"="&amp;$AE50&amp;".*",TabSynthez[Page12],"NA")=$AF50,1,0),0)</f>
        <v>0</v>
      </c>
      <c r="AS50" s="22">
        <f>IF(COUNTIFS(TabSynthez[Test],"="&amp;$AE50&amp;".*",TabSynthez[Page13],"Validé")&gt;0,IF(COUNTIFS(TabSynthez[Test],"="&amp;$AE50&amp;".*",TabSynthez[Page13],"Validé")+COUNTIFS(TabSynthez[Test],"="&amp;$AE50&amp;".*",TabSynthez[Page13],"NA")=$AF50,1,0),0)</f>
        <v>0</v>
      </c>
      <c r="AT50" s="22">
        <f>IF(COUNTIFS(TabSynthez[Test],"="&amp;$AE50&amp;".*",TabSynthez[Page14],"Validé")&gt;0,IF(COUNTIFS(TabSynthez[Test],"="&amp;$AE50&amp;".*",TabSynthez[Page14],"Validé")+COUNTIFS(TabSynthez[Test],"="&amp;$AE50&amp;".*",TabSynthez[Page14],"NA")=$AF50,1,0),0)</f>
        <v>0</v>
      </c>
      <c r="AU50" s="22">
        <f>IF(COUNTIFS(TabSynthez[Test],"="&amp;$AE50&amp;".*",TabSynthez[Page15],"Validé")&gt;0,IF(COUNTIFS(TabSynthez[Test],"="&amp;$AE50&amp;".*",TabSynthez[Page15],"Validé")+COUNTIFS(TabSynthez[Test],"="&amp;$AE50&amp;".*",TabSynthez[Page15],"NA")=$AF50,1,0),0)</f>
        <v>0</v>
      </c>
      <c r="AV50" s="22">
        <f>IF(COUNTIFS(TabSynthez[Test],"="&amp;$AE50&amp;".*",TabSynthez[Page16],"Validé")&gt;0,IF(COUNTIFS(TabSynthez[Test],"="&amp;$AE50&amp;".*",TabSynthez[Page16],"Validé")+COUNTIFS(TabSynthez[Test],"="&amp;$AE50&amp;".*",TabSynthez[Page16],"NA")=$AF50,1,0),0)</f>
        <v>0</v>
      </c>
      <c r="AW50" s="22">
        <f>IF(COUNTIFS(TabSynthez[Test],"="&amp;$AE50&amp;".*",TabSynthez[Page17],"Validé")&gt;0,IF(COUNTIFS(TabSynthez[Test],"="&amp;$AE50&amp;".*",TabSynthez[Page17],"Validé")+COUNTIFS(TabSynthez[Test],"="&amp;$AE50&amp;".*",TabSynthez[Page17],"NA")=$AF50,1,0),0)</f>
        <v>0</v>
      </c>
      <c r="AX50" s="22">
        <f>IF(COUNTIFS(TabSynthez[Test],"="&amp;$AE50&amp;".*",TabSynthez[Page18],"Validé")&gt;0,IF(COUNTIFS(TabSynthez[Test],"="&amp;$AE50&amp;".*",TabSynthez[Page18],"Validé")+COUNTIFS(TabSynthez[Test],"="&amp;$AE50&amp;".*",TabSynthez[Page18],"NA")=$AF50,1,0),0)</f>
        <v>0</v>
      </c>
      <c r="AY50" s="22">
        <f>IF(COUNTIFS(TabSynthez[Test],"="&amp;$AE50&amp;".*",TabSynthez[Page19],"Validé")&gt;0,IF(COUNTIFS(TabSynthez[Test],"="&amp;$AE50&amp;".*",TabSynthez[Page19],"Validé")+COUNTIFS(TabSynthez[Test],"="&amp;$AE50&amp;".*",TabSynthez[Page19],"NA")=$AF50,1,0),0)</f>
        <v>0</v>
      </c>
      <c r="AZ50" s="22">
        <f>IF(COUNTIFS(TabSynthez[Test],"="&amp;$AE50&amp;".*",TabSynthez[Page20],"Validé")&gt;0,IF(COUNTIFS(TabSynthez[Test],"="&amp;$AE50&amp;".*",TabSynthez[Page20],"Validé")+COUNTIFS(TabSynthez[Test],"="&amp;$AE50&amp;".*",TabSynthez[Page20],"NA")=$AF50,1,0),0)</f>
        <v>0</v>
      </c>
      <c r="BA50" s="22">
        <f>IF(COUNTIFS(TabSynthez[Test],"="&amp;$AE50&amp;".*",TabSynthez[Page21],"Validé")&gt;0,IF(COUNTIFS(TabSynthez[Test],"="&amp;$AE50&amp;".*",TabSynthez[Page21],"Validé")+COUNTIFS(TabSynthez[Test],"="&amp;$AE50&amp;".*",TabSynthez[Page21],"NA")=$AF50,1,0),0)</f>
        <v>0</v>
      </c>
    </row>
    <row r="51" spans="1:53" s="9" customFormat="1" x14ac:dyDescent="0.25">
      <c r="A51" s="68"/>
      <c r="B51" s="75" t="str">
        <f>Modèle!B53</f>
        <v>Images</v>
      </c>
      <c r="C51" s="82" t="str">
        <f>Modèle!D53</f>
        <v>1.8.2</v>
      </c>
      <c r="D51" s="83" t="str">
        <f>Modèle!E53</f>
        <v>AA</v>
      </c>
      <c r="E51" s="188">
        <f ca="1">COUNTIF(OFFSET(Synthèse!$G60,0,0,1,COUNTA(Synthèse!$10:$10)-6),"="&amp;$E$1)</f>
        <v>0</v>
      </c>
      <c r="F51" s="188">
        <f ca="1">COUNTIF(OFFSET(Synthèse!$G60,0,0,1,COUNTA(Synthèse!$10:$10)-6),"="&amp;$F$1)</f>
        <v>0</v>
      </c>
      <c r="G51" s="188">
        <f ca="1">COUNTIF(OFFSET(Synthèse!$G60,0,0,1,COUNTA(Synthèse!$10:$10)-6),"="&amp;$G$1)</f>
        <v>0</v>
      </c>
      <c r="H51" s="188">
        <f ca="1">COUNTIF(OFFSET(Synthèse!$G60,0,0,1,COUNTA(Synthèse!$10:$10)-6),"="&amp;$H$1)</f>
        <v>21</v>
      </c>
      <c r="I51" s="214">
        <f t="shared" ca="1" si="1"/>
        <v>21</v>
      </c>
      <c r="J51" s="68"/>
      <c r="K51" s="96" t="s">
        <v>805</v>
      </c>
      <c r="L51" s="193" t="s">
        <v>24</v>
      </c>
      <c r="M51" s="193"/>
      <c r="N51" s="193" t="s">
        <v>503</v>
      </c>
      <c r="O51" s="194">
        <f ca="1">IF(SUM(E$85:E$85)&gt;=1,0,1)</f>
        <v>1</v>
      </c>
      <c r="P51" s="194">
        <f ca="1">IF(SUM(E$85)&gt;=1,1,IF(SUM(G$85)&gt;=1,1,IF(SUM(F$85)&gt;=1,0,1)))</f>
        <v>1</v>
      </c>
      <c r="Q51" s="194">
        <f ca="1">IF(SUM(E$85)&gt;=1,1,IF(SUM(G$85)&gt;=1,0,1))</f>
        <v>1</v>
      </c>
      <c r="R51" s="194">
        <f ca="1">IF(SUM(E$85)&gt;=1,1,IF(SUM(G$85)&gt;=1,1,IF(SUM(F$85)&gt;=1,1,IF(SUM(H$85)&gt;=1,0,1))))</f>
        <v>0</v>
      </c>
      <c r="S51" s="68"/>
      <c r="U51" s="68"/>
      <c r="X51" s="68"/>
      <c r="AA51" s="68"/>
      <c r="AD51" s="68"/>
      <c r="AE51" s="271" t="s">
        <v>516</v>
      </c>
      <c r="AF51" s="217">
        <f>COUNTIF(TabTrans[Test],"="&amp;Value!$AE51&amp;".*")</f>
        <v>1</v>
      </c>
      <c r="AG51" s="22">
        <f>IF(COUNTIFS(TabSynthez[Test],"="&amp;$AE51&amp;".*",TabSynthez[Page1],"Validé")&gt;0,IF(COUNTIFS(TabSynthez[Test],"="&amp;$AE51&amp;".*",TabSynthez[Page1],"Validé")+COUNTIFS(TabSynthez[Test],"="&amp;$AE51&amp;".*",TabSynthez[Page1],"NA")=$AF51,1,0),0)</f>
        <v>0</v>
      </c>
      <c r="AH51" s="22">
        <f>IF(COUNTIFS(TabSynthez[Test],"="&amp;$AE51&amp;".*",TabSynthez[Page2],"Validé")&gt;0,IF(COUNTIFS(TabSynthez[Test],"="&amp;$AE51&amp;".*",TabSynthez[Page2],"Validé")+COUNTIFS(TabSynthez[Test],"="&amp;$AE51&amp;".*",TabSynthez[Page2],"NA")=$AF51,1,0),0)</f>
        <v>0</v>
      </c>
      <c r="AI51" s="22">
        <f>IF(COUNTIFS(TabSynthez[Test],"="&amp;$AE51&amp;".*",TabSynthez[Page3],"Validé")&gt;0,IF(COUNTIFS(TabSynthez[Test],"="&amp;$AE51&amp;".*",TabSynthez[Page3],"Validé")+COUNTIFS(TabSynthez[Test],"="&amp;$AE51&amp;".*",TabSynthez[Page3],"NA")=$AF51,1,0),0)</f>
        <v>1</v>
      </c>
      <c r="AJ51" s="22">
        <f>IF(COUNTIFS(TabSynthez[Test],"="&amp;$AE51&amp;".*",TabSynthez[Page4],"Validé")&gt;0,IF(COUNTIFS(TabSynthez[Test],"="&amp;$AE51&amp;".*",TabSynthez[Page4],"Validé")+COUNTIFS(TabSynthez[Test],"="&amp;$AE51&amp;".*",TabSynthez[Page4],"NA")=$AF51,1,0),0)</f>
        <v>0</v>
      </c>
      <c r="AK51" s="22">
        <f>IF(COUNTIFS(TabSynthez[Test],"="&amp;$AE51&amp;".*",TabSynthez[Page5],"Validé")&gt;0,IF(COUNTIFS(TabSynthez[Test],"="&amp;$AE51&amp;".*",TabSynthez[Page5],"Validé")+COUNTIFS(TabSynthez[Test],"="&amp;$AE51&amp;".*",TabSynthez[Page5],"NA")=$AF51,1,0),0)</f>
        <v>0</v>
      </c>
      <c r="AL51" s="22">
        <f>IF(COUNTIFS(TabSynthez[Test],"="&amp;$AE51&amp;".*",TabSynthez[Page6],"Validé")&gt;0,IF(COUNTIFS(TabSynthez[Test],"="&amp;$AE51&amp;".*",TabSynthez[Page6],"Validé")+COUNTIFS(TabSynthez[Test],"="&amp;$AE51&amp;".*",TabSynthez[Page6],"NA")=$AF51,1,0),0)</f>
        <v>0</v>
      </c>
      <c r="AM51" s="22">
        <f>IF(COUNTIFS(TabSynthez[Test],"="&amp;$AE51&amp;".*",TabSynthez[Page7],"Validé")&gt;0,IF(COUNTIFS(TabSynthez[Test],"="&amp;$AE51&amp;".*",TabSynthez[Page7],"Validé")+COUNTIFS(TabSynthez[Test],"="&amp;$AE51&amp;".*",TabSynthez[Page7],"NA")=$AF51,1,0),0)</f>
        <v>0</v>
      </c>
      <c r="AN51" s="22">
        <f>IF(COUNTIFS(TabSynthez[Test],"="&amp;$AE51&amp;".*",TabSynthez[Page8],"Validé")&gt;0,IF(COUNTIFS(TabSynthez[Test],"="&amp;$AE51&amp;".*",TabSynthez[Page8],"Validé")+COUNTIFS(TabSynthez[Test],"="&amp;$AE51&amp;".*",TabSynthez[Page8],"NA")=$AF51,1,0),0)</f>
        <v>0</v>
      </c>
      <c r="AO51" s="22">
        <f>IF(COUNTIFS(TabSynthez[Test],"="&amp;$AE51&amp;".*",TabSynthez[Page9],"Validé")&gt;0,IF(COUNTIFS(TabSynthez[Test],"="&amp;$AE51&amp;".*",TabSynthez[Page9],"Validé")+COUNTIFS(TabSynthez[Test],"="&amp;$AE51&amp;".*",TabSynthez[Page9],"NA")=$AF51,1,0),0)</f>
        <v>0</v>
      </c>
      <c r="AP51" s="22">
        <f>IF(COUNTIFS(TabSynthez[Test],"="&amp;$AE51&amp;".*",TabSynthez[Page10],"Validé")&gt;0,IF(COUNTIFS(TabSynthez[Test],"="&amp;$AE51&amp;".*",TabSynthez[Page10],"Validé")+COUNTIFS(TabSynthez[Test],"="&amp;$AE51&amp;".*",TabSynthez[Page10],"NA")=$AF51,1,0),0)</f>
        <v>0</v>
      </c>
      <c r="AQ51" s="22">
        <f>IF(COUNTIFS(TabSynthez[Test],"="&amp;$AE51&amp;".*",TabSynthez[Page11],"Validé")&gt;0,IF(COUNTIFS(TabSynthez[Test],"="&amp;$AE51&amp;".*",TabSynthez[Page11],"Validé")+COUNTIFS(TabSynthez[Test],"="&amp;$AE51&amp;".*",TabSynthez[Page11],"NA")=$AF51,1,0),0)</f>
        <v>1</v>
      </c>
      <c r="AR51" s="22">
        <f>IF(COUNTIFS(TabSynthez[Test],"="&amp;$AE51&amp;".*",TabSynthez[Page12],"Validé")&gt;0,IF(COUNTIFS(TabSynthez[Test],"="&amp;$AE51&amp;".*",TabSynthez[Page12],"Validé")+COUNTIFS(TabSynthez[Test],"="&amp;$AE51&amp;".*",TabSynthez[Page12],"NA")=$AF51,1,0),0)</f>
        <v>0</v>
      </c>
      <c r="AS51" s="22">
        <f>IF(COUNTIFS(TabSynthez[Test],"="&amp;$AE51&amp;".*",TabSynthez[Page13],"Validé")&gt;0,IF(COUNTIFS(TabSynthez[Test],"="&amp;$AE51&amp;".*",TabSynthez[Page13],"Validé")+COUNTIFS(TabSynthez[Test],"="&amp;$AE51&amp;".*",TabSynthez[Page13],"NA")=$AF51,1,0),0)</f>
        <v>0</v>
      </c>
      <c r="AT51" s="22">
        <f>IF(COUNTIFS(TabSynthez[Test],"="&amp;$AE51&amp;".*",TabSynthez[Page14],"Validé")&gt;0,IF(COUNTIFS(TabSynthez[Test],"="&amp;$AE51&amp;".*",TabSynthez[Page14],"Validé")+COUNTIFS(TabSynthez[Test],"="&amp;$AE51&amp;".*",TabSynthez[Page14],"NA")=$AF51,1,0),0)</f>
        <v>0</v>
      </c>
      <c r="AU51" s="22">
        <f>IF(COUNTIFS(TabSynthez[Test],"="&amp;$AE51&amp;".*",TabSynthez[Page15],"Validé")&gt;0,IF(COUNTIFS(TabSynthez[Test],"="&amp;$AE51&amp;".*",TabSynthez[Page15],"Validé")+COUNTIFS(TabSynthez[Test],"="&amp;$AE51&amp;".*",TabSynthez[Page15],"NA")=$AF51,1,0),0)</f>
        <v>0</v>
      </c>
      <c r="AV51" s="22">
        <f>IF(COUNTIFS(TabSynthez[Test],"="&amp;$AE51&amp;".*",TabSynthez[Page16],"Validé")&gt;0,IF(COUNTIFS(TabSynthez[Test],"="&amp;$AE51&amp;".*",TabSynthez[Page16],"Validé")+COUNTIFS(TabSynthez[Test],"="&amp;$AE51&amp;".*",TabSynthez[Page16],"NA")=$AF51,1,0),0)</f>
        <v>0</v>
      </c>
      <c r="AW51" s="22">
        <f>IF(COUNTIFS(TabSynthez[Test],"="&amp;$AE51&amp;".*",TabSynthez[Page17],"Validé")&gt;0,IF(COUNTIFS(TabSynthez[Test],"="&amp;$AE51&amp;".*",TabSynthez[Page17],"Validé")+COUNTIFS(TabSynthez[Test],"="&amp;$AE51&amp;".*",TabSynthez[Page17],"NA")=$AF51,1,0),0)</f>
        <v>0</v>
      </c>
      <c r="AX51" s="22">
        <f>IF(COUNTIFS(TabSynthez[Test],"="&amp;$AE51&amp;".*",TabSynthez[Page18],"Validé")&gt;0,IF(COUNTIFS(TabSynthez[Test],"="&amp;$AE51&amp;".*",TabSynthez[Page18],"Validé")+COUNTIFS(TabSynthez[Test],"="&amp;$AE51&amp;".*",TabSynthez[Page18],"NA")=$AF51,1,0),0)</f>
        <v>0</v>
      </c>
      <c r="AY51" s="22">
        <f>IF(COUNTIFS(TabSynthez[Test],"="&amp;$AE51&amp;".*",TabSynthez[Page19],"Validé")&gt;0,IF(COUNTIFS(TabSynthez[Test],"="&amp;$AE51&amp;".*",TabSynthez[Page19],"Validé")+COUNTIFS(TabSynthez[Test],"="&amp;$AE51&amp;".*",TabSynthez[Page19],"NA")=$AF51,1,0),0)</f>
        <v>0</v>
      </c>
      <c r="AZ51" s="22">
        <f>IF(COUNTIFS(TabSynthez[Test],"="&amp;$AE51&amp;".*",TabSynthez[Page20],"Validé")&gt;0,IF(COUNTIFS(TabSynthez[Test],"="&amp;$AE51&amp;".*",TabSynthez[Page20],"Validé")+COUNTIFS(TabSynthez[Test],"="&amp;$AE51&amp;".*",TabSynthez[Page20],"NA")=$AF51,1,0),0)</f>
        <v>0</v>
      </c>
      <c r="BA51" s="22">
        <f>IF(COUNTIFS(TabSynthez[Test],"="&amp;$AE51&amp;".*",TabSynthez[Page21],"Validé")&gt;0,IF(COUNTIFS(TabSynthez[Test],"="&amp;$AE51&amp;".*",TabSynthez[Page21],"Validé")+COUNTIFS(TabSynthez[Test],"="&amp;$AE51&amp;".*",TabSynthez[Page21],"NA")=$AF51,1,0),0)</f>
        <v>0</v>
      </c>
    </row>
    <row r="52" spans="1:53" s="9" customFormat="1" x14ac:dyDescent="0.25">
      <c r="A52" s="68"/>
      <c r="B52" s="75" t="str">
        <f>Modèle!B54</f>
        <v>Images</v>
      </c>
      <c r="C52" s="82" t="str">
        <f>Modèle!D54</f>
        <v>1.8.3</v>
      </c>
      <c r="D52" s="83" t="str">
        <f>Modèle!E54</f>
        <v>AA</v>
      </c>
      <c r="E52" s="188">
        <f ca="1">COUNTIF(OFFSET(Synthèse!$G61,0,0,1,COUNTA(Synthèse!$10:$10)-6),"="&amp;$E$1)</f>
        <v>0</v>
      </c>
      <c r="F52" s="188">
        <f ca="1">COUNTIF(OFFSET(Synthèse!$G61,0,0,1,COUNTA(Synthèse!$10:$10)-6),"="&amp;$F$1)</f>
        <v>0</v>
      </c>
      <c r="G52" s="188">
        <f ca="1">COUNTIF(OFFSET(Synthèse!$G61,0,0,1,COUNTA(Synthèse!$10:$10)-6),"="&amp;$G$1)</f>
        <v>0</v>
      </c>
      <c r="H52" s="188">
        <f ca="1">COUNTIF(OFFSET(Synthèse!$G61,0,0,1,COUNTA(Synthèse!$10:$10)-6),"="&amp;$H$1)</f>
        <v>21</v>
      </c>
      <c r="I52" s="214">
        <f t="shared" ca="1" si="1"/>
        <v>21</v>
      </c>
      <c r="J52" s="68"/>
      <c r="K52" s="96" t="s">
        <v>724</v>
      </c>
      <c r="L52" s="193" t="s">
        <v>25</v>
      </c>
      <c r="M52" s="193"/>
      <c r="N52" s="193" t="s">
        <v>504</v>
      </c>
      <c r="O52" s="194">
        <f ca="1">IF(SUM(E$86:E$87)&gt;=1,0,1)</f>
        <v>1</v>
      </c>
      <c r="P52" s="194">
        <f ca="1">IF(SUM(E$86:E$87)&gt;=1,1,IF(SUM(G$86:G$87)&gt;=1,1,IF(SUM(F$86:F$87)&gt;=1,0,1)))</f>
        <v>1</v>
      </c>
      <c r="Q52" s="194">
        <f ca="1">IF(SUM(E$86:E$87)&gt;=1,1,IF(SUM(G$86:G$87)&gt;=1,0,1))</f>
        <v>1</v>
      </c>
      <c r="R52" s="194">
        <f ca="1">IF(SUM(E$86:E$87)&gt;=1,1,IF(SUM(G$86:G$87)&gt;=1,1,IF(SUM(F$86:F$87)&gt;=1,1,IF(SUM(H$86:H$87)&gt;=1,0,1))))</f>
        <v>0</v>
      </c>
      <c r="S52" s="68"/>
      <c r="U52" s="68"/>
      <c r="X52" s="68"/>
      <c r="AA52" s="68"/>
      <c r="AD52" s="68"/>
      <c r="AE52" s="271" t="s">
        <v>517</v>
      </c>
      <c r="AF52" s="217">
        <f>COUNTIF(TabTrans[Test],"="&amp;Value!$AE52&amp;".*")</f>
        <v>1</v>
      </c>
      <c r="AG52" s="22">
        <f>IF(COUNTIFS(TabSynthez[Test],"="&amp;$AE52&amp;".*",TabSynthez[Page1],"Validé")&gt;0,IF(COUNTIFS(TabSynthez[Test],"="&amp;$AE52&amp;".*",TabSynthez[Page1],"Validé")+COUNTIFS(TabSynthez[Test],"="&amp;$AE52&amp;".*",TabSynthez[Page1],"NA")=$AF52,1,0),0)</f>
        <v>0</v>
      </c>
      <c r="AH52" s="22">
        <f>IF(COUNTIFS(TabSynthez[Test],"="&amp;$AE52&amp;".*",TabSynthez[Page2],"Validé")&gt;0,IF(COUNTIFS(TabSynthez[Test],"="&amp;$AE52&amp;".*",TabSynthez[Page2],"Validé")+COUNTIFS(TabSynthez[Test],"="&amp;$AE52&amp;".*",TabSynthez[Page2],"NA")=$AF52,1,0),0)</f>
        <v>0</v>
      </c>
      <c r="AI52" s="22">
        <f>IF(COUNTIFS(TabSynthez[Test],"="&amp;$AE52&amp;".*",TabSynthez[Page3],"Validé")&gt;0,IF(COUNTIFS(TabSynthez[Test],"="&amp;$AE52&amp;".*",TabSynthez[Page3],"Validé")+COUNTIFS(TabSynthez[Test],"="&amp;$AE52&amp;".*",TabSynthez[Page3],"NA")=$AF52,1,0),0)</f>
        <v>0</v>
      </c>
      <c r="AJ52" s="22">
        <f>IF(COUNTIFS(TabSynthez[Test],"="&amp;$AE52&amp;".*",TabSynthez[Page4],"Validé")&gt;0,IF(COUNTIFS(TabSynthez[Test],"="&amp;$AE52&amp;".*",TabSynthez[Page4],"Validé")+COUNTIFS(TabSynthez[Test],"="&amp;$AE52&amp;".*",TabSynthez[Page4],"NA")=$AF52,1,0),0)</f>
        <v>0</v>
      </c>
      <c r="AK52" s="22">
        <f>IF(COUNTIFS(TabSynthez[Test],"="&amp;$AE52&amp;".*",TabSynthez[Page5],"Validé")&gt;0,IF(COUNTIFS(TabSynthez[Test],"="&amp;$AE52&amp;".*",TabSynthez[Page5],"Validé")+COUNTIFS(TabSynthez[Test],"="&amp;$AE52&amp;".*",TabSynthez[Page5],"NA")=$AF52,1,0),0)</f>
        <v>0</v>
      </c>
      <c r="AL52" s="22">
        <f>IF(COUNTIFS(TabSynthez[Test],"="&amp;$AE52&amp;".*",TabSynthez[Page6],"Validé")&gt;0,IF(COUNTIFS(TabSynthez[Test],"="&amp;$AE52&amp;".*",TabSynthez[Page6],"Validé")+COUNTIFS(TabSynthez[Test],"="&amp;$AE52&amp;".*",TabSynthez[Page6],"NA")=$AF52,1,0),0)</f>
        <v>0</v>
      </c>
      <c r="AM52" s="22">
        <f>IF(COUNTIFS(TabSynthez[Test],"="&amp;$AE52&amp;".*",TabSynthez[Page7],"Validé")&gt;0,IF(COUNTIFS(TabSynthez[Test],"="&amp;$AE52&amp;".*",TabSynthez[Page7],"Validé")+COUNTIFS(TabSynthez[Test],"="&amp;$AE52&amp;".*",TabSynthez[Page7],"NA")=$AF52,1,0),0)</f>
        <v>0</v>
      </c>
      <c r="AN52" s="22">
        <f>IF(COUNTIFS(TabSynthez[Test],"="&amp;$AE52&amp;".*",TabSynthez[Page8],"Validé")&gt;0,IF(COUNTIFS(TabSynthez[Test],"="&amp;$AE52&amp;".*",TabSynthez[Page8],"Validé")+COUNTIFS(TabSynthez[Test],"="&amp;$AE52&amp;".*",TabSynthez[Page8],"NA")=$AF52,1,0),0)</f>
        <v>0</v>
      </c>
      <c r="AO52" s="22">
        <f>IF(COUNTIFS(TabSynthez[Test],"="&amp;$AE52&amp;".*",TabSynthez[Page9],"Validé")&gt;0,IF(COUNTIFS(TabSynthez[Test],"="&amp;$AE52&amp;".*",TabSynthez[Page9],"Validé")+COUNTIFS(TabSynthez[Test],"="&amp;$AE52&amp;".*",TabSynthez[Page9],"NA")=$AF52,1,0),0)</f>
        <v>0</v>
      </c>
      <c r="AP52" s="22">
        <f>IF(COUNTIFS(TabSynthez[Test],"="&amp;$AE52&amp;".*",TabSynthez[Page10],"Validé")&gt;0,IF(COUNTIFS(TabSynthez[Test],"="&amp;$AE52&amp;".*",TabSynthez[Page10],"Validé")+COUNTIFS(TabSynthez[Test],"="&amp;$AE52&amp;".*",TabSynthez[Page10],"NA")=$AF52,1,0),0)</f>
        <v>0</v>
      </c>
      <c r="AQ52" s="22">
        <f>IF(COUNTIFS(TabSynthez[Test],"="&amp;$AE52&amp;".*",TabSynthez[Page11],"Validé")&gt;0,IF(COUNTIFS(TabSynthez[Test],"="&amp;$AE52&amp;".*",TabSynthez[Page11],"Validé")+COUNTIFS(TabSynthez[Test],"="&amp;$AE52&amp;".*",TabSynthez[Page11],"NA")=$AF52,1,0),0)</f>
        <v>0</v>
      </c>
      <c r="AR52" s="22">
        <f>IF(COUNTIFS(TabSynthez[Test],"="&amp;$AE52&amp;".*",TabSynthez[Page12],"Validé")&gt;0,IF(COUNTIFS(TabSynthez[Test],"="&amp;$AE52&amp;".*",TabSynthez[Page12],"Validé")+COUNTIFS(TabSynthez[Test],"="&amp;$AE52&amp;".*",TabSynthez[Page12],"NA")=$AF52,1,0),0)</f>
        <v>0</v>
      </c>
      <c r="AS52" s="22">
        <f>IF(COUNTIFS(TabSynthez[Test],"="&amp;$AE52&amp;".*",TabSynthez[Page13],"Validé")&gt;0,IF(COUNTIFS(TabSynthez[Test],"="&amp;$AE52&amp;".*",TabSynthez[Page13],"Validé")+COUNTIFS(TabSynthez[Test],"="&amp;$AE52&amp;".*",TabSynthez[Page13],"NA")=$AF52,1,0),0)</f>
        <v>0</v>
      </c>
      <c r="AT52" s="22">
        <f>IF(COUNTIFS(TabSynthez[Test],"="&amp;$AE52&amp;".*",TabSynthez[Page14],"Validé")&gt;0,IF(COUNTIFS(TabSynthez[Test],"="&amp;$AE52&amp;".*",TabSynthez[Page14],"Validé")+COUNTIFS(TabSynthez[Test],"="&amp;$AE52&amp;".*",TabSynthez[Page14],"NA")=$AF52,1,0),0)</f>
        <v>0</v>
      </c>
      <c r="AU52" s="22">
        <f>IF(COUNTIFS(TabSynthez[Test],"="&amp;$AE52&amp;".*",TabSynthez[Page15],"Validé")&gt;0,IF(COUNTIFS(TabSynthez[Test],"="&amp;$AE52&amp;".*",TabSynthez[Page15],"Validé")+COUNTIFS(TabSynthez[Test],"="&amp;$AE52&amp;".*",TabSynthez[Page15],"NA")=$AF52,1,0),0)</f>
        <v>0</v>
      </c>
      <c r="AV52" s="22">
        <f>IF(COUNTIFS(TabSynthez[Test],"="&amp;$AE52&amp;".*",TabSynthez[Page16],"Validé")&gt;0,IF(COUNTIFS(TabSynthez[Test],"="&amp;$AE52&amp;".*",TabSynthez[Page16],"Validé")+COUNTIFS(TabSynthez[Test],"="&amp;$AE52&amp;".*",TabSynthez[Page16],"NA")=$AF52,1,0),0)</f>
        <v>0</v>
      </c>
      <c r="AW52" s="22">
        <f>IF(COUNTIFS(TabSynthez[Test],"="&amp;$AE52&amp;".*",TabSynthez[Page17],"Validé")&gt;0,IF(COUNTIFS(TabSynthez[Test],"="&amp;$AE52&amp;".*",TabSynthez[Page17],"Validé")+COUNTIFS(TabSynthez[Test],"="&amp;$AE52&amp;".*",TabSynthez[Page17],"NA")=$AF52,1,0),0)</f>
        <v>0</v>
      </c>
      <c r="AX52" s="22">
        <f>IF(COUNTIFS(TabSynthez[Test],"="&amp;$AE52&amp;".*",TabSynthez[Page18],"Validé")&gt;0,IF(COUNTIFS(TabSynthez[Test],"="&amp;$AE52&amp;".*",TabSynthez[Page18],"Validé")+COUNTIFS(TabSynthez[Test],"="&amp;$AE52&amp;".*",TabSynthez[Page18],"NA")=$AF52,1,0),0)</f>
        <v>0</v>
      </c>
      <c r="AY52" s="22">
        <f>IF(COUNTIFS(TabSynthez[Test],"="&amp;$AE52&amp;".*",TabSynthez[Page19],"Validé")&gt;0,IF(COUNTIFS(TabSynthez[Test],"="&amp;$AE52&amp;".*",TabSynthez[Page19],"Validé")+COUNTIFS(TabSynthez[Test],"="&amp;$AE52&amp;".*",TabSynthez[Page19],"NA")=$AF52,1,0),0)</f>
        <v>0</v>
      </c>
      <c r="AZ52" s="22">
        <f>IF(COUNTIFS(TabSynthez[Test],"="&amp;$AE52&amp;".*",TabSynthez[Page20],"Validé")&gt;0,IF(COUNTIFS(TabSynthez[Test],"="&amp;$AE52&amp;".*",TabSynthez[Page20],"Validé")+COUNTIFS(TabSynthez[Test],"="&amp;$AE52&amp;".*",TabSynthez[Page20],"NA")=$AF52,1,0),0)</f>
        <v>0</v>
      </c>
      <c r="BA52" s="22">
        <f>IF(COUNTIFS(TabSynthez[Test],"="&amp;$AE52&amp;".*",TabSynthez[Page21],"Validé")&gt;0,IF(COUNTIFS(TabSynthez[Test],"="&amp;$AE52&amp;".*",TabSynthez[Page21],"Validé")+COUNTIFS(TabSynthez[Test],"="&amp;$AE52&amp;".*",TabSynthez[Page21],"NA")=$AF52,1,0),0)</f>
        <v>0</v>
      </c>
    </row>
    <row r="53" spans="1:53" s="9" customFormat="1" x14ac:dyDescent="0.25">
      <c r="A53" s="68"/>
      <c r="B53" s="75" t="str">
        <f>Modèle!B55</f>
        <v>Images</v>
      </c>
      <c r="C53" s="82" t="str">
        <f>Modèle!D55</f>
        <v>1.8.4</v>
      </c>
      <c r="D53" s="83" t="str">
        <f>Modèle!E55</f>
        <v>AA</v>
      </c>
      <c r="E53" s="188">
        <f ca="1">COUNTIF(OFFSET(Synthèse!$G62,0,0,1,COUNTA(Synthèse!$10:$10)-6),"="&amp;$E$1)</f>
        <v>0</v>
      </c>
      <c r="F53" s="188">
        <f ca="1">COUNTIF(OFFSET(Synthèse!$G62,0,0,1,COUNTA(Synthèse!$10:$10)-6),"="&amp;$F$1)</f>
        <v>0</v>
      </c>
      <c r="G53" s="188">
        <f ca="1">COUNTIF(OFFSET(Synthèse!$G62,0,0,1,COUNTA(Synthèse!$10:$10)-6),"="&amp;$G$1)</f>
        <v>0</v>
      </c>
      <c r="H53" s="188">
        <f ca="1">COUNTIF(OFFSET(Synthèse!$G62,0,0,1,COUNTA(Synthèse!$10:$10)-6),"="&amp;$H$1)</f>
        <v>21</v>
      </c>
      <c r="I53" s="214">
        <f t="shared" ca="1" si="1"/>
        <v>21</v>
      </c>
      <c r="J53" s="68"/>
      <c r="K53" s="96" t="s">
        <v>725</v>
      </c>
      <c r="L53" s="193" t="s">
        <v>25</v>
      </c>
      <c r="M53" s="193"/>
      <c r="N53" s="193" t="s">
        <v>505</v>
      </c>
      <c r="O53" s="194">
        <f ca="1">IF(SUM(E$88:E$89)&gt;=1,0,1)</f>
        <v>1</v>
      </c>
      <c r="P53" s="194">
        <f ca="1">IF(SUM(E$88:E$89)&gt;=1,1,IF(SUM(G$88:G$89)&gt;=1,1,IF(SUM(F$88:F$89)&gt;=1,0,1)))</f>
        <v>1</v>
      </c>
      <c r="Q53" s="194">
        <f ca="1">IF(SUM(E$88:E$89)&gt;=1,1,IF(SUM(G$88:G$89)&gt;=1,0,1))</f>
        <v>1</v>
      </c>
      <c r="R53" s="194">
        <f ca="1">IF(SUM(E$88:E$89)&gt;=1,1,IF(SUM(G$88:G$89)&gt;=1,1,IF(SUM(F$88:F$89)&gt;=1,1,IF(SUM(H$88:H$89)&gt;=1,0,1))))</f>
        <v>0</v>
      </c>
      <c r="S53" s="68"/>
      <c r="U53" s="68"/>
      <c r="X53" s="68"/>
      <c r="AA53" s="68"/>
      <c r="AD53" s="68"/>
      <c r="AE53" s="271" t="s">
        <v>518</v>
      </c>
      <c r="AF53" s="217">
        <f>COUNTIF(TabTrans[Test],"="&amp;Value!$AE53&amp;".*")</f>
        <v>3</v>
      </c>
      <c r="AG53" s="22">
        <f>IF(COUNTIFS(TabSynthez[Test],"="&amp;$AE53&amp;".*",TabSynthez[Page1],"Validé")&gt;0,IF(COUNTIFS(TabSynthez[Test],"="&amp;$AE53&amp;".*",TabSynthez[Page1],"Validé")+COUNTIFS(TabSynthez[Test],"="&amp;$AE53&amp;".*",TabSynthez[Page1],"NA")=$AF53,1,0),0)</f>
        <v>0</v>
      </c>
      <c r="AH53" s="22">
        <f>IF(COUNTIFS(TabSynthez[Test],"="&amp;$AE53&amp;".*",TabSynthez[Page2],"Validé")&gt;0,IF(COUNTIFS(TabSynthez[Test],"="&amp;$AE53&amp;".*",TabSynthez[Page2],"Validé")+COUNTIFS(TabSynthez[Test],"="&amp;$AE53&amp;".*",TabSynthez[Page2],"NA")=$AF53,1,0),0)</f>
        <v>0</v>
      </c>
      <c r="AI53" s="22">
        <f>IF(COUNTIFS(TabSynthez[Test],"="&amp;$AE53&amp;".*",TabSynthez[Page3],"Validé")&gt;0,IF(COUNTIFS(TabSynthez[Test],"="&amp;$AE53&amp;".*",TabSynthez[Page3],"Validé")+COUNTIFS(TabSynthez[Test],"="&amp;$AE53&amp;".*",TabSynthez[Page3],"NA")=$AF53,1,0),0)</f>
        <v>1</v>
      </c>
      <c r="AJ53" s="22">
        <f>IF(COUNTIFS(TabSynthez[Test],"="&amp;$AE53&amp;".*",TabSynthez[Page4],"Validé")&gt;0,IF(COUNTIFS(TabSynthez[Test],"="&amp;$AE53&amp;".*",TabSynthez[Page4],"Validé")+COUNTIFS(TabSynthez[Test],"="&amp;$AE53&amp;".*",TabSynthez[Page4],"NA")=$AF53,1,0),0)</f>
        <v>0</v>
      </c>
      <c r="AK53" s="22">
        <f>IF(COUNTIFS(TabSynthez[Test],"="&amp;$AE53&amp;".*",TabSynthez[Page5],"Validé")&gt;0,IF(COUNTIFS(TabSynthez[Test],"="&amp;$AE53&amp;".*",TabSynthez[Page5],"Validé")+COUNTIFS(TabSynthez[Test],"="&amp;$AE53&amp;".*",TabSynthez[Page5],"NA")=$AF53,1,0),0)</f>
        <v>0</v>
      </c>
      <c r="AL53" s="22">
        <f>IF(COUNTIFS(TabSynthez[Test],"="&amp;$AE53&amp;".*",TabSynthez[Page6],"Validé")&gt;0,IF(COUNTIFS(TabSynthez[Test],"="&amp;$AE53&amp;".*",TabSynthez[Page6],"Validé")+COUNTIFS(TabSynthez[Test],"="&amp;$AE53&amp;".*",TabSynthez[Page6],"NA")=$AF53,1,0),0)</f>
        <v>0</v>
      </c>
      <c r="AM53" s="22">
        <f>IF(COUNTIFS(TabSynthez[Test],"="&amp;$AE53&amp;".*",TabSynthez[Page7],"Validé")&gt;0,IF(COUNTIFS(TabSynthez[Test],"="&amp;$AE53&amp;".*",TabSynthez[Page7],"Validé")+COUNTIFS(TabSynthez[Test],"="&amp;$AE53&amp;".*",TabSynthez[Page7],"NA")=$AF53,1,0),0)</f>
        <v>0</v>
      </c>
      <c r="AN53" s="22">
        <f>IF(COUNTIFS(TabSynthez[Test],"="&amp;$AE53&amp;".*",TabSynthez[Page8],"Validé")&gt;0,IF(COUNTIFS(TabSynthez[Test],"="&amp;$AE53&amp;".*",TabSynthez[Page8],"Validé")+COUNTIFS(TabSynthez[Test],"="&amp;$AE53&amp;".*",TabSynthez[Page8],"NA")=$AF53,1,0),0)</f>
        <v>0</v>
      </c>
      <c r="AO53" s="22">
        <f>IF(COUNTIFS(TabSynthez[Test],"="&amp;$AE53&amp;".*",TabSynthez[Page9],"Validé")&gt;0,IF(COUNTIFS(TabSynthez[Test],"="&amp;$AE53&amp;".*",TabSynthez[Page9],"Validé")+COUNTIFS(TabSynthez[Test],"="&amp;$AE53&amp;".*",TabSynthez[Page9],"NA")=$AF53,1,0),0)</f>
        <v>0</v>
      </c>
      <c r="AP53" s="22">
        <f>IF(COUNTIFS(TabSynthez[Test],"="&amp;$AE53&amp;".*",TabSynthez[Page10],"Validé")&gt;0,IF(COUNTIFS(TabSynthez[Test],"="&amp;$AE53&amp;".*",TabSynthez[Page10],"Validé")+COUNTIFS(TabSynthez[Test],"="&amp;$AE53&amp;".*",TabSynthez[Page10],"NA")=$AF53,1,0),0)</f>
        <v>0</v>
      </c>
      <c r="AQ53" s="22">
        <f>IF(COUNTIFS(TabSynthez[Test],"="&amp;$AE53&amp;".*",TabSynthez[Page11],"Validé")&gt;0,IF(COUNTIFS(TabSynthez[Test],"="&amp;$AE53&amp;".*",TabSynthez[Page11],"Validé")+COUNTIFS(TabSynthez[Test],"="&amp;$AE53&amp;".*",TabSynthez[Page11],"NA")=$AF53,1,0),0)</f>
        <v>1</v>
      </c>
      <c r="AR53" s="22">
        <f>IF(COUNTIFS(TabSynthez[Test],"="&amp;$AE53&amp;".*",TabSynthez[Page12],"Validé")&gt;0,IF(COUNTIFS(TabSynthez[Test],"="&amp;$AE53&amp;".*",TabSynthez[Page12],"Validé")+COUNTIFS(TabSynthez[Test],"="&amp;$AE53&amp;".*",TabSynthez[Page12],"NA")=$AF53,1,0),0)</f>
        <v>0</v>
      </c>
      <c r="AS53" s="22">
        <f>IF(COUNTIFS(TabSynthez[Test],"="&amp;$AE53&amp;".*",TabSynthez[Page13],"Validé")&gt;0,IF(COUNTIFS(TabSynthez[Test],"="&amp;$AE53&amp;".*",TabSynthez[Page13],"Validé")+COUNTIFS(TabSynthez[Test],"="&amp;$AE53&amp;".*",TabSynthez[Page13],"NA")=$AF53,1,0),0)</f>
        <v>1</v>
      </c>
      <c r="AT53" s="22">
        <f>IF(COUNTIFS(TabSynthez[Test],"="&amp;$AE53&amp;".*",TabSynthez[Page14],"Validé")&gt;0,IF(COUNTIFS(TabSynthez[Test],"="&amp;$AE53&amp;".*",TabSynthez[Page14],"Validé")+COUNTIFS(TabSynthez[Test],"="&amp;$AE53&amp;".*",TabSynthez[Page14],"NA")=$AF53,1,0),0)</f>
        <v>0</v>
      </c>
      <c r="AU53" s="22">
        <f>IF(COUNTIFS(TabSynthez[Test],"="&amp;$AE53&amp;".*",TabSynthez[Page15],"Validé")&gt;0,IF(COUNTIFS(TabSynthez[Test],"="&amp;$AE53&amp;".*",TabSynthez[Page15],"Validé")+COUNTIFS(TabSynthez[Test],"="&amp;$AE53&amp;".*",TabSynthez[Page15],"NA")=$AF53,1,0),0)</f>
        <v>1</v>
      </c>
      <c r="AV53" s="22">
        <f>IF(COUNTIFS(TabSynthez[Test],"="&amp;$AE53&amp;".*",TabSynthez[Page16],"Validé")&gt;0,IF(COUNTIFS(TabSynthez[Test],"="&amp;$AE53&amp;".*",TabSynthez[Page16],"Validé")+COUNTIFS(TabSynthez[Test],"="&amp;$AE53&amp;".*",TabSynthez[Page16],"NA")=$AF53,1,0),0)</f>
        <v>0</v>
      </c>
      <c r="AW53" s="22">
        <f>IF(COUNTIFS(TabSynthez[Test],"="&amp;$AE53&amp;".*",TabSynthez[Page17],"Validé")&gt;0,IF(COUNTIFS(TabSynthez[Test],"="&amp;$AE53&amp;".*",TabSynthez[Page17],"Validé")+COUNTIFS(TabSynthez[Test],"="&amp;$AE53&amp;".*",TabSynthez[Page17],"NA")=$AF53,1,0),0)</f>
        <v>0</v>
      </c>
      <c r="AX53" s="22">
        <f>IF(COUNTIFS(TabSynthez[Test],"="&amp;$AE53&amp;".*",TabSynthez[Page18],"Validé")&gt;0,IF(COUNTIFS(TabSynthez[Test],"="&amp;$AE53&amp;".*",TabSynthez[Page18],"Validé")+COUNTIFS(TabSynthez[Test],"="&amp;$AE53&amp;".*",TabSynthez[Page18],"NA")=$AF53,1,0),0)</f>
        <v>1</v>
      </c>
      <c r="AY53" s="22">
        <f>IF(COUNTIFS(TabSynthez[Test],"="&amp;$AE53&amp;".*",TabSynthez[Page19],"Validé")&gt;0,IF(COUNTIFS(TabSynthez[Test],"="&amp;$AE53&amp;".*",TabSynthez[Page19],"Validé")+COUNTIFS(TabSynthez[Test],"="&amp;$AE53&amp;".*",TabSynthez[Page19],"NA")=$AF53,1,0),0)</f>
        <v>0</v>
      </c>
      <c r="AZ53" s="22">
        <f>IF(COUNTIFS(TabSynthez[Test],"="&amp;$AE53&amp;".*",TabSynthez[Page20],"Validé")&gt;0,IF(COUNTIFS(TabSynthez[Test],"="&amp;$AE53&amp;".*",TabSynthez[Page20],"Validé")+COUNTIFS(TabSynthez[Test],"="&amp;$AE53&amp;".*",TabSynthez[Page20],"NA")=$AF53,1,0),0)</f>
        <v>0</v>
      </c>
      <c r="BA53" s="22">
        <f>IF(COUNTIFS(TabSynthez[Test],"="&amp;$AE53&amp;".*",TabSynthez[Page21],"Validé")&gt;0,IF(COUNTIFS(TabSynthez[Test],"="&amp;$AE53&amp;".*",TabSynthez[Page21],"Validé")+COUNTIFS(TabSynthez[Test],"="&amp;$AE53&amp;".*",TabSynthez[Page21],"NA")=$AF53,1,0),0)</f>
        <v>0</v>
      </c>
    </row>
    <row r="54" spans="1:53" s="9" customFormat="1" x14ac:dyDescent="0.25">
      <c r="A54" s="68"/>
      <c r="B54" s="75" t="str">
        <f>Modèle!B56</f>
        <v>Images</v>
      </c>
      <c r="C54" s="82" t="str">
        <f>Modèle!D56</f>
        <v>1.8.5</v>
      </c>
      <c r="D54" s="83" t="str">
        <f>Modèle!E56</f>
        <v>AA</v>
      </c>
      <c r="E54" s="188">
        <f ca="1">COUNTIF(OFFSET(Synthèse!$G63,0,0,1,COUNTA(Synthèse!$10:$10)-6),"="&amp;$E$1)</f>
        <v>0</v>
      </c>
      <c r="F54" s="188">
        <f ca="1">COUNTIF(OFFSET(Synthèse!$G63,0,0,1,COUNTA(Synthèse!$10:$10)-6),"="&amp;$F$1)</f>
        <v>0</v>
      </c>
      <c r="G54" s="188">
        <f ca="1">COUNTIF(OFFSET(Synthèse!$G63,0,0,1,COUNTA(Synthèse!$10:$10)-6),"="&amp;$G$1)</f>
        <v>0</v>
      </c>
      <c r="H54" s="188">
        <f ca="1">COUNTIF(OFFSET(Synthèse!$G63,0,0,1,COUNTA(Synthèse!$10:$10)-6),"="&amp;$H$1)</f>
        <v>21</v>
      </c>
      <c r="I54" s="214">
        <f t="shared" ca="1" si="1"/>
        <v>21</v>
      </c>
      <c r="J54" s="68"/>
      <c r="K54" s="96" t="s">
        <v>726</v>
      </c>
      <c r="L54" s="193" t="s">
        <v>24</v>
      </c>
      <c r="M54" s="193"/>
      <c r="N54" s="193" t="s">
        <v>506</v>
      </c>
      <c r="O54" s="194">
        <f ca="1">IF(SUM(E$90:E$90)&gt;=1,0,1)</f>
        <v>1</v>
      </c>
      <c r="P54" s="194">
        <f ca="1">IF(SUM(E$90)&gt;=1,1,IF(SUM(G$90)&gt;=1,1,IF(SUM(F$90)&gt;=1,0,1)))</f>
        <v>1</v>
      </c>
      <c r="Q54" s="194">
        <f ca="1">IF(SUM(E$90)&gt;=1,1,IF(SUM(G$90)&gt;=1,0,1))</f>
        <v>1</v>
      </c>
      <c r="R54" s="194">
        <f ca="1">IF(SUM(E$90)&gt;=1,1,IF(SUM(G$90)&gt;=1,1,IF(SUM(F$90)&gt;=1,1,IF(SUM(H$90)&gt;=1,0,1))))</f>
        <v>0</v>
      </c>
      <c r="S54" s="68"/>
      <c r="U54" s="68"/>
      <c r="X54" s="68"/>
      <c r="AA54" s="68"/>
      <c r="AD54" s="68"/>
      <c r="AE54" s="271" t="s">
        <v>519</v>
      </c>
      <c r="AF54" s="217">
        <f>COUNTIF(TabTrans[Test],"="&amp;Value!$AE54&amp;".*")</f>
        <v>5</v>
      </c>
      <c r="AG54" s="22">
        <f>IF(COUNTIFS(TabSynthez[Test],"="&amp;$AE54&amp;".*",TabSynthez[Page1],"Validé")&gt;0,IF(COUNTIFS(TabSynthez[Test],"="&amp;$AE54&amp;".*",TabSynthez[Page1],"Validé")+COUNTIFS(TabSynthez[Test],"="&amp;$AE54&amp;".*",TabSynthez[Page1],"NA")=$AF54,1,0),0)</f>
        <v>0</v>
      </c>
      <c r="AH54" s="22">
        <f>IF(COUNTIFS(TabSynthez[Test],"="&amp;$AE54&amp;".*",TabSynthez[Page2],"Validé")&gt;0,IF(COUNTIFS(TabSynthez[Test],"="&amp;$AE54&amp;".*",TabSynthez[Page2],"Validé")+COUNTIFS(TabSynthez[Test],"="&amp;$AE54&amp;".*",TabSynthez[Page2],"NA")=$AF54,1,0),0)</f>
        <v>0</v>
      </c>
      <c r="AI54" s="22">
        <f>IF(COUNTIFS(TabSynthez[Test],"="&amp;$AE54&amp;".*",TabSynthez[Page3],"Validé")&gt;0,IF(COUNTIFS(TabSynthez[Test],"="&amp;$AE54&amp;".*",TabSynthez[Page3],"Validé")+COUNTIFS(TabSynthez[Test],"="&amp;$AE54&amp;".*",TabSynthez[Page3],"NA")=$AF54,1,0),0)</f>
        <v>1</v>
      </c>
      <c r="AJ54" s="22">
        <f>IF(COUNTIFS(TabSynthez[Test],"="&amp;$AE54&amp;".*",TabSynthez[Page4],"Validé")&gt;0,IF(COUNTIFS(TabSynthez[Test],"="&amp;$AE54&amp;".*",TabSynthez[Page4],"Validé")+COUNTIFS(TabSynthez[Test],"="&amp;$AE54&amp;".*",TabSynthez[Page4],"NA")=$AF54,1,0),0)</f>
        <v>0</v>
      </c>
      <c r="AK54" s="22">
        <f>IF(COUNTIFS(TabSynthez[Test],"="&amp;$AE54&amp;".*",TabSynthez[Page5],"Validé")&gt;0,IF(COUNTIFS(TabSynthez[Test],"="&amp;$AE54&amp;".*",TabSynthez[Page5],"Validé")+COUNTIFS(TabSynthez[Test],"="&amp;$AE54&amp;".*",TabSynthez[Page5],"NA")=$AF54,1,0),0)</f>
        <v>0</v>
      </c>
      <c r="AL54" s="22">
        <f>IF(COUNTIFS(TabSynthez[Test],"="&amp;$AE54&amp;".*",TabSynthez[Page6],"Validé")&gt;0,IF(COUNTIFS(TabSynthez[Test],"="&amp;$AE54&amp;".*",TabSynthez[Page6],"Validé")+COUNTIFS(TabSynthez[Test],"="&amp;$AE54&amp;".*",TabSynthez[Page6],"NA")=$AF54,1,0),0)</f>
        <v>0</v>
      </c>
      <c r="AM54" s="22">
        <f>IF(COUNTIFS(TabSynthez[Test],"="&amp;$AE54&amp;".*",TabSynthez[Page7],"Validé")&gt;0,IF(COUNTIFS(TabSynthez[Test],"="&amp;$AE54&amp;".*",TabSynthez[Page7],"Validé")+COUNTIFS(TabSynthez[Test],"="&amp;$AE54&amp;".*",TabSynthez[Page7],"NA")=$AF54,1,0),0)</f>
        <v>0</v>
      </c>
      <c r="AN54" s="22">
        <f>IF(COUNTIFS(TabSynthez[Test],"="&amp;$AE54&amp;".*",TabSynthez[Page8],"Validé")&gt;0,IF(COUNTIFS(TabSynthez[Test],"="&amp;$AE54&amp;".*",TabSynthez[Page8],"Validé")+COUNTIFS(TabSynthez[Test],"="&amp;$AE54&amp;".*",TabSynthez[Page8],"NA")=$AF54,1,0),0)</f>
        <v>0</v>
      </c>
      <c r="AO54" s="22">
        <f>IF(COUNTIFS(TabSynthez[Test],"="&amp;$AE54&amp;".*",TabSynthez[Page9],"Validé")&gt;0,IF(COUNTIFS(TabSynthez[Test],"="&amp;$AE54&amp;".*",TabSynthez[Page9],"Validé")+COUNTIFS(TabSynthez[Test],"="&amp;$AE54&amp;".*",TabSynthez[Page9],"NA")=$AF54,1,0),0)</f>
        <v>0</v>
      </c>
      <c r="AP54" s="22">
        <f>IF(COUNTIFS(TabSynthez[Test],"="&amp;$AE54&amp;".*",TabSynthez[Page10],"Validé")&gt;0,IF(COUNTIFS(TabSynthez[Test],"="&amp;$AE54&amp;".*",TabSynthez[Page10],"Validé")+COUNTIFS(TabSynthez[Test],"="&amp;$AE54&amp;".*",TabSynthez[Page10],"NA")=$AF54,1,0),0)</f>
        <v>0</v>
      </c>
      <c r="AQ54" s="22">
        <f>IF(COUNTIFS(TabSynthez[Test],"="&amp;$AE54&amp;".*",TabSynthez[Page11],"Validé")&gt;0,IF(COUNTIFS(TabSynthez[Test],"="&amp;$AE54&amp;".*",TabSynthez[Page11],"Validé")+COUNTIFS(TabSynthez[Test],"="&amp;$AE54&amp;".*",TabSynthez[Page11],"NA")=$AF54,1,0),0)</f>
        <v>1</v>
      </c>
      <c r="AR54" s="22">
        <f>IF(COUNTIFS(TabSynthez[Test],"="&amp;$AE54&amp;".*",TabSynthez[Page12],"Validé")&gt;0,IF(COUNTIFS(TabSynthez[Test],"="&amp;$AE54&amp;".*",TabSynthez[Page12],"Validé")+COUNTIFS(TabSynthez[Test],"="&amp;$AE54&amp;".*",TabSynthez[Page12],"NA")=$AF54,1,0),0)</f>
        <v>0</v>
      </c>
      <c r="AS54" s="22">
        <f>IF(COUNTIFS(TabSynthez[Test],"="&amp;$AE54&amp;".*",TabSynthez[Page13],"Validé")&gt;0,IF(COUNTIFS(TabSynthez[Test],"="&amp;$AE54&amp;".*",TabSynthez[Page13],"Validé")+COUNTIFS(TabSynthez[Test],"="&amp;$AE54&amp;".*",TabSynthez[Page13],"NA")=$AF54,1,0),0)</f>
        <v>1</v>
      </c>
      <c r="AT54" s="22">
        <f>IF(COUNTIFS(TabSynthez[Test],"="&amp;$AE54&amp;".*",TabSynthez[Page14],"Validé")&gt;0,IF(COUNTIFS(TabSynthez[Test],"="&amp;$AE54&amp;".*",TabSynthez[Page14],"Validé")+COUNTIFS(TabSynthez[Test],"="&amp;$AE54&amp;".*",TabSynthez[Page14],"NA")=$AF54,1,0),0)</f>
        <v>0</v>
      </c>
      <c r="AU54" s="22">
        <f>IF(COUNTIFS(TabSynthez[Test],"="&amp;$AE54&amp;".*",TabSynthez[Page15],"Validé")&gt;0,IF(COUNTIFS(TabSynthez[Test],"="&amp;$AE54&amp;".*",TabSynthez[Page15],"Validé")+COUNTIFS(TabSynthez[Test],"="&amp;$AE54&amp;".*",TabSynthez[Page15],"NA")=$AF54,1,0),0)</f>
        <v>0</v>
      </c>
      <c r="AV54" s="22">
        <f>IF(COUNTIFS(TabSynthez[Test],"="&amp;$AE54&amp;".*",TabSynthez[Page16],"Validé")&gt;0,IF(COUNTIFS(TabSynthez[Test],"="&amp;$AE54&amp;".*",TabSynthez[Page16],"Validé")+COUNTIFS(TabSynthez[Test],"="&amp;$AE54&amp;".*",TabSynthez[Page16],"NA")=$AF54,1,0),0)</f>
        <v>0</v>
      </c>
      <c r="AW54" s="22">
        <f>IF(COUNTIFS(TabSynthez[Test],"="&amp;$AE54&amp;".*",TabSynthez[Page17],"Validé")&gt;0,IF(COUNTIFS(TabSynthez[Test],"="&amp;$AE54&amp;".*",TabSynthez[Page17],"Validé")+COUNTIFS(TabSynthez[Test],"="&amp;$AE54&amp;".*",TabSynthez[Page17],"NA")=$AF54,1,0),0)</f>
        <v>0</v>
      </c>
      <c r="AX54" s="22">
        <f>IF(COUNTIFS(TabSynthez[Test],"="&amp;$AE54&amp;".*",TabSynthez[Page18],"Validé")&gt;0,IF(COUNTIFS(TabSynthez[Test],"="&amp;$AE54&amp;".*",TabSynthez[Page18],"Validé")+COUNTIFS(TabSynthez[Test],"="&amp;$AE54&amp;".*",TabSynthez[Page18],"NA")=$AF54,1,0),0)</f>
        <v>1</v>
      </c>
      <c r="AY54" s="22">
        <f>IF(COUNTIFS(TabSynthez[Test],"="&amp;$AE54&amp;".*",TabSynthez[Page19],"Validé")&gt;0,IF(COUNTIFS(TabSynthez[Test],"="&amp;$AE54&amp;".*",TabSynthez[Page19],"Validé")+COUNTIFS(TabSynthez[Test],"="&amp;$AE54&amp;".*",TabSynthez[Page19],"NA")=$AF54,1,0),0)</f>
        <v>0</v>
      </c>
      <c r="AZ54" s="22">
        <f>IF(COUNTIFS(TabSynthez[Test],"="&amp;$AE54&amp;".*",TabSynthez[Page20],"Validé")&gt;0,IF(COUNTIFS(TabSynthez[Test],"="&amp;$AE54&amp;".*",TabSynthez[Page20],"Validé")+COUNTIFS(TabSynthez[Test],"="&amp;$AE54&amp;".*",TabSynthez[Page20],"NA")=$AF54,1,0),0)</f>
        <v>0</v>
      </c>
      <c r="BA54" s="22">
        <f>IF(COUNTIFS(TabSynthez[Test],"="&amp;$AE54&amp;".*",TabSynthez[Page21],"Validé")&gt;0,IF(COUNTIFS(TabSynthez[Test],"="&amp;$AE54&amp;".*",TabSynthez[Page21],"Validé")+COUNTIFS(TabSynthez[Test],"="&amp;$AE54&amp;".*",TabSynthez[Page21],"NA")=$AF54,1,0),0)</f>
        <v>0</v>
      </c>
    </row>
    <row r="55" spans="1:53" s="9" customFormat="1" x14ac:dyDescent="0.25">
      <c r="A55" s="68"/>
      <c r="B55" s="74" t="str">
        <f>Modèle!B57</f>
        <v>Images</v>
      </c>
      <c r="C55" s="80" t="str">
        <f>Modèle!D57</f>
        <v>1.9.1</v>
      </c>
      <c r="D55" s="81" t="str">
        <f>Modèle!E57</f>
        <v>A</v>
      </c>
      <c r="E55" s="187">
        <f ca="1">COUNTIF(OFFSET(Synthèse!$G64,0,0,1,COUNTA(Synthèse!$10:$10)-6),"="&amp;$E$1)</f>
        <v>0</v>
      </c>
      <c r="F55" s="187">
        <f ca="1">COUNTIF(OFFSET(Synthèse!$G64,0,0,1,COUNTA(Synthèse!$10:$10)-6),"="&amp;$F$1)</f>
        <v>0</v>
      </c>
      <c r="G55" s="187">
        <f ca="1">COUNTIF(OFFSET(Synthèse!$G64,0,0,1,COUNTA(Synthèse!$10:$10)-6),"="&amp;$G$1)</f>
        <v>0</v>
      </c>
      <c r="H55" s="187">
        <f ca="1">COUNTIF(OFFSET(Synthèse!$G64,0,0,1,COUNTA(Synthèse!$10:$10)-6),"="&amp;$H$1)</f>
        <v>21</v>
      </c>
      <c r="I55" s="214">
        <f t="shared" ca="1" si="1"/>
        <v>21</v>
      </c>
      <c r="J55" s="68"/>
      <c r="K55" s="96" t="s">
        <v>727</v>
      </c>
      <c r="L55" s="193" t="s">
        <v>24</v>
      </c>
      <c r="M55" s="193"/>
      <c r="N55" s="193" t="s">
        <v>507</v>
      </c>
      <c r="O55" s="194">
        <f ca="1">IF(SUM(E$91:E$92)&gt;=1,0,1)</f>
        <v>1</v>
      </c>
      <c r="P55" s="194">
        <f ca="1">IF(SUM(E$91:E$92)&gt;=1,1,IF(SUM(G$91:G$92)&gt;=1,1,IF(SUM(F$91:F$92)&gt;=1,0,1)))</f>
        <v>1</v>
      </c>
      <c r="Q55" s="194">
        <f ca="1">IF(SUM(E$91:E$92)&gt;=1,1,IF(SUM(G$91:G$92)&gt;=1,0,1))</f>
        <v>1</v>
      </c>
      <c r="R55" s="194">
        <f ca="1">IF(SUM(E$91:E$92)&gt;=1,1,IF(SUM(G$91:G$92)&gt;=1,1,IF(SUM(F$91:F$92)&gt;=1,1,IF(SUM(H$91:H$92)&gt;=1,0,1))))</f>
        <v>0</v>
      </c>
      <c r="S55" s="68"/>
      <c r="U55" s="68"/>
      <c r="X55" s="68"/>
      <c r="AA55" s="68"/>
      <c r="AD55" s="68"/>
      <c r="AE55" s="271" t="s">
        <v>520</v>
      </c>
      <c r="AF55" s="217">
        <f>COUNTIF(TabTrans[Test],"="&amp;Value!$AE55&amp;".*")</f>
        <v>1</v>
      </c>
      <c r="AG55" s="22">
        <f>IF(COUNTIFS(TabSynthez[Test],"="&amp;$AE55&amp;".*",TabSynthez[Page1],"Validé")&gt;0,IF(COUNTIFS(TabSynthez[Test],"="&amp;$AE55&amp;".*",TabSynthez[Page1],"Validé")+COUNTIFS(TabSynthez[Test],"="&amp;$AE55&amp;".*",TabSynthez[Page1],"NA")=$AF55,1,0),0)</f>
        <v>0</v>
      </c>
      <c r="AH55" s="22">
        <f>IF(COUNTIFS(TabSynthez[Test],"="&amp;$AE55&amp;".*",TabSynthez[Page2],"Validé")&gt;0,IF(COUNTIFS(TabSynthez[Test],"="&amp;$AE55&amp;".*",TabSynthez[Page2],"Validé")+COUNTIFS(TabSynthez[Test],"="&amp;$AE55&amp;".*",TabSynthez[Page2],"NA")=$AF55,1,0),0)</f>
        <v>0</v>
      </c>
      <c r="AI55" s="22">
        <f>IF(COUNTIFS(TabSynthez[Test],"="&amp;$AE55&amp;".*",TabSynthez[Page3],"Validé")&gt;0,IF(COUNTIFS(TabSynthez[Test],"="&amp;$AE55&amp;".*",TabSynthez[Page3],"Validé")+COUNTIFS(TabSynthez[Test],"="&amp;$AE55&amp;".*",TabSynthez[Page3],"NA")=$AF55,1,0),0)</f>
        <v>0</v>
      </c>
      <c r="AJ55" s="22">
        <f>IF(COUNTIFS(TabSynthez[Test],"="&amp;$AE55&amp;".*",TabSynthez[Page4],"Validé")&gt;0,IF(COUNTIFS(TabSynthez[Test],"="&amp;$AE55&amp;".*",TabSynthez[Page4],"Validé")+COUNTIFS(TabSynthez[Test],"="&amp;$AE55&amp;".*",TabSynthez[Page4],"NA")=$AF55,1,0),0)</f>
        <v>0</v>
      </c>
      <c r="AK55" s="22">
        <f>IF(COUNTIFS(TabSynthez[Test],"="&amp;$AE55&amp;".*",TabSynthez[Page5],"Validé")&gt;0,IF(COUNTIFS(TabSynthez[Test],"="&amp;$AE55&amp;".*",TabSynthez[Page5],"Validé")+COUNTIFS(TabSynthez[Test],"="&amp;$AE55&amp;".*",TabSynthez[Page5],"NA")=$AF55,1,0),0)</f>
        <v>0</v>
      </c>
      <c r="AL55" s="22">
        <f>IF(COUNTIFS(TabSynthez[Test],"="&amp;$AE55&amp;".*",TabSynthez[Page6],"Validé")&gt;0,IF(COUNTIFS(TabSynthez[Test],"="&amp;$AE55&amp;".*",TabSynthez[Page6],"Validé")+COUNTIFS(TabSynthez[Test],"="&amp;$AE55&amp;".*",TabSynthez[Page6],"NA")=$AF55,1,0),0)</f>
        <v>0</v>
      </c>
      <c r="AM55" s="22">
        <f>IF(COUNTIFS(TabSynthez[Test],"="&amp;$AE55&amp;".*",TabSynthez[Page7],"Validé")&gt;0,IF(COUNTIFS(TabSynthez[Test],"="&amp;$AE55&amp;".*",TabSynthez[Page7],"Validé")+COUNTIFS(TabSynthez[Test],"="&amp;$AE55&amp;".*",TabSynthez[Page7],"NA")=$AF55,1,0),0)</f>
        <v>0</v>
      </c>
      <c r="AN55" s="22">
        <f>IF(COUNTIFS(TabSynthez[Test],"="&amp;$AE55&amp;".*",TabSynthez[Page8],"Validé")&gt;0,IF(COUNTIFS(TabSynthez[Test],"="&amp;$AE55&amp;".*",TabSynthez[Page8],"Validé")+COUNTIFS(TabSynthez[Test],"="&amp;$AE55&amp;".*",TabSynthez[Page8],"NA")=$AF55,1,0),0)</f>
        <v>0</v>
      </c>
      <c r="AO55" s="22">
        <f>IF(COUNTIFS(TabSynthez[Test],"="&amp;$AE55&amp;".*",TabSynthez[Page9],"Validé")&gt;0,IF(COUNTIFS(TabSynthez[Test],"="&amp;$AE55&amp;".*",TabSynthez[Page9],"Validé")+COUNTIFS(TabSynthez[Test],"="&amp;$AE55&amp;".*",TabSynthez[Page9],"NA")=$AF55,1,0),0)</f>
        <v>0</v>
      </c>
      <c r="AP55" s="22">
        <f>IF(COUNTIFS(TabSynthez[Test],"="&amp;$AE55&amp;".*",TabSynthez[Page10],"Validé")&gt;0,IF(COUNTIFS(TabSynthez[Test],"="&amp;$AE55&amp;".*",TabSynthez[Page10],"Validé")+COUNTIFS(TabSynthez[Test],"="&amp;$AE55&amp;".*",TabSynthez[Page10],"NA")=$AF55,1,0),0)</f>
        <v>0</v>
      </c>
      <c r="AQ55" s="22">
        <f>IF(COUNTIFS(TabSynthez[Test],"="&amp;$AE55&amp;".*",TabSynthez[Page11],"Validé")&gt;0,IF(COUNTIFS(TabSynthez[Test],"="&amp;$AE55&amp;".*",TabSynthez[Page11],"Validé")+COUNTIFS(TabSynthez[Test],"="&amp;$AE55&amp;".*",TabSynthez[Page11],"NA")=$AF55,1,0),0)</f>
        <v>0</v>
      </c>
      <c r="AR55" s="22">
        <f>IF(COUNTIFS(TabSynthez[Test],"="&amp;$AE55&amp;".*",TabSynthez[Page12],"Validé")&gt;0,IF(COUNTIFS(TabSynthez[Test],"="&amp;$AE55&amp;".*",TabSynthez[Page12],"Validé")+COUNTIFS(TabSynthez[Test],"="&amp;$AE55&amp;".*",TabSynthez[Page12],"NA")=$AF55,1,0),0)</f>
        <v>0</v>
      </c>
      <c r="AS55" s="22">
        <f>IF(COUNTIFS(TabSynthez[Test],"="&amp;$AE55&amp;".*",TabSynthez[Page13],"Validé")&gt;0,IF(COUNTIFS(TabSynthez[Test],"="&amp;$AE55&amp;".*",TabSynthez[Page13],"Validé")+COUNTIFS(TabSynthez[Test],"="&amp;$AE55&amp;".*",TabSynthez[Page13],"NA")=$AF55,1,0),0)</f>
        <v>0</v>
      </c>
      <c r="AT55" s="22">
        <f>IF(COUNTIFS(TabSynthez[Test],"="&amp;$AE55&amp;".*",TabSynthez[Page14],"Validé")&gt;0,IF(COUNTIFS(TabSynthez[Test],"="&amp;$AE55&amp;".*",TabSynthez[Page14],"Validé")+COUNTIFS(TabSynthez[Test],"="&amp;$AE55&amp;".*",TabSynthez[Page14],"NA")=$AF55,1,0),0)</f>
        <v>0</v>
      </c>
      <c r="AU55" s="22">
        <f>IF(COUNTIFS(TabSynthez[Test],"="&amp;$AE55&amp;".*",TabSynthez[Page15],"Validé")&gt;0,IF(COUNTIFS(TabSynthez[Test],"="&amp;$AE55&amp;".*",TabSynthez[Page15],"Validé")+COUNTIFS(TabSynthez[Test],"="&amp;$AE55&amp;".*",TabSynthez[Page15],"NA")=$AF55,1,0),0)</f>
        <v>0</v>
      </c>
      <c r="AV55" s="22">
        <f>IF(COUNTIFS(TabSynthez[Test],"="&amp;$AE55&amp;".*",TabSynthez[Page16],"Validé")&gt;0,IF(COUNTIFS(TabSynthez[Test],"="&amp;$AE55&amp;".*",TabSynthez[Page16],"Validé")+COUNTIFS(TabSynthez[Test],"="&amp;$AE55&amp;".*",TabSynthez[Page16],"NA")=$AF55,1,0),0)</f>
        <v>0</v>
      </c>
      <c r="AW55" s="22">
        <f>IF(COUNTIFS(TabSynthez[Test],"="&amp;$AE55&amp;".*",TabSynthez[Page17],"Validé")&gt;0,IF(COUNTIFS(TabSynthez[Test],"="&amp;$AE55&amp;".*",TabSynthez[Page17],"Validé")+COUNTIFS(TabSynthez[Test],"="&amp;$AE55&amp;".*",TabSynthez[Page17],"NA")=$AF55,1,0),0)</f>
        <v>0</v>
      </c>
      <c r="AX55" s="22">
        <f>IF(COUNTIFS(TabSynthez[Test],"="&amp;$AE55&amp;".*",TabSynthez[Page18],"Validé")&gt;0,IF(COUNTIFS(TabSynthez[Test],"="&amp;$AE55&amp;".*",TabSynthez[Page18],"Validé")+COUNTIFS(TabSynthez[Test],"="&amp;$AE55&amp;".*",TabSynthez[Page18],"NA")=$AF55,1,0),0)</f>
        <v>0</v>
      </c>
      <c r="AY55" s="22">
        <f>IF(COUNTIFS(TabSynthez[Test],"="&amp;$AE55&amp;".*",TabSynthez[Page19],"Validé")&gt;0,IF(COUNTIFS(TabSynthez[Test],"="&amp;$AE55&amp;".*",TabSynthez[Page19],"Validé")+COUNTIFS(TabSynthez[Test],"="&amp;$AE55&amp;".*",TabSynthez[Page19],"NA")=$AF55,1,0),0)</f>
        <v>0</v>
      </c>
      <c r="AZ55" s="22">
        <f>IF(COUNTIFS(TabSynthez[Test],"="&amp;$AE55&amp;".*",TabSynthez[Page20],"Validé")&gt;0,IF(COUNTIFS(TabSynthez[Test],"="&amp;$AE55&amp;".*",TabSynthez[Page20],"Validé")+COUNTIFS(TabSynthez[Test],"="&amp;$AE55&amp;".*",TabSynthez[Page20],"NA")=$AF55,1,0),0)</f>
        <v>0</v>
      </c>
      <c r="BA55" s="22">
        <f>IF(COUNTIFS(TabSynthez[Test],"="&amp;$AE55&amp;".*",TabSynthez[Page21],"Validé")&gt;0,IF(COUNTIFS(TabSynthez[Test],"="&amp;$AE55&amp;".*",TabSynthez[Page21],"Validé")+COUNTIFS(TabSynthez[Test],"="&amp;$AE55&amp;".*",TabSynthez[Page21],"NA")=$AF55,1,0),0)</f>
        <v>0</v>
      </c>
    </row>
    <row r="56" spans="1:53" s="9" customFormat="1" x14ac:dyDescent="0.25">
      <c r="A56" s="68"/>
      <c r="B56" s="74" t="str">
        <f>Modèle!B58</f>
        <v>Images</v>
      </c>
      <c r="C56" s="80" t="str">
        <f>Modèle!D58</f>
        <v>1.9.2</v>
      </c>
      <c r="D56" s="81" t="str">
        <f>Modèle!E58</f>
        <v>A</v>
      </c>
      <c r="E56" s="187">
        <f ca="1">COUNTIF(OFFSET(Synthèse!$G65,0,0,1,COUNTA(Synthèse!$10:$10)-6),"="&amp;$E$1)</f>
        <v>0</v>
      </c>
      <c r="F56" s="187">
        <f ca="1">COUNTIF(OFFSET(Synthèse!$G65,0,0,1,COUNTA(Synthèse!$10:$10)-6),"="&amp;$F$1)</f>
        <v>0</v>
      </c>
      <c r="G56" s="187">
        <f ca="1">COUNTIF(OFFSET(Synthèse!$G65,0,0,1,COUNTA(Synthèse!$10:$10)-6),"="&amp;$G$1)</f>
        <v>0</v>
      </c>
      <c r="H56" s="187">
        <f ca="1">COUNTIF(OFFSET(Synthèse!$G65,0,0,1,COUNTA(Synthèse!$10:$10)-6),"="&amp;$H$1)</f>
        <v>21</v>
      </c>
      <c r="I56" s="214">
        <f t="shared" ca="1" si="1"/>
        <v>21</v>
      </c>
      <c r="J56" s="68"/>
      <c r="K56" s="96" t="s">
        <v>806</v>
      </c>
      <c r="L56" s="193" t="s">
        <v>24</v>
      </c>
      <c r="M56" s="193"/>
      <c r="N56" s="193" t="s">
        <v>508</v>
      </c>
      <c r="O56" s="194">
        <f ca="1">IF(SUM(E$93:E$93)&gt;=1,0,1)</f>
        <v>1</v>
      </c>
      <c r="P56" s="194">
        <f ca="1">IF(SUM(E$93)&gt;=1,1,IF(SUM(G$93)&gt;=1,1,IF(SUM(F$93)&gt;=1,0,1)))</f>
        <v>1</v>
      </c>
      <c r="Q56" s="194">
        <f ca="1">IF(SUM(E$93)&gt;=1,1,IF(SUM(G$93)&gt;=1,0,1))</f>
        <v>1</v>
      </c>
      <c r="R56" s="194">
        <f ca="1">IF(SUM(E$93)&gt;=1,1,IF(SUM(G$93)&gt;=1,1,IF(SUM(F$93)&gt;=1,1,IF(SUM(H$93)&gt;=1,0,1))))</f>
        <v>0</v>
      </c>
      <c r="S56" s="68"/>
      <c r="U56" s="68"/>
      <c r="X56" s="68"/>
      <c r="AA56" s="68"/>
      <c r="AD56" s="68"/>
      <c r="AE56" s="271" t="s">
        <v>521</v>
      </c>
      <c r="AF56" s="217">
        <f>COUNTIF(TabTrans[Test],"="&amp;Value!$AE56&amp;".*")</f>
        <v>5</v>
      </c>
      <c r="AG56" s="22">
        <f>IF(COUNTIFS(TabSynthez[Test],"="&amp;$AE56&amp;".*",TabSynthez[Page1],"Validé")&gt;0,IF(COUNTIFS(TabSynthez[Test],"="&amp;$AE56&amp;".*",TabSynthez[Page1],"Validé")+COUNTIFS(TabSynthez[Test],"="&amp;$AE56&amp;".*",TabSynthez[Page1],"NA")=$AF56,1,0),0)</f>
        <v>0</v>
      </c>
      <c r="AH56" s="22">
        <f>IF(COUNTIFS(TabSynthez[Test],"="&amp;$AE56&amp;".*",TabSynthez[Page2],"Validé")&gt;0,IF(COUNTIFS(TabSynthez[Test],"="&amp;$AE56&amp;".*",TabSynthez[Page2],"Validé")+COUNTIFS(TabSynthez[Test],"="&amp;$AE56&amp;".*",TabSynthez[Page2],"NA")=$AF56,1,0),0)</f>
        <v>0</v>
      </c>
      <c r="AI56" s="22">
        <f>IF(COUNTIFS(TabSynthez[Test],"="&amp;$AE56&amp;".*",TabSynthez[Page3],"Validé")&gt;0,IF(COUNTIFS(TabSynthez[Test],"="&amp;$AE56&amp;".*",TabSynthez[Page3],"Validé")+COUNTIFS(TabSynthez[Test],"="&amp;$AE56&amp;".*",TabSynthez[Page3],"NA")=$AF56,1,0),0)</f>
        <v>0</v>
      </c>
      <c r="AJ56" s="22">
        <f>IF(COUNTIFS(TabSynthez[Test],"="&amp;$AE56&amp;".*",TabSynthez[Page4],"Validé")&gt;0,IF(COUNTIFS(TabSynthez[Test],"="&amp;$AE56&amp;".*",TabSynthez[Page4],"Validé")+COUNTIFS(TabSynthez[Test],"="&amp;$AE56&amp;".*",TabSynthez[Page4],"NA")=$AF56,1,0),0)</f>
        <v>0</v>
      </c>
      <c r="AK56" s="22">
        <f>IF(COUNTIFS(TabSynthez[Test],"="&amp;$AE56&amp;".*",TabSynthez[Page5],"Validé")&gt;0,IF(COUNTIFS(TabSynthez[Test],"="&amp;$AE56&amp;".*",TabSynthez[Page5],"Validé")+COUNTIFS(TabSynthez[Test],"="&amp;$AE56&amp;".*",TabSynthez[Page5],"NA")=$AF56,1,0),0)</f>
        <v>0</v>
      </c>
      <c r="AL56" s="22">
        <f>IF(COUNTIFS(TabSynthez[Test],"="&amp;$AE56&amp;".*",TabSynthez[Page6],"Validé")&gt;0,IF(COUNTIFS(TabSynthez[Test],"="&amp;$AE56&amp;".*",TabSynthez[Page6],"Validé")+COUNTIFS(TabSynthez[Test],"="&amp;$AE56&amp;".*",TabSynthez[Page6],"NA")=$AF56,1,0),0)</f>
        <v>0</v>
      </c>
      <c r="AM56" s="22">
        <f>IF(COUNTIFS(TabSynthez[Test],"="&amp;$AE56&amp;".*",TabSynthez[Page7],"Validé")&gt;0,IF(COUNTIFS(TabSynthez[Test],"="&amp;$AE56&amp;".*",TabSynthez[Page7],"Validé")+COUNTIFS(TabSynthez[Test],"="&amp;$AE56&amp;".*",TabSynthez[Page7],"NA")=$AF56,1,0),0)</f>
        <v>0</v>
      </c>
      <c r="AN56" s="22">
        <f>IF(COUNTIFS(TabSynthez[Test],"="&amp;$AE56&amp;".*",TabSynthez[Page8],"Validé")&gt;0,IF(COUNTIFS(TabSynthez[Test],"="&amp;$AE56&amp;".*",TabSynthez[Page8],"Validé")+COUNTIFS(TabSynthez[Test],"="&amp;$AE56&amp;".*",TabSynthez[Page8],"NA")=$AF56,1,0),0)</f>
        <v>0</v>
      </c>
      <c r="AO56" s="22">
        <f>IF(COUNTIFS(TabSynthez[Test],"="&amp;$AE56&amp;".*",TabSynthez[Page9],"Validé")&gt;0,IF(COUNTIFS(TabSynthez[Test],"="&amp;$AE56&amp;".*",TabSynthez[Page9],"Validé")+COUNTIFS(TabSynthez[Test],"="&amp;$AE56&amp;".*",TabSynthez[Page9],"NA")=$AF56,1,0),0)</f>
        <v>0</v>
      </c>
      <c r="AP56" s="22">
        <f>IF(COUNTIFS(TabSynthez[Test],"="&amp;$AE56&amp;".*",TabSynthez[Page10],"Validé")&gt;0,IF(COUNTIFS(TabSynthez[Test],"="&amp;$AE56&amp;".*",TabSynthez[Page10],"Validé")+COUNTIFS(TabSynthez[Test],"="&amp;$AE56&amp;".*",TabSynthez[Page10],"NA")=$AF56,1,0),0)</f>
        <v>0</v>
      </c>
      <c r="AQ56" s="22">
        <f>IF(COUNTIFS(TabSynthez[Test],"="&amp;$AE56&amp;".*",TabSynthez[Page11],"Validé")&gt;0,IF(COUNTIFS(TabSynthez[Test],"="&amp;$AE56&amp;".*",TabSynthez[Page11],"Validé")+COUNTIFS(TabSynthez[Test],"="&amp;$AE56&amp;".*",TabSynthez[Page11],"NA")=$AF56,1,0),0)</f>
        <v>0</v>
      </c>
      <c r="AR56" s="22">
        <f>IF(COUNTIFS(TabSynthez[Test],"="&amp;$AE56&amp;".*",TabSynthez[Page12],"Validé")&gt;0,IF(COUNTIFS(TabSynthez[Test],"="&amp;$AE56&amp;".*",TabSynthez[Page12],"Validé")+COUNTIFS(TabSynthez[Test],"="&amp;$AE56&amp;".*",TabSynthez[Page12],"NA")=$AF56,1,0),0)</f>
        <v>0</v>
      </c>
      <c r="AS56" s="22">
        <f>IF(COUNTIFS(TabSynthez[Test],"="&amp;$AE56&amp;".*",TabSynthez[Page13],"Validé")&gt;0,IF(COUNTIFS(TabSynthez[Test],"="&amp;$AE56&amp;".*",TabSynthez[Page13],"Validé")+COUNTIFS(TabSynthez[Test],"="&amp;$AE56&amp;".*",TabSynthez[Page13],"NA")=$AF56,1,0),0)</f>
        <v>0</v>
      </c>
      <c r="AT56" s="22">
        <f>IF(COUNTIFS(TabSynthez[Test],"="&amp;$AE56&amp;".*",TabSynthez[Page14],"Validé")&gt;0,IF(COUNTIFS(TabSynthez[Test],"="&amp;$AE56&amp;".*",TabSynthez[Page14],"Validé")+COUNTIFS(TabSynthez[Test],"="&amp;$AE56&amp;".*",TabSynthez[Page14],"NA")=$AF56,1,0),0)</f>
        <v>0</v>
      </c>
      <c r="AU56" s="22">
        <f>IF(COUNTIFS(TabSynthez[Test],"="&amp;$AE56&amp;".*",TabSynthez[Page15],"Validé")&gt;0,IF(COUNTIFS(TabSynthez[Test],"="&amp;$AE56&amp;".*",TabSynthez[Page15],"Validé")+COUNTIFS(TabSynthez[Test],"="&amp;$AE56&amp;".*",TabSynthez[Page15],"NA")=$AF56,1,0),0)</f>
        <v>0</v>
      </c>
      <c r="AV56" s="22">
        <f>IF(COUNTIFS(TabSynthez[Test],"="&amp;$AE56&amp;".*",TabSynthez[Page16],"Validé")&gt;0,IF(COUNTIFS(TabSynthez[Test],"="&amp;$AE56&amp;".*",TabSynthez[Page16],"Validé")+COUNTIFS(TabSynthez[Test],"="&amp;$AE56&amp;".*",TabSynthez[Page16],"NA")=$AF56,1,0),0)</f>
        <v>0</v>
      </c>
      <c r="AW56" s="22">
        <f>IF(COUNTIFS(TabSynthez[Test],"="&amp;$AE56&amp;".*",TabSynthez[Page17],"Validé")&gt;0,IF(COUNTIFS(TabSynthez[Test],"="&amp;$AE56&amp;".*",TabSynthez[Page17],"Validé")+COUNTIFS(TabSynthez[Test],"="&amp;$AE56&amp;".*",TabSynthez[Page17],"NA")=$AF56,1,0),0)</f>
        <v>0</v>
      </c>
      <c r="AX56" s="22">
        <f>IF(COUNTIFS(TabSynthez[Test],"="&amp;$AE56&amp;".*",TabSynthez[Page18],"Validé")&gt;0,IF(COUNTIFS(TabSynthez[Test],"="&amp;$AE56&amp;".*",TabSynthez[Page18],"Validé")+COUNTIFS(TabSynthez[Test],"="&amp;$AE56&amp;".*",TabSynthez[Page18],"NA")=$AF56,1,0),0)</f>
        <v>0</v>
      </c>
      <c r="AY56" s="22">
        <f>IF(COUNTIFS(TabSynthez[Test],"="&amp;$AE56&amp;".*",TabSynthez[Page19],"Validé")&gt;0,IF(COUNTIFS(TabSynthez[Test],"="&amp;$AE56&amp;".*",TabSynthez[Page19],"Validé")+COUNTIFS(TabSynthez[Test],"="&amp;$AE56&amp;".*",TabSynthez[Page19],"NA")=$AF56,1,0),0)</f>
        <v>0</v>
      </c>
      <c r="AZ56" s="22">
        <f>IF(COUNTIFS(TabSynthez[Test],"="&amp;$AE56&amp;".*",TabSynthez[Page20],"Validé")&gt;0,IF(COUNTIFS(TabSynthez[Test],"="&amp;$AE56&amp;".*",TabSynthez[Page20],"Validé")+COUNTIFS(TabSynthez[Test],"="&amp;$AE56&amp;".*",TabSynthez[Page20],"NA")=$AF56,1,0),0)</f>
        <v>0</v>
      </c>
      <c r="BA56" s="22">
        <f>IF(COUNTIFS(TabSynthez[Test],"="&amp;$AE56&amp;".*",TabSynthez[Page21],"Validé")&gt;0,IF(COUNTIFS(TabSynthez[Test],"="&amp;$AE56&amp;".*",TabSynthez[Page21],"Validé")+COUNTIFS(TabSynthez[Test],"="&amp;$AE56&amp;".*",TabSynthez[Page21],"NA")=$AF56,1,0),0)</f>
        <v>0</v>
      </c>
    </row>
    <row r="57" spans="1:53" s="9" customFormat="1" x14ac:dyDescent="0.25">
      <c r="A57" s="68"/>
      <c r="B57" s="74" t="str">
        <f>Modèle!B59</f>
        <v>Images</v>
      </c>
      <c r="C57" s="80" t="str">
        <f>Modèle!D59</f>
        <v>1.9.3</v>
      </c>
      <c r="D57" s="81" t="str">
        <f>Modèle!E59</f>
        <v>A</v>
      </c>
      <c r="E57" s="187">
        <f ca="1">COUNTIF(OFFSET(Synthèse!$G66,0,0,1,COUNTA(Synthèse!$10:$10)-6),"="&amp;$E$1)</f>
        <v>0</v>
      </c>
      <c r="F57" s="187">
        <f ca="1">COUNTIF(OFFSET(Synthèse!$G66,0,0,1,COUNTA(Synthèse!$10:$10)-6),"="&amp;$F$1)</f>
        <v>0</v>
      </c>
      <c r="G57" s="187">
        <f ca="1">COUNTIF(OFFSET(Synthèse!$G66,0,0,1,COUNTA(Synthèse!$10:$10)-6),"="&amp;$G$1)</f>
        <v>0</v>
      </c>
      <c r="H57" s="187">
        <f ca="1">COUNTIF(OFFSET(Synthèse!$G66,0,0,1,COUNTA(Synthèse!$10:$10)-6),"="&amp;$H$1)</f>
        <v>21</v>
      </c>
      <c r="I57" s="214">
        <f t="shared" ca="1" si="1"/>
        <v>21</v>
      </c>
      <c r="J57" s="68"/>
      <c r="K57" s="96" t="s">
        <v>807</v>
      </c>
      <c r="L57" s="193" t="s">
        <v>24</v>
      </c>
      <c r="M57" s="193"/>
      <c r="N57" s="193" t="s">
        <v>509</v>
      </c>
      <c r="O57" s="194">
        <f ca="1">IF(SUM(E$94:E$94)&gt;=1,0,1)</f>
        <v>1</v>
      </c>
      <c r="P57" s="194">
        <f ca="1">IF(SUM(E$94)&gt;=1,1,IF(SUM(G$94)&gt;=1,1,IF(SUM(F$94)&gt;=1,0,1)))</f>
        <v>1</v>
      </c>
      <c r="Q57" s="194">
        <f ca="1">IF(SUM(E$94)&gt;=1,1,IF(SUM(G$94)&gt;=1,0,1))</f>
        <v>1</v>
      </c>
      <c r="R57" s="194">
        <f ca="1">IF(SUM(E$94)&gt;=1,1,IF(SUM(G$94)&gt;=1,1,IF(SUM(F$94)&gt;=1,1,IF(SUM(H$94)&gt;=1,0,1))))</f>
        <v>0</v>
      </c>
      <c r="S57" s="68"/>
      <c r="U57" s="68"/>
      <c r="X57" s="68"/>
      <c r="AA57" s="68"/>
      <c r="AD57" s="68"/>
      <c r="AE57" s="271" t="s">
        <v>522</v>
      </c>
      <c r="AF57" s="217">
        <f>COUNTIF(TabTrans[Test],"="&amp;Value!$AE57&amp;".*")</f>
        <v>1</v>
      </c>
      <c r="AG57" s="22">
        <f>IF(COUNTIFS(TabSynthez[Test],"="&amp;$AE57&amp;".*",TabSynthez[Page1],"Validé")&gt;0,IF(COUNTIFS(TabSynthez[Test],"="&amp;$AE57&amp;".*",TabSynthez[Page1],"Validé")+COUNTIFS(TabSynthez[Test],"="&amp;$AE57&amp;".*",TabSynthez[Page1],"NA")=$AF57,1,0),0)</f>
        <v>1</v>
      </c>
      <c r="AH57" s="22">
        <f>IF(COUNTIFS(TabSynthez[Test],"="&amp;$AE57&amp;".*",TabSynthez[Page2],"Validé")&gt;0,IF(COUNTIFS(TabSynthez[Test],"="&amp;$AE57&amp;".*",TabSynthez[Page2],"Validé")+COUNTIFS(TabSynthez[Test],"="&amp;$AE57&amp;".*",TabSynthez[Page2],"NA")=$AF57,1,0),0)</f>
        <v>1</v>
      </c>
      <c r="AI57" s="22">
        <f>IF(COUNTIFS(TabSynthez[Test],"="&amp;$AE57&amp;".*",TabSynthez[Page3],"Validé")&gt;0,IF(COUNTIFS(TabSynthez[Test],"="&amp;$AE57&amp;".*",TabSynthez[Page3],"Validé")+COUNTIFS(TabSynthez[Test],"="&amp;$AE57&amp;".*",TabSynthez[Page3],"NA")=$AF57,1,0),0)</f>
        <v>0</v>
      </c>
      <c r="AJ57" s="22">
        <f>IF(COUNTIFS(TabSynthez[Test],"="&amp;$AE57&amp;".*",TabSynthez[Page4],"Validé")&gt;0,IF(COUNTIFS(TabSynthez[Test],"="&amp;$AE57&amp;".*",TabSynthez[Page4],"Validé")+COUNTIFS(TabSynthez[Test],"="&amp;$AE57&amp;".*",TabSynthez[Page4],"NA")=$AF57,1,0),0)</f>
        <v>1</v>
      </c>
      <c r="AK57" s="22">
        <f>IF(COUNTIFS(TabSynthez[Test],"="&amp;$AE57&amp;".*",TabSynthez[Page5],"Validé")&gt;0,IF(COUNTIFS(TabSynthez[Test],"="&amp;$AE57&amp;".*",TabSynthez[Page5],"Validé")+COUNTIFS(TabSynthez[Test],"="&amp;$AE57&amp;".*",TabSynthez[Page5],"NA")=$AF57,1,0),0)</f>
        <v>1</v>
      </c>
      <c r="AL57" s="22">
        <f>IF(COUNTIFS(TabSynthez[Test],"="&amp;$AE57&amp;".*",TabSynthez[Page6],"Validé")&gt;0,IF(COUNTIFS(TabSynthez[Test],"="&amp;$AE57&amp;".*",TabSynthez[Page6],"Validé")+COUNTIFS(TabSynthez[Test],"="&amp;$AE57&amp;".*",TabSynthez[Page6],"NA")=$AF57,1,0),0)</f>
        <v>1</v>
      </c>
      <c r="AM57" s="22">
        <f>IF(COUNTIFS(TabSynthez[Test],"="&amp;$AE57&amp;".*",TabSynthez[Page7],"Validé")&gt;0,IF(COUNTIFS(TabSynthez[Test],"="&amp;$AE57&amp;".*",TabSynthez[Page7],"Validé")+COUNTIFS(TabSynthez[Test],"="&amp;$AE57&amp;".*",TabSynthez[Page7],"NA")=$AF57,1,0),0)</f>
        <v>0</v>
      </c>
      <c r="AN57" s="22">
        <f>IF(COUNTIFS(TabSynthez[Test],"="&amp;$AE57&amp;".*",TabSynthez[Page8],"Validé")&gt;0,IF(COUNTIFS(TabSynthez[Test],"="&amp;$AE57&amp;".*",TabSynthez[Page8],"Validé")+COUNTIFS(TabSynthez[Test],"="&amp;$AE57&amp;".*",TabSynthez[Page8],"NA")=$AF57,1,0),0)</f>
        <v>1</v>
      </c>
      <c r="AO57" s="22">
        <f>IF(COUNTIFS(TabSynthez[Test],"="&amp;$AE57&amp;".*",TabSynthez[Page9],"Validé")&gt;0,IF(COUNTIFS(TabSynthez[Test],"="&amp;$AE57&amp;".*",TabSynthez[Page9],"Validé")+COUNTIFS(TabSynthez[Test],"="&amp;$AE57&amp;".*",TabSynthez[Page9],"NA")=$AF57,1,0),0)</f>
        <v>1</v>
      </c>
      <c r="AP57" s="22">
        <f>IF(COUNTIFS(TabSynthez[Test],"="&amp;$AE57&amp;".*",TabSynthez[Page10],"Validé")&gt;0,IF(COUNTIFS(TabSynthez[Test],"="&amp;$AE57&amp;".*",TabSynthez[Page10],"Validé")+COUNTIFS(TabSynthez[Test],"="&amp;$AE57&amp;".*",TabSynthez[Page10],"NA")=$AF57,1,0),0)</f>
        <v>1</v>
      </c>
      <c r="AQ57" s="22">
        <f>IF(COUNTIFS(TabSynthez[Test],"="&amp;$AE57&amp;".*",TabSynthez[Page11],"Validé")&gt;0,IF(COUNTIFS(TabSynthez[Test],"="&amp;$AE57&amp;".*",TabSynthez[Page11],"Validé")+COUNTIFS(TabSynthez[Test],"="&amp;$AE57&amp;".*",TabSynthez[Page11],"NA")=$AF57,1,0),0)</f>
        <v>0</v>
      </c>
      <c r="AR57" s="22">
        <f>IF(COUNTIFS(TabSynthez[Test],"="&amp;$AE57&amp;".*",TabSynthez[Page12],"Validé")&gt;0,IF(COUNTIFS(TabSynthez[Test],"="&amp;$AE57&amp;".*",TabSynthez[Page12],"Validé")+COUNTIFS(TabSynthez[Test],"="&amp;$AE57&amp;".*",TabSynthez[Page12],"NA")=$AF57,1,0),0)</f>
        <v>1</v>
      </c>
      <c r="AS57" s="22">
        <f>IF(COUNTIFS(TabSynthez[Test],"="&amp;$AE57&amp;".*",TabSynthez[Page13],"Validé")&gt;0,IF(COUNTIFS(TabSynthez[Test],"="&amp;$AE57&amp;".*",TabSynthez[Page13],"Validé")+COUNTIFS(TabSynthez[Test],"="&amp;$AE57&amp;".*",TabSynthez[Page13],"NA")=$AF57,1,0),0)</f>
        <v>1</v>
      </c>
      <c r="AT57" s="22">
        <f>IF(COUNTIFS(TabSynthez[Test],"="&amp;$AE57&amp;".*",TabSynthez[Page14],"Validé")&gt;0,IF(COUNTIFS(TabSynthez[Test],"="&amp;$AE57&amp;".*",TabSynthez[Page14],"Validé")+COUNTIFS(TabSynthez[Test],"="&amp;$AE57&amp;".*",TabSynthez[Page14],"NA")=$AF57,1,0),0)</f>
        <v>1</v>
      </c>
      <c r="AU57" s="22">
        <f>IF(COUNTIFS(TabSynthez[Test],"="&amp;$AE57&amp;".*",TabSynthez[Page15],"Validé")&gt;0,IF(COUNTIFS(TabSynthez[Test],"="&amp;$AE57&amp;".*",TabSynthez[Page15],"Validé")+COUNTIFS(TabSynthez[Test],"="&amp;$AE57&amp;".*",TabSynthez[Page15],"NA")=$AF57,1,0),0)</f>
        <v>1</v>
      </c>
      <c r="AV57" s="22">
        <f>IF(COUNTIFS(TabSynthez[Test],"="&amp;$AE57&amp;".*",TabSynthez[Page16],"Validé")&gt;0,IF(COUNTIFS(TabSynthez[Test],"="&amp;$AE57&amp;".*",TabSynthez[Page16],"Validé")+COUNTIFS(TabSynthez[Test],"="&amp;$AE57&amp;".*",TabSynthez[Page16],"NA")=$AF57,1,0),0)</f>
        <v>1</v>
      </c>
      <c r="AW57" s="22">
        <f>IF(COUNTIFS(TabSynthez[Test],"="&amp;$AE57&amp;".*",TabSynthez[Page17],"Validé")&gt;0,IF(COUNTIFS(TabSynthez[Test],"="&amp;$AE57&amp;".*",TabSynthez[Page17],"Validé")+COUNTIFS(TabSynthez[Test],"="&amp;$AE57&amp;".*",TabSynthez[Page17],"NA")=$AF57,1,0),0)</f>
        <v>1</v>
      </c>
      <c r="AX57" s="22">
        <f>IF(COUNTIFS(TabSynthez[Test],"="&amp;$AE57&amp;".*",TabSynthez[Page18],"Validé")&gt;0,IF(COUNTIFS(TabSynthez[Test],"="&amp;$AE57&amp;".*",TabSynthez[Page18],"Validé")+COUNTIFS(TabSynthez[Test],"="&amp;$AE57&amp;".*",TabSynthez[Page18],"NA")=$AF57,1,0),0)</f>
        <v>1</v>
      </c>
      <c r="AY57" s="22">
        <f>IF(COUNTIFS(TabSynthez[Test],"="&amp;$AE57&amp;".*",TabSynthez[Page19],"Validé")&gt;0,IF(COUNTIFS(TabSynthez[Test],"="&amp;$AE57&amp;".*",TabSynthez[Page19],"Validé")+COUNTIFS(TabSynthez[Test],"="&amp;$AE57&amp;".*",TabSynthez[Page19],"NA")=$AF57,1,0),0)</f>
        <v>1</v>
      </c>
      <c r="AZ57" s="22">
        <f>IF(COUNTIFS(TabSynthez[Test],"="&amp;$AE57&amp;".*",TabSynthez[Page20],"Validé")&gt;0,IF(COUNTIFS(TabSynthez[Test],"="&amp;$AE57&amp;".*",TabSynthez[Page20],"Validé")+COUNTIFS(TabSynthez[Test],"="&amp;$AE57&amp;".*",TabSynthez[Page20],"NA")=$AF57,1,0),0)</f>
        <v>1</v>
      </c>
      <c r="BA57" s="22">
        <f>IF(COUNTIFS(TabSynthez[Test],"="&amp;$AE57&amp;".*",TabSynthez[Page21],"Validé")&gt;0,IF(COUNTIFS(TabSynthez[Test],"="&amp;$AE57&amp;".*",TabSynthez[Page21],"Validé")+COUNTIFS(TabSynthez[Test],"="&amp;$AE57&amp;".*",TabSynthez[Page21],"NA")=$AF57,1,0),0)</f>
        <v>1</v>
      </c>
    </row>
    <row r="58" spans="1:53" s="9" customFormat="1" x14ac:dyDescent="0.25">
      <c r="A58" s="68"/>
      <c r="B58" s="74" t="str">
        <f>Modèle!B60</f>
        <v>Images</v>
      </c>
      <c r="C58" s="80" t="str">
        <f>Modèle!D60</f>
        <v>1.9.4</v>
      </c>
      <c r="D58" s="81" t="str">
        <f>Modèle!E60</f>
        <v>A</v>
      </c>
      <c r="E58" s="187">
        <f ca="1">COUNTIF(OFFSET(Synthèse!$G67,0,0,1,COUNTA(Synthèse!$10:$10)-6),"="&amp;$E$1)</f>
        <v>0</v>
      </c>
      <c r="F58" s="187">
        <f ca="1">COUNTIF(OFFSET(Synthèse!$G67,0,0,1,COUNTA(Synthèse!$10:$10)-6),"="&amp;$F$1)</f>
        <v>0</v>
      </c>
      <c r="G58" s="187">
        <f ca="1">COUNTIF(OFFSET(Synthèse!$G67,0,0,1,COUNTA(Synthèse!$10:$10)-6),"="&amp;$G$1)</f>
        <v>0</v>
      </c>
      <c r="H58" s="187">
        <f ca="1">COUNTIF(OFFSET(Synthèse!$G67,0,0,1,COUNTA(Synthèse!$10:$10)-6),"="&amp;$H$1)</f>
        <v>21</v>
      </c>
      <c r="I58" s="214">
        <f t="shared" ca="1" si="1"/>
        <v>21</v>
      </c>
      <c r="J58" s="68"/>
      <c r="K58" s="96" t="s">
        <v>728</v>
      </c>
      <c r="L58" s="193" t="s">
        <v>24</v>
      </c>
      <c r="M58" s="193"/>
      <c r="N58" s="193" t="s">
        <v>510</v>
      </c>
      <c r="O58" s="194">
        <f ca="1">IF(SUM(E$95:E$97)&gt;=1,0,1)</f>
        <v>1</v>
      </c>
      <c r="P58" s="194">
        <f ca="1">IF(SUM(E$95:E$97)&gt;=1,1,IF(SUM(G$95:G$97)&gt;=1,1,IF(SUM(F$95:F$97)&gt;=1,0,1)))</f>
        <v>1</v>
      </c>
      <c r="Q58" s="194">
        <f ca="1">IF(SUM(E$95:E$97)&gt;=1,1,IF(SUM(G$95:G$97)&gt;=1,0,1))</f>
        <v>1</v>
      </c>
      <c r="R58" s="194">
        <f ca="1">IF(SUM(E$95:E$97)&gt;=1,1,IF(SUM(G$95:G$97)&gt;=1,1,IF(SUM(F$95:F$97)&gt;=1,1,IF(SUM(H$95:H$97)&gt;=1,0,1))))</f>
        <v>0</v>
      </c>
      <c r="S58" s="68"/>
      <c r="U58" s="68"/>
      <c r="X58" s="68"/>
      <c r="AA58" s="68"/>
      <c r="AD58" s="68"/>
      <c r="AE58" s="271" t="s">
        <v>523</v>
      </c>
      <c r="AF58" s="217">
        <f>COUNTIF(TabTrans[Test],"="&amp;Value!$AE58&amp;".*")</f>
        <v>3</v>
      </c>
      <c r="AG58" s="22">
        <f>IF(COUNTIFS(TabSynthez[Test],"="&amp;$AE58&amp;".*",TabSynthez[Page1],"Validé")&gt;0,IF(COUNTIFS(TabSynthez[Test],"="&amp;$AE58&amp;".*",TabSynthez[Page1],"Validé")+COUNTIFS(TabSynthez[Test],"="&amp;$AE58&amp;".*",TabSynthez[Page1],"NA")=$AF58,1,0),0)</f>
        <v>0</v>
      </c>
      <c r="AH58" s="22">
        <f>IF(COUNTIFS(TabSynthez[Test],"="&amp;$AE58&amp;".*",TabSynthez[Page2],"Validé")&gt;0,IF(COUNTIFS(TabSynthez[Test],"="&amp;$AE58&amp;".*",TabSynthez[Page2],"Validé")+COUNTIFS(TabSynthez[Test],"="&amp;$AE58&amp;".*",TabSynthez[Page2],"NA")=$AF58,1,0),0)</f>
        <v>0</v>
      </c>
      <c r="AI58" s="22">
        <f>IF(COUNTIFS(TabSynthez[Test],"="&amp;$AE58&amp;".*",TabSynthez[Page3],"Validé")&gt;0,IF(COUNTIFS(TabSynthez[Test],"="&amp;$AE58&amp;".*",TabSynthez[Page3],"Validé")+COUNTIFS(TabSynthez[Test],"="&amp;$AE58&amp;".*",TabSynthez[Page3],"NA")=$AF58,1,0),0)</f>
        <v>0</v>
      </c>
      <c r="AJ58" s="22">
        <f>IF(COUNTIFS(TabSynthez[Test],"="&amp;$AE58&amp;".*",TabSynthez[Page4],"Validé")&gt;0,IF(COUNTIFS(TabSynthez[Test],"="&amp;$AE58&amp;".*",TabSynthez[Page4],"Validé")+COUNTIFS(TabSynthez[Test],"="&amp;$AE58&amp;".*",TabSynthez[Page4],"NA")=$AF58,1,0),0)</f>
        <v>0</v>
      </c>
      <c r="AK58" s="22">
        <f>IF(COUNTIFS(TabSynthez[Test],"="&amp;$AE58&amp;".*",TabSynthez[Page5],"Validé")&gt;0,IF(COUNTIFS(TabSynthez[Test],"="&amp;$AE58&amp;".*",TabSynthez[Page5],"Validé")+COUNTIFS(TabSynthez[Test],"="&amp;$AE58&amp;".*",TabSynthez[Page5],"NA")=$AF58,1,0),0)</f>
        <v>0</v>
      </c>
      <c r="AL58" s="22">
        <f>IF(COUNTIFS(TabSynthez[Test],"="&amp;$AE58&amp;".*",TabSynthez[Page6],"Validé")&gt;0,IF(COUNTIFS(TabSynthez[Test],"="&amp;$AE58&amp;".*",TabSynthez[Page6],"Validé")+COUNTIFS(TabSynthez[Test],"="&amp;$AE58&amp;".*",TabSynthez[Page6],"NA")=$AF58,1,0),0)</f>
        <v>0</v>
      </c>
      <c r="AM58" s="22">
        <f>IF(COUNTIFS(TabSynthez[Test],"="&amp;$AE58&amp;".*",TabSynthez[Page7],"Validé")&gt;0,IF(COUNTIFS(TabSynthez[Test],"="&amp;$AE58&amp;".*",TabSynthez[Page7],"Validé")+COUNTIFS(TabSynthez[Test],"="&amp;$AE58&amp;".*",TabSynthez[Page7],"NA")=$AF58,1,0),0)</f>
        <v>0</v>
      </c>
      <c r="AN58" s="22">
        <f>IF(COUNTIFS(TabSynthez[Test],"="&amp;$AE58&amp;".*",TabSynthez[Page8],"Validé")&gt;0,IF(COUNTIFS(TabSynthez[Test],"="&amp;$AE58&amp;".*",TabSynthez[Page8],"Validé")+COUNTIFS(TabSynthez[Test],"="&amp;$AE58&amp;".*",TabSynthez[Page8],"NA")=$AF58,1,0),0)</f>
        <v>0</v>
      </c>
      <c r="AO58" s="22">
        <f>IF(COUNTIFS(TabSynthez[Test],"="&amp;$AE58&amp;".*",TabSynthez[Page9],"Validé")&gt;0,IF(COUNTIFS(TabSynthez[Test],"="&amp;$AE58&amp;".*",TabSynthez[Page9],"Validé")+COUNTIFS(TabSynthez[Test],"="&amp;$AE58&amp;".*",TabSynthez[Page9],"NA")=$AF58,1,0),0)</f>
        <v>0</v>
      </c>
      <c r="AP58" s="22">
        <f>IF(COUNTIFS(TabSynthez[Test],"="&amp;$AE58&amp;".*",TabSynthez[Page10],"Validé")&gt;0,IF(COUNTIFS(TabSynthez[Test],"="&amp;$AE58&amp;".*",TabSynthez[Page10],"Validé")+COUNTIFS(TabSynthez[Test],"="&amp;$AE58&amp;".*",TabSynthez[Page10],"NA")=$AF58,1,0),0)</f>
        <v>0</v>
      </c>
      <c r="AQ58" s="22">
        <f>IF(COUNTIFS(TabSynthez[Test],"="&amp;$AE58&amp;".*",TabSynthez[Page11],"Validé")&gt;0,IF(COUNTIFS(TabSynthez[Test],"="&amp;$AE58&amp;".*",TabSynthez[Page11],"Validé")+COUNTIFS(TabSynthez[Test],"="&amp;$AE58&amp;".*",TabSynthez[Page11],"NA")=$AF58,1,0),0)</f>
        <v>0</v>
      </c>
      <c r="AR58" s="22">
        <f>IF(COUNTIFS(TabSynthez[Test],"="&amp;$AE58&amp;".*",TabSynthez[Page12],"Validé")&gt;0,IF(COUNTIFS(TabSynthez[Test],"="&amp;$AE58&amp;".*",TabSynthez[Page12],"Validé")+COUNTIFS(TabSynthez[Test],"="&amp;$AE58&amp;".*",TabSynthez[Page12],"NA")=$AF58,1,0),0)</f>
        <v>0</v>
      </c>
      <c r="AS58" s="22">
        <f>IF(COUNTIFS(TabSynthez[Test],"="&amp;$AE58&amp;".*",TabSynthez[Page13],"Validé")&gt;0,IF(COUNTIFS(TabSynthez[Test],"="&amp;$AE58&amp;".*",TabSynthez[Page13],"Validé")+COUNTIFS(TabSynthez[Test],"="&amp;$AE58&amp;".*",TabSynthez[Page13],"NA")=$AF58,1,0),0)</f>
        <v>0</v>
      </c>
      <c r="AT58" s="22">
        <f>IF(COUNTIFS(TabSynthez[Test],"="&amp;$AE58&amp;".*",TabSynthez[Page14],"Validé")&gt;0,IF(COUNTIFS(TabSynthez[Test],"="&amp;$AE58&amp;".*",TabSynthez[Page14],"Validé")+COUNTIFS(TabSynthez[Test],"="&amp;$AE58&amp;".*",TabSynthez[Page14],"NA")=$AF58,1,0),0)</f>
        <v>0</v>
      </c>
      <c r="AU58" s="22">
        <f>IF(COUNTIFS(TabSynthez[Test],"="&amp;$AE58&amp;".*",TabSynthez[Page15],"Validé")&gt;0,IF(COUNTIFS(TabSynthez[Test],"="&amp;$AE58&amp;".*",TabSynthez[Page15],"Validé")+COUNTIFS(TabSynthez[Test],"="&amp;$AE58&amp;".*",TabSynthez[Page15],"NA")=$AF58,1,0),0)</f>
        <v>0</v>
      </c>
      <c r="AV58" s="22">
        <f>IF(COUNTIFS(TabSynthez[Test],"="&amp;$AE58&amp;".*",TabSynthez[Page16],"Validé")&gt;0,IF(COUNTIFS(TabSynthez[Test],"="&amp;$AE58&amp;".*",TabSynthez[Page16],"Validé")+COUNTIFS(TabSynthez[Test],"="&amp;$AE58&amp;".*",TabSynthez[Page16],"NA")=$AF58,1,0),0)</f>
        <v>0</v>
      </c>
      <c r="AW58" s="22">
        <f>IF(COUNTIFS(TabSynthez[Test],"="&amp;$AE58&amp;".*",TabSynthez[Page17],"Validé")&gt;0,IF(COUNTIFS(TabSynthez[Test],"="&amp;$AE58&amp;".*",TabSynthez[Page17],"Validé")+COUNTIFS(TabSynthez[Test],"="&amp;$AE58&amp;".*",TabSynthez[Page17],"NA")=$AF58,1,0),0)</f>
        <v>0</v>
      </c>
      <c r="AX58" s="22">
        <f>IF(COUNTIFS(TabSynthez[Test],"="&amp;$AE58&amp;".*",TabSynthez[Page18],"Validé")&gt;0,IF(COUNTIFS(TabSynthez[Test],"="&amp;$AE58&amp;".*",TabSynthez[Page18],"Validé")+COUNTIFS(TabSynthez[Test],"="&amp;$AE58&amp;".*",TabSynthez[Page18],"NA")=$AF58,1,0),0)</f>
        <v>0</v>
      </c>
      <c r="AY58" s="22">
        <f>IF(COUNTIFS(TabSynthez[Test],"="&amp;$AE58&amp;".*",TabSynthez[Page19],"Validé")&gt;0,IF(COUNTIFS(TabSynthez[Test],"="&amp;$AE58&amp;".*",TabSynthez[Page19],"Validé")+COUNTIFS(TabSynthez[Test],"="&amp;$AE58&amp;".*",TabSynthez[Page19],"NA")=$AF58,1,0),0)</f>
        <v>0</v>
      </c>
      <c r="AZ58" s="22">
        <f>IF(COUNTIFS(TabSynthez[Test],"="&amp;$AE58&amp;".*",TabSynthez[Page20],"Validé")&gt;0,IF(COUNTIFS(TabSynthez[Test],"="&amp;$AE58&amp;".*",TabSynthez[Page20],"Validé")+COUNTIFS(TabSynthez[Test],"="&amp;$AE58&amp;".*",TabSynthez[Page20],"NA")=$AF58,1,0),0)</f>
        <v>0</v>
      </c>
      <c r="BA58" s="22">
        <f>IF(COUNTIFS(TabSynthez[Test],"="&amp;$AE58&amp;".*",TabSynthez[Page21],"Validé")&gt;0,IF(COUNTIFS(TabSynthez[Test],"="&amp;$AE58&amp;".*",TabSynthez[Page21],"Validé")+COUNTIFS(TabSynthez[Test],"="&amp;$AE58&amp;".*",TabSynthez[Page21],"NA")=$AF58,1,0),0)</f>
        <v>0</v>
      </c>
    </row>
    <row r="59" spans="1:53" s="9" customFormat="1" x14ac:dyDescent="0.25">
      <c r="A59" s="68"/>
      <c r="B59" s="74" t="str">
        <f>Modèle!B61</f>
        <v>Images</v>
      </c>
      <c r="C59" s="80" t="str">
        <f>Modèle!D61</f>
        <v>1.9.5</v>
      </c>
      <c r="D59" s="81" t="str">
        <f>Modèle!E61</f>
        <v>A</v>
      </c>
      <c r="E59" s="187">
        <f ca="1">COUNTIF(OFFSET(Synthèse!$G68,0,0,1,COUNTA(Synthèse!$10:$10)-6),"="&amp;$E$1)</f>
        <v>0</v>
      </c>
      <c r="F59" s="187">
        <f ca="1">COUNTIF(OFFSET(Synthèse!$G68,0,0,1,COUNTA(Synthèse!$10:$10)-6),"="&amp;$F$1)</f>
        <v>0</v>
      </c>
      <c r="G59" s="187">
        <f ca="1">COUNTIF(OFFSET(Synthèse!$G68,0,0,1,COUNTA(Synthèse!$10:$10)-6),"="&amp;$G$1)</f>
        <v>0</v>
      </c>
      <c r="H59" s="187">
        <f ca="1">COUNTIF(OFFSET(Synthèse!$G68,0,0,1,COUNTA(Synthèse!$10:$10)-6),"="&amp;$H$1)</f>
        <v>21</v>
      </c>
      <c r="I59" s="214">
        <f t="shared" ca="1" si="1"/>
        <v>21</v>
      </c>
      <c r="J59" s="68"/>
      <c r="K59" s="96" t="s">
        <v>729</v>
      </c>
      <c r="L59" s="193" t="s">
        <v>24</v>
      </c>
      <c r="M59" s="193"/>
      <c r="N59" s="193" t="s">
        <v>511</v>
      </c>
      <c r="O59" s="194">
        <f ca="1">IF(SUM(E$98:E$99)&gt;=1,0,1)</f>
        <v>1</v>
      </c>
      <c r="P59" s="194">
        <f ca="1">IF(SUM(E$98:E$99)&gt;=1,1,IF(SUM(G$98:G$99)&gt;=1,1,IF(SUM(F$98:F$99)&gt;=1,0,1)))</f>
        <v>1</v>
      </c>
      <c r="Q59" s="194">
        <f ca="1">IF(SUM(E$98:E$99)&gt;=1,1,IF(SUM(G$98:G$99)&gt;=1,0,1))</f>
        <v>1</v>
      </c>
      <c r="R59" s="194">
        <f ca="1">IF(SUM(E$98:E$99)&gt;=1,1,IF(SUM(G$98:G$99)&gt;=1,1,IF(SUM(F$98:F$99)&gt;=1,1,IF(SUM(H$98:H$99)&gt;=1,0,1))))</f>
        <v>0</v>
      </c>
      <c r="S59" s="68"/>
      <c r="U59" s="68"/>
      <c r="X59" s="68"/>
      <c r="AA59" s="68"/>
      <c r="AD59" s="68"/>
      <c r="AE59" s="271" t="s">
        <v>524</v>
      </c>
      <c r="AF59" s="217">
        <f>COUNTIF(TabTrans[Test],"="&amp;Value!$AE59&amp;".*")</f>
        <v>2</v>
      </c>
      <c r="AG59" s="22">
        <f>IF(COUNTIFS(TabSynthez[Test],"="&amp;$AE59&amp;".*",TabSynthez[Page1],"Validé")&gt;0,IF(COUNTIFS(TabSynthez[Test],"="&amp;$AE59&amp;".*",TabSynthez[Page1],"Validé")+COUNTIFS(TabSynthez[Test],"="&amp;$AE59&amp;".*",TabSynthez[Page1],"NA")=$AF59,1,0),0)</f>
        <v>1</v>
      </c>
      <c r="AH59" s="22">
        <f>IF(COUNTIFS(TabSynthez[Test],"="&amp;$AE59&amp;".*",TabSynthez[Page2],"Validé")&gt;0,IF(COUNTIFS(TabSynthez[Test],"="&amp;$AE59&amp;".*",TabSynthez[Page2],"Validé")+COUNTIFS(TabSynthez[Test],"="&amp;$AE59&amp;".*",TabSynthez[Page2],"NA")=$AF59,1,0),0)</f>
        <v>1</v>
      </c>
      <c r="AI59" s="22">
        <f>IF(COUNTIFS(TabSynthez[Test],"="&amp;$AE59&amp;".*",TabSynthez[Page3],"Validé")&gt;0,IF(COUNTIFS(TabSynthez[Test],"="&amp;$AE59&amp;".*",TabSynthez[Page3],"Validé")+COUNTIFS(TabSynthez[Test],"="&amp;$AE59&amp;".*",TabSynthez[Page3],"NA")=$AF59,1,0),0)</f>
        <v>1</v>
      </c>
      <c r="AJ59" s="22">
        <f>IF(COUNTIFS(TabSynthez[Test],"="&amp;$AE59&amp;".*",TabSynthez[Page4],"Validé")&gt;0,IF(COUNTIFS(TabSynthez[Test],"="&amp;$AE59&amp;".*",TabSynthez[Page4],"Validé")+COUNTIFS(TabSynthez[Test],"="&amp;$AE59&amp;".*",TabSynthez[Page4],"NA")=$AF59,1,0),0)</f>
        <v>1</v>
      </c>
      <c r="AK59" s="22">
        <f>IF(COUNTIFS(TabSynthez[Test],"="&amp;$AE59&amp;".*",TabSynthez[Page5],"Validé")&gt;0,IF(COUNTIFS(TabSynthez[Test],"="&amp;$AE59&amp;".*",TabSynthez[Page5],"Validé")+COUNTIFS(TabSynthez[Test],"="&amp;$AE59&amp;".*",TabSynthez[Page5],"NA")=$AF59,1,0),0)</f>
        <v>1</v>
      </c>
      <c r="AL59" s="22">
        <f>IF(COUNTIFS(TabSynthez[Test],"="&amp;$AE59&amp;".*",TabSynthez[Page6],"Validé")&gt;0,IF(COUNTIFS(TabSynthez[Test],"="&amp;$AE59&amp;".*",TabSynthez[Page6],"Validé")+COUNTIFS(TabSynthez[Test],"="&amp;$AE59&amp;".*",TabSynthez[Page6],"NA")=$AF59,1,0),0)</f>
        <v>1</v>
      </c>
      <c r="AM59" s="22">
        <f>IF(COUNTIFS(TabSynthez[Test],"="&amp;$AE59&amp;".*",TabSynthez[Page7],"Validé")&gt;0,IF(COUNTIFS(TabSynthez[Test],"="&amp;$AE59&amp;".*",TabSynthez[Page7],"Validé")+COUNTIFS(TabSynthez[Test],"="&amp;$AE59&amp;".*",TabSynthez[Page7],"NA")=$AF59,1,0),0)</f>
        <v>1</v>
      </c>
      <c r="AN59" s="22">
        <f>IF(COUNTIFS(TabSynthez[Test],"="&amp;$AE59&amp;".*",TabSynthez[Page8],"Validé")&gt;0,IF(COUNTIFS(TabSynthez[Test],"="&amp;$AE59&amp;".*",TabSynthez[Page8],"Validé")+COUNTIFS(TabSynthez[Test],"="&amp;$AE59&amp;".*",TabSynthez[Page8],"NA")=$AF59,1,0),0)</f>
        <v>1</v>
      </c>
      <c r="AO59" s="22">
        <f>IF(COUNTIFS(TabSynthez[Test],"="&amp;$AE59&amp;".*",TabSynthez[Page9],"Validé")&gt;0,IF(COUNTIFS(TabSynthez[Test],"="&amp;$AE59&amp;".*",TabSynthez[Page9],"Validé")+COUNTIFS(TabSynthez[Test],"="&amp;$AE59&amp;".*",TabSynthez[Page9],"NA")=$AF59,1,0),0)</f>
        <v>1</v>
      </c>
      <c r="AP59" s="22">
        <f>IF(COUNTIFS(TabSynthez[Test],"="&amp;$AE59&amp;".*",TabSynthez[Page10],"Validé")&gt;0,IF(COUNTIFS(TabSynthez[Test],"="&amp;$AE59&amp;".*",TabSynthez[Page10],"Validé")+COUNTIFS(TabSynthez[Test],"="&amp;$AE59&amp;".*",TabSynthez[Page10],"NA")=$AF59,1,0),0)</f>
        <v>1</v>
      </c>
      <c r="AQ59" s="22">
        <f>IF(COUNTIFS(TabSynthez[Test],"="&amp;$AE59&amp;".*",TabSynthez[Page11],"Validé")&gt;0,IF(COUNTIFS(TabSynthez[Test],"="&amp;$AE59&amp;".*",TabSynthez[Page11],"Validé")+COUNTIFS(TabSynthez[Test],"="&amp;$AE59&amp;".*",TabSynthez[Page11],"NA")=$AF59,1,0),0)</f>
        <v>1</v>
      </c>
      <c r="AR59" s="22">
        <f>IF(COUNTIFS(TabSynthez[Test],"="&amp;$AE59&amp;".*",TabSynthez[Page12],"Validé")&gt;0,IF(COUNTIFS(TabSynthez[Test],"="&amp;$AE59&amp;".*",TabSynthez[Page12],"Validé")+COUNTIFS(TabSynthez[Test],"="&amp;$AE59&amp;".*",TabSynthez[Page12],"NA")=$AF59,1,0),0)</f>
        <v>1</v>
      </c>
      <c r="AS59" s="22">
        <f>IF(COUNTIFS(TabSynthez[Test],"="&amp;$AE59&amp;".*",TabSynthez[Page13],"Validé")&gt;0,IF(COUNTIFS(TabSynthez[Test],"="&amp;$AE59&amp;".*",TabSynthez[Page13],"Validé")+COUNTIFS(TabSynthez[Test],"="&amp;$AE59&amp;".*",TabSynthez[Page13],"NA")=$AF59,1,0),0)</f>
        <v>1</v>
      </c>
      <c r="AT59" s="22">
        <f>IF(COUNTIFS(TabSynthez[Test],"="&amp;$AE59&amp;".*",TabSynthez[Page14],"Validé")&gt;0,IF(COUNTIFS(TabSynthez[Test],"="&amp;$AE59&amp;".*",TabSynthez[Page14],"Validé")+COUNTIFS(TabSynthez[Test],"="&amp;$AE59&amp;".*",TabSynthez[Page14],"NA")=$AF59,1,0),0)</f>
        <v>1</v>
      </c>
      <c r="AU59" s="22">
        <f>IF(COUNTIFS(TabSynthez[Test],"="&amp;$AE59&amp;".*",TabSynthez[Page15],"Validé")&gt;0,IF(COUNTIFS(TabSynthez[Test],"="&amp;$AE59&amp;".*",TabSynthez[Page15],"Validé")+COUNTIFS(TabSynthez[Test],"="&amp;$AE59&amp;".*",TabSynthez[Page15],"NA")=$AF59,1,0),0)</f>
        <v>1</v>
      </c>
      <c r="AV59" s="22">
        <f>IF(COUNTIFS(TabSynthez[Test],"="&amp;$AE59&amp;".*",TabSynthez[Page16],"Validé")&gt;0,IF(COUNTIFS(TabSynthez[Test],"="&amp;$AE59&amp;".*",TabSynthez[Page16],"Validé")+COUNTIFS(TabSynthez[Test],"="&amp;$AE59&amp;".*",TabSynthez[Page16],"NA")=$AF59,1,0),0)</f>
        <v>1</v>
      </c>
      <c r="AW59" s="22">
        <f>IF(COUNTIFS(TabSynthez[Test],"="&amp;$AE59&amp;".*",TabSynthez[Page17],"Validé")&gt;0,IF(COUNTIFS(TabSynthez[Test],"="&amp;$AE59&amp;".*",TabSynthez[Page17],"Validé")+COUNTIFS(TabSynthez[Test],"="&amp;$AE59&amp;".*",TabSynthez[Page17],"NA")=$AF59,1,0),0)</f>
        <v>1</v>
      </c>
      <c r="AX59" s="22">
        <f>IF(COUNTIFS(TabSynthez[Test],"="&amp;$AE59&amp;".*",TabSynthez[Page18],"Validé")&gt;0,IF(COUNTIFS(TabSynthez[Test],"="&amp;$AE59&amp;".*",TabSynthez[Page18],"Validé")+COUNTIFS(TabSynthez[Test],"="&amp;$AE59&amp;".*",TabSynthez[Page18],"NA")=$AF59,1,0),0)</f>
        <v>1</v>
      </c>
      <c r="AY59" s="22">
        <f>IF(COUNTIFS(TabSynthez[Test],"="&amp;$AE59&amp;".*",TabSynthez[Page19],"Validé")&gt;0,IF(COUNTIFS(TabSynthez[Test],"="&amp;$AE59&amp;".*",TabSynthez[Page19],"Validé")+COUNTIFS(TabSynthez[Test],"="&amp;$AE59&amp;".*",TabSynthez[Page19],"NA")=$AF59,1,0),0)</f>
        <v>1</v>
      </c>
      <c r="AZ59" s="22">
        <f>IF(COUNTIFS(TabSynthez[Test],"="&amp;$AE59&amp;".*",TabSynthez[Page20],"Validé")&gt;0,IF(COUNTIFS(TabSynthez[Test],"="&amp;$AE59&amp;".*",TabSynthez[Page20],"Validé")+COUNTIFS(TabSynthez[Test],"="&amp;$AE59&amp;".*",TabSynthez[Page20],"NA")=$AF59,1,0),0)</f>
        <v>1</v>
      </c>
      <c r="BA59" s="22">
        <f>IF(COUNTIFS(TabSynthez[Test],"="&amp;$AE59&amp;".*",TabSynthez[Page21],"Validé")&gt;0,IF(COUNTIFS(TabSynthez[Test],"="&amp;$AE59&amp;".*",TabSynthez[Page21],"Validé")+COUNTIFS(TabSynthez[Test],"="&amp;$AE59&amp;".*",TabSynthez[Page21],"NA")=$AF59,1,0),0)</f>
        <v>1</v>
      </c>
    </row>
    <row r="60" spans="1:53" s="9" customFormat="1" x14ac:dyDescent="0.25">
      <c r="A60" s="68"/>
      <c r="B60" s="75" t="str">
        <f>Modèle!B62</f>
        <v>Cadres</v>
      </c>
      <c r="C60" s="82" t="str">
        <f>Modèle!D62</f>
        <v>2.1.1</v>
      </c>
      <c r="D60" s="83" t="str">
        <f>Modèle!E62</f>
        <v>A</v>
      </c>
      <c r="E60" s="188">
        <f ca="1">COUNTIF(OFFSET(Synthèse!$G69,0,0,1,COUNTA(Synthèse!$10:$10)-6),"="&amp;$E$1)</f>
        <v>21</v>
      </c>
      <c r="F60" s="188">
        <f ca="1">COUNTIF(OFFSET(Synthèse!$G69,0,0,1,COUNTA(Synthèse!$10:$10)-6),"="&amp;$F$1)</f>
        <v>0</v>
      </c>
      <c r="G60" s="188">
        <f ca="1">COUNTIF(OFFSET(Synthèse!$G69,0,0,1,COUNTA(Synthèse!$10:$10)-6),"="&amp;$G$1)</f>
        <v>0</v>
      </c>
      <c r="H60" s="188">
        <f ca="1">COUNTIF(OFFSET(Synthèse!$G69,0,0,1,COUNTA(Synthèse!$10:$10)-6),"="&amp;$H$1)</f>
        <v>0</v>
      </c>
      <c r="I60" s="214">
        <f t="shared" ca="1" si="1"/>
        <v>21</v>
      </c>
      <c r="J60" s="68"/>
      <c r="K60" s="96" t="s">
        <v>606</v>
      </c>
      <c r="L60" s="193" t="s">
        <v>24</v>
      </c>
      <c r="M60" s="193"/>
      <c r="N60" s="193" t="s">
        <v>512</v>
      </c>
      <c r="O60" s="194">
        <f ca="1">IF(SUM(E$100:E$101)&gt;=1,0,1)</f>
        <v>1</v>
      </c>
      <c r="P60" s="194">
        <f ca="1">IF(SUM(E$100:E$101)&gt;=1,1,IF(SUM(G$100:G$101)&gt;=1,1,IF(SUM(F$100:F$101)&gt;=1,0,1)))</f>
        <v>1</v>
      </c>
      <c r="Q60" s="194">
        <f ca="1">IF(SUM(E$100:E$101)&gt;=1,1,IF(SUM(G$100:G$101)&gt;=1,0,1))</f>
        <v>1</v>
      </c>
      <c r="R60" s="194">
        <f ca="1">IF(SUM(E$100:E$101)&gt;=1,1,IF(SUM(G$100:G$101)&gt;=1,1,IF(SUM(F$100:F$101)&gt;=1,1,IF(SUM(H$100:H$101)&gt;=1,0,1))))</f>
        <v>0</v>
      </c>
      <c r="S60" s="68"/>
      <c r="U60" s="68"/>
      <c r="X60" s="68"/>
      <c r="AA60" s="68"/>
      <c r="AD60" s="68"/>
      <c r="AE60" s="271" t="s">
        <v>525</v>
      </c>
      <c r="AF60" s="217">
        <f>COUNTIF(TabTrans[Test],"="&amp;Value!$AE60&amp;".*")</f>
        <v>2</v>
      </c>
      <c r="AG60" s="22">
        <f>IF(COUNTIFS(TabSynthez[Test],"="&amp;$AE60&amp;".*",TabSynthez[Page1],"Validé")&gt;0,IF(COUNTIFS(TabSynthez[Test],"="&amp;$AE60&amp;".*",TabSynthez[Page1],"Validé")+COUNTIFS(TabSynthez[Test],"="&amp;$AE60&amp;".*",TabSynthez[Page1],"NA")=$AF60,1,0),0)</f>
        <v>0</v>
      </c>
      <c r="AH60" s="22">
        <f>IF(COUNTIFS(TabSynthez[Test],"="&amp;$AE60&amp;".*",TabSynthez[Page2],"Validé")&gt;0,IF(COUNTIFS(TabSynthez[Test],"="&amp;$AE60&amp;".*",TabSynthez[Page2],"Validé")+COUNTIFS(TabSynthez[Test],"="&amp;$AE60&amp;".*",TabSynthez[Page2],"NA")=$AF60,1,0),0)</f>
        <v>1</v>
      </c>
      <c r="AI60" s="22">
        <f>IF(COUNTIFS(TabSynthez[Test],"="&amp;$AE60&amp;".*",TabSynthez[Page3],"Validé")&gt;0,IF(COUNTIFS(TabSynthez[Test],"="&amp;$AE60&amp;".*",TabSynthez[Page3],"Validé")+COUNTIFS(TabSynthez[Test],"="&amp;$AE60&amp;".*",TabSynthez[Page3],"NA")=$AF60,1,0),0)</f>
        <v>1</v>
      </c>
      <c r="AJ60" s="22">
        <f>IF(COUNTIFS(TabSynthez[Test],"="&amp;$AE60&amp;".*",TabSynthez[Page4],"Validé")&gt;0,IF(COUNTIFS(TabSynthez[Test],"="&amp;$AE60&amp;".*",TabSynthez[Page4],"Validé")+COUNTIFS(TabSynthez[Test],"="&amp;$AE60&amp;".*",TabSynthez[Page4],"NA")=$AF60,1,0),0)</f>
        <v>1</v>
      </c>
      <c r="AK60" s="22">
        <f>IF(COUNTIFS(TabSynthez[Test],"="&amp;$AE60&amp;".*",TabSynthez[Page5],"Validé")&gt;0,IF(COUNTIFS(TabSynthez[Test],"="&amp;$AE60&amp;".*",TabSynthez[Page5],"Validé")+COUNTIFS(TabSynthez[Test],"="&amp;$AE60&amp;".*",TabSynthez[Page5],"NA")=$AF60,1,0),0)</f>
        <v>0</v>
      </c>
      <c r="AL60" s="22">
        <f>IF(COUNTIFS(TabSynthez[Test],"="&amp;$AE60&amp;".*",TabSynthez[Page6],"Validé")&gt;0,IF(COUNTIFS(TabSynthez[Test],"="&amp;$AE60&amp;".*",TabSynthez[Page6],"Validé")+COUNTIFS(TabSynthez[Test],"="&amp;$AE60&amp;".*",TabSynthez[Page6],"NA")=$AF60,1,0),0)</f>
        <v>1</v>
      </c>
      <c r="AM60" s="22">
        <f>IF(COUNTIFS(TabSynthez[Test],"="&amp;$AE60&amp;".*",TabSynthez[Page7],"Validé")&gt;0,IF(COUNTIFS(TabSynthez[Test],"="&amp;$AE60&amp;".*",TabSynthez[Page7],"Validé")+COUNTIFS(TabSynthez[Test],"="&amp;$AE60&amp;".*",TabSynthez[Page7],"NA")=$AF60,1,0),0)</f>
        <v>1</v>
      </c>
      <c r="AN60" s="22">
        <f>IF(COUNTIFS(TabSynthez[Test],"="&amp;$AE60&amp;".*",TabSynthez[Page8],"Validé")&gt;0,IF(COUNTIFS(TabSynthez[Test],"="&amp;$AE60&amp;".*",TabSynthez[Page8],"Validé")+COUNTIFS(TabSynthez[Test],"="&amp;$AE60&amp;".*",TabSynthez[Page8],"NA")=$AF60,1,0),0)</f>
        <v>1</v>
      </c>
      <c r="AO60" s="22">
        <f>IF(COUNTIFS(TabSynthez[Test],"="&amp;$AE60&amp;".*",TabSynthez[Page9],"Validé")&gt;0,IF(COUNTIFS(TabSynthez[Test],"="&amp;$AE60&amp;".*",TabSynthez[Page9],"Validé")+COUNTIFS(TabSynthez[Test],"="&amp;$AE60&amp;".*",TabSynthez[Page9],"NA")=$AF60,1,0),0)</f>
        <v>1</v>
      </c>
      <c r="AP60" s="22">
        <f>IF(COUNTIFS(TabSynthez[Test],"="&amp;$AE60&amp;".*",TabSynthez[Page10],"Validé")&gt;0,IF(COUNTIFS(TabSynthez[Test],"="&amp;$AE60&amp;".*",TabSynthez[Page10],"Validé")+COUNTIFS(TabSynthez[Test],"="&amp;$AE60&amp;".*",TabSynthez[Page10],"NA")=$AF60,1,0),0)</f>
        <v>1</v>
      </c>
      <c r="AQ60" s="22">
        <f>IF(COUNTIFS(TabSynthez[Test],"="&amp;$AE60&amp;".*",TabSynthez[Page11],"Validé")&gt;0,IF(COUNTIFS(TabSynthez[Test],"="&amp;$AE60&amp;".*",TabSynthez[Page11],"Validé")+COUNTIFS(TabSynthez[Test],"="&amp;$AE60&amp;".*",TabSynthez[Page11],"NA")=$AF60,1,0),0)</f>
        <v>1</v>
      </c>
      <c r="AR60" s="22">
        <f>IF(COUNTIFS(TabSynthez[Test],"="&amp;$AE60&amp;".*",TabSynthez[Page12],"Validé")&gt;0,IF(COUNTIFS(TabSynthez[Test],"="&amp;$AE60&amp;".*",TabSynthez[Page12],"Validé")+COUNTIFS(TabSynthez[Test],"="&amp;$AE60&amp;".*",TabSynthez[Page12],"NA")=$AF60,1,0),0)</f>
        <v>1</v>
      </c>
      <c r="AS60" s="22">
        <f>IF(COUNTIFS(TabSynthez[Test],"="&amp;$AE60&amp;".*",TabSynthez[Page13],"Validé")&gt;0,IF(COUNTIFS(TabSynthez[Test],"="&amp;$AE60&amp;".*",TabSynthez[Page13],"Validé")+COUNTIFS(TabSynthez[Test],"="&amp;$AE60&amp;".*",TabSynthez[Page13],"NA")=$AF60,1,0),0)</f>
        <v>1</v>
      </c>
      <c r="AT60" s="22">
        <f>IF(COUNTIFS(TabSynthez[Test],"="&amp;$AE60&amp;".*",TabSynthez[Page14],"Validé")&gt;0,IF(COUNTIFS(TabSynthez[Test],"="&amp;$AE60&amp;".*",TabSynthez[Page14],"Validé")+COUNTIFS(TabSynthez[Test],"="&amp;$AE60&amp;".*",TabSynthez[Page14],"NA")=$AF60,1,0),0)</f>
        <v>1</v>
      </c>
      <c r="AU60" s="22">
        <f>IF(COUNTIFS(TabSynthez[Test],"="&amp;$AE60&amp;".*",TabSynthez[Page15],"Validé")&gt;0,IF(COUNTIFS(TabSynthez[Test],"="&amp;$AE60&amp;".*",TabSynthez[Page15],"Validé")+COUNTIFS(TabSynthez[Test],"="&amp;$AE60&amp;".*",TabSynthez[Page15],"NA")=$AF60,1,0),0)</f>
        <v>1</v>
      </c>
      <c r="AV60" s="22">
        <f>IF(COUNTIFS(TabSynthez[Test],"="&amp;$AE60&amp;".*",TabSynthez[Page16],"Validé")&gt;0,IF(COUNTIFS(TabSynthez[Test],"="&amp;$AE60&amp;".*",TabSynthez[Page16],"Validé")+COUNTIFS(TabSynthez[Test],"="&amp;$AE60&amp;".*",TabSynthez[Page16],"NA")=$AF60,1,0),0)</f>
        <v>1</v>
      </c>
      <c r="AW60" s="22">
        <f>IF(COUNTIFS(TabSynthez[Test],"="&amp;$AE60&amp;".*",TabSynthez[Page17],"Validé")&gt;0,IF(COUNTIFS(TabSynthez[Test],"="&amp;$AE60&amp;".*",TabSynthez[Page17],"Validé")+COUNTIFS(TabSynthez[Test],"="&amp;$AE60&amp;".*",TabSynthez[Page17],"NA")=$AF60,1,0),0)</f>
        <v>1</v>
      </c>
      <c r="AX60" s="22">
        <f>IF(COUNTIFS(TabSynthez[Test],"="&amp;$AE60&amp;".*",TabSynthez[Page18],"Validé")&gt;0,IF(COUNTIFS(TabSynthez[Test],"="&amp;$AE60&amp;".*",TabSynthez[Page18],"Validé")+COUNTIFS(TabSynthez[Test],"="&amp;$AE60&amp;".*",TabSynthez[Page18],"NA")=$AF60,1,0),0)</f>
        <v>1</v>
      </c>
      <c r="AY60" s="22">
        <f>IF(COUNTIFS(TabSynthez[Test],"="&amp;$AE60&amp;".*",TabSynthez[Page19],"Validé")&gt;0,IF(COUNTIFS(TabSynthez[Test],"="&amp;$AE60&amp;".*",TabSynthez[Page19],"Validé")+COUNTIFS(TabSynthez[Test],"="&amp;$AE60&amp;".*",TabSynthez[Page19],"NA")=$AF60,1,0),0)</f>
        <v>1</v>
      </c>
      <c r="AZ60" s="22">
        <f>IF(COUNTIFS(TabSynthez[Test],"="&amp;$AE60&amp;".*",TabSynthez[Page20],"Validé")&gt;0,IF(COUNTIFS(TabSynthez[Test],"="&amp;$AE60&amp;".*",TabSynthez[Page20],"Validé")+COUNTIFS(TabSynthez[Test],"="&amp;$AE60&amp;".*",TabSynthez[Page20],"NA")=$AF60,1,0),0)</f>
        <v>1</v>
      </c>
      <c r="BA60" s="22">
        <f>IF(COUNTIFS(TabSynthez[Test],"="&amp;$AE60&amp;".*",TabSynthez[Page21],"Validé")&gt;0,IF(COUNTIFS(TabSynthez[Test],"="&amp;$AE60&amp;".*",TabSynthez[Page21],"Validé")+COUNTIFS(TabSynthez[Test],"="&amp;$AE60&amp;".*",TabSynthez[Page21],"NA")=$AF60,1,0),0)</f>
        <v>1</v>
      </c>
    </row>
    <row r="61" spans="1:53" s="9" customFormat="1" x14ac:dyDescent="0.25">
      <c r="A61" s="68"/>
      <c r="B61" s="74" t="str">
        <f>Modèle!B63</f>
        <v>Cadres</v>
      </c>
      <c r="C61" s="80" t="str">
        <f>Modèle!D63</f>
        <v>2.2.1</v>
      </c>
      <c r="D61" s="81" t="str">
        <f>Modèle!E63</f>
        <v>A</v>
      </c>
      <c r="E61" s="187">
        <f ca="1">COUNTIF(OFFSET(Synthèse!$G70,0,0,1,COUNTA(Synthèse!$10:$10)-6),"="&amp;$E$1)</f>
        <v>2</v>
      </c>
      <c r="F61" s="187">
        <f ca="1">COUNTIF(OFFSET(Synthèse!$G70,0,0,1,COUNTA(Synthèse!$10:$10)-6),"="&amp;$F$1)</f>
        <v>0</v>
      </c>
      <c r="G61" s="187">
        <f ca="1">COUNTIF(OFFSET(Synthèse!$G70,0,0,1,COUNTA(Synthèse!$10:$10)-6),"="&amp;$G$1)</f>
        <v>0</v>
      </c>
      <c r="H61" s="187">
        <f ca="1">COUNTIF(OFFSET(Synthèse!$G70,0,0,1,COUNTA(Synthèse!$10:$10)-6),"="&amp;$H$1)</f>
        <v>19</v>
      </c>
      <c r="I61" s="214">
        <f t="shared" ca="1" si="1"/>
        <v>21</v>
      </c>
      <c r="J61" s="68"/>
      <c r="K61" s="96" t="s">
        <v>808</v>
      </c>
      <c r="L61" s="191" t="s">
        <v>24</v>
      </c>
      <c r="M61" s="191"/>
      <c r="N61" s="191" t="s">
        <v>513</v>
      </c>
      <c r="O61" s="192">
        <f ca="1">IF(SUM(E$102:E$102)&gt;=1,0,1)</f>
        <v>1</v>
      </c>
      <c r="P61" s="192">
        <f ca="1">IF(SUM(E$102)&gt;=1,1,IF(SUM(G$102)&gt;=1,1,IF(SUM(F$102)&gt;=1,0,1)))</f>
        <v>0</v>
      </c>
      <c r="Q61" s="192">
        <f ca="1">IF(SUM(E$102)&gt;=1,1,IF(SUM(G$102)&gt;=1,0,1))</f>
        <v>1</v>
      </c>
      <c r="R61" s="192">
        <f ca="1">IF(SUM(E$102)&gt;=1,1,IF(SUM(G$102)&gt;=1,1,IF(SUM(F$102)&gt;=1,1,IF(SUM(H$102)&gt;=1,0,1))))</f>
        <v>1</v>
      </c>
      <c r="S61" s="68"/>
      <c r="U61" s="68"/>
      <c r="X61" s="68"/>
      <c r="AA61" s="68"/>
      <c r="AD61" s="68"/>
      <c r="AE61" s="271" t="s">
        <v>526</v>
      </c>
      <c r="AF61" s="217">
        <f>COUNTIF(TabTrans[Test],"="&amp;Value!$AE61&amp;".*")</f>
        <v>1</v>
      </c>
      <c r="AG61" s="22">
        <f>IF(COUNTIFS(TabSynthez[Test],"="&amp;$AE61&amp;".*",TabSynthez[Page1],"Validé")&gt;0,IF(COUNTIFS(TabSynthez[Test],"="&amp;$AE61&amp;".*",TabSynthez[Page1],"Validé")+COUNTIFS(TabSynthez[Test],"="&amp;$AE61&amp;".*",TabSynthez[Page1],"NA")=$AF61,1,0),0)</f>
        <v>1</v>
      </c>
      <c r="AH61" s="22">
        <f>IF(COUNTIFS(TabSynthez[Test],"="&amp;$AE61&amp;".*",TabSynthez[Page2],"Validé")&gt;0,IF(COUNTIFS(TabSynthez[Test],"="&amp;$AE61&amp;".*",TabSynthez[Page2],"Validé")+COUNTIFS(TabSynthez[Test],"="&amp;$AE61&amp;".*",TabSynthez[Page2],"NA")=$AF61,1,0),0)</f>
        <v>1</v>
      </c>
      <c r="AI61" s="22">
        <f>IF(COUNTIFS(TabSynthez[Test],"="&amp;$AE61&amp;".*",TabSynthez[Page3],"Validé")&gt;0,IF(COUNTIFS(TabSynthez[Test],"="&amp;$AE61&amp;".*",TabSynthez[Page3],"Validé")+COUNTIFS(TabSynthez[Test],"="&amp;$AE61&amp;".*",TabSynthez[Page3],"NA")=$AF61,1,0),0)</f>
        <v>1</v>
      </c>
      <c r="AJ61" s="22">
        <f>IF(COUNTIFS(TabSynthez[Test],"="&amp;$AE61&amp;".*",TabSynthez[Page4],"Validé")&gt;0,IF(COUNTIFS(TabSynthez[Test],"="&amp;$AE61&amp;".*",TabSynthez[Page4],"Validé")+COUNTIFS(TabSynthez[Test],"="&amp;$AE61&amp;".*",TabSynthez[Page4],"NA")=$AF61,1,0),0)</f>
        <v>1</v>
      </c>
      <c r="AK61" s="22">
        <f>IF(COUNTIFS(TabSynthez[Test],"="&amp;$AE61&amp;".*",TabSynthez[Page5],"Validé")&gt;0,IF(COUNTIFS(TabSynthez[Test],"="&amp;$AE61&amp;".*",TabSynthez[Page5],"Validé")+COUNTIFS(TabSynthez[Test],"="&amp;$AE61&amp;".*",TabSynthez[Page5],"NA")=$AF61,1,0),0)</f>
        <v>1</v>
      </c>
      <c r="AL61" s="22">
        <f>IF(COUNTIFS(TabSynthez[Test],"="&amp;$AE61&amp;".*",TabSynthez[Page6],"Validé")&gt;0,IF(COUNTIFS(TabSynthez[Test],"="&amp;$AE61&amp;".*",TabSynthez[Page6],"Validé")+COUNTIFS(TabSynthez[Test],"="&amp;$AE61&amp;".*",TabSynthez[Page6],"NA")=$AF61,1,0),0)</f>
        <v>1</v>
      </c>
      <c r="AM61" s="22">
        <f>IF(COUNTIFS(TabSynthez[Test],"="&amp;$AE61&amp;".*",TabSynthez[Page7],"Validé")&gt;0,IF(COUNTIFS(TabSynthez[Test],"="&amp;$AE61&amp;".*",TabSynthez[Page7],"Validé")+COUNTIFS(TabSynthez[Test],"="&amp;$AE61&amp;".*",TabSynthez[Page7],"NA")=$AF61,1,0),0)</f>
        <v>1</v>
      </c>
      <c r="AN61" s="22">
        <f>IF(COUNTIFS(TabSynthez[Test],"="&amp;$AE61&amp;".*",TabSynthez[Page8],"Validé")&gt;0,IF(COUNTIFS(TabSynthez[Test],"="&amp;$AE61&amp;".*",TabSynthez[Page8],"Validé")+COUNTIFS(TabSynthez[Test],"="&amp;$AE61&amp;".*",TabSynthez[Page8],"NA")=$AF61,1,0),0)</f>
        <v>1</v>
      </c>
      <c r="AO61" s="22">
        <f>IF(COUNTIFS(TabSynthez[Test],"="&amp;$AE61&amp;".*",TabSynthez[Page9],"Validé")&gt;0,IF(COUNTIFS(TabSynthez[Test],"="&amp;$AE61&amp;".*",TabSynthez[Page9],"Validé")+COUNTIFS(TabSynthez[Test],"="&amp;$AE61&amp;".*",TabSynthez[Page9],"NA")=$AF61,1,0),0)</f>
        <v>1</v>
      </c>
      <c r="AP61" s="22">
        <f>IF(COUNTIFS(TabSynthez[Test],"="&amp;$AE61&amp;".*",TabSynthez[Page10],"Validé")&gt;0,IF(COUNTIFS(TabSynthez[Test],"="&amp;$AE61&amp;".*",TabSynthez[Page10],"Validé")+COUNTIFS(TabSynthez[Test],"="&amp;$AE61&amp;".*",TabSynthez[Page10],"NA")=$AF61,1,0),0)</f>
        <v>1</v>
      </c>
      <c r="AQ61" s="22">
        <f>IF(COUNTIFS(TabSynthez[Test],"="&amp;$AE61&amp;".*",TabSynthez[Page11],"Validé")&gt;0,IF(COUNTIFS(TabSynthez[Test],"="&amp;$AE61&amp;".*",TabSynthez[Page11],"Validé")+COUNTIFS(TabSynthez[Test],"="&amp;$AE61&amp;".*",TabSynthez[Page11],"NA")=$AF61,1,0),0)</f>
        <v>1</v>
      </c>
      <c r="AR61" s="22">
        <f>IF(COUNTIFS(TabSynthez[Test],"="&amp;$AE61&amp;".*",TabSynthez[Page12],"Validé")&gt;0,IF(COUNTIFS(TabSynthez[Test],"="&amp;$AE61&amp;".*",TabSynthez[Page12],"Validé")+COUNTIFS(TabSynthez[Test],"="&amp;$AE61&amp;".*",TabSynthez[Page12],"NA")=$AF61,1,0),0)</f>
        <v>1</v>
      </c>
      <c r="AS61" s="22">
        <f>IF(COUNTIFS(TabSynthez[Test],"="&amp;$AE61&amp;".*",TabSynthez[Page13],"Validé")&gt;0,IF(COUNTIFS(TabSynthez[Test],"="&amp;$AE61&amp;".*",TabSynthez[Page13],"Validé")+COUNTIFS(TabSynthez[Test],"="&amp;$AE61&amp;".*",TabSynthez[Page13],"NA")=$AF61,1,0),0)</f>
        <v>1</v>
      </c>
      <c r="AT61" s="22">
        <f>IF(COUNTIFS(TabSynthez[Test],"="&amp;$AE61&amp;".*",TabSynthez[Page14],"Validé")&gt;0,IF(COUNTIFS(TabSynthez[Test],"="&amp;$AE61&amp;".*",TabSynthez[Page14],"Validé")+COUNTIFS(TabSynthez[Test],"="&amp;$AE61&amp;".*",TabSynthez[Page14],"NA")=$AF61,1,0),0)</f>
        <v>1</v>
      </c>
      <c r="AU61" s="22">
        <f>IF(COUNTIFS(TabSynthez[Test],"="&amp;$AE61&amp;".*",TabSynthez[Page15],"Validé")&gt;0,IF(COUNTIFS(TabSynthez[Test],"="&amp;$AE61&amp;".*",TabSynthez[Page15],"Validé")+COUNTIFS(TabSynthez[Test],"="&amp;$AE61&amp;".*",TabSynthez[Page15],"NA")=$AF61,1,0),0)</f>
        <v>1</v>
      </c>
      <c r="AV61" s="22">
        <f>IF(COUNTIFS(TabSynthez[Test],"="&amp;$AE61&amp;".*",TabSynthez[Page16],"Validé")&gt;0,IF(COUNTIFS(TabSynthez[Test],"="&amp;$AE61&amp;".*",TabSynthez[Page16],"Validé")+COUNTIFS(TabSynthez[Test],"="&amp;$AE61&amp;".*",TabSynthez[Page16],"NA")=$AF61,1,0),0)</f>
        <v>1</v>
      </c>
      <c r="AW61" s="22">
        <f>IF(COUNTIFS(TabSynthez[Test],"="&amp;$AE61&amp;".*",TabSynthez[Page17],"Validé")&gt;0,IF(COUNTIFS(TabSynthez[Test],"="&amp;$AE61&amp;".*",TabSynthez[Page17],"Validé")+COUNTIFS(TabSynthez[Test],"="&amp;$AE61&amp;".*",TabSynthez[Page17],"NA")=$AF61,1,0),0)</f>
        <v>1</v>
      </c>
      <c r="AX61" s="22">
        <f>IF(COUNTIFS(TabSynthez[Test],"="&amp;$AE61&amp;".*",TabSynthez[Page18],"Validé")&gt;0,IF(COUNTIFS(TabSynthez[Test],"="&amp;$AE61&amp;".*",TabSynthez[Page18],"Validé")+COUNTIFS(TabSynthez[Test],"="&amp;$AE61&amp;".*",TabSynthez[Page18],"NA")=$AF61,1,0),0)</f>
        <v>1</v>
      </c>
      <c r="AY61" s="22">
        <f>IF(COUNTIFS(TabSynthez[Test],"="&amp;$AE61&amp;".*",TabSynthez[Page19],"Validé")&gt;0,IF(COUNTIFS(TabSynthez[Test],"="&amp;$AE61&amp;".*",TabSynthez[Page19],"Validé")+COUNTIFS(TabSynthez[Test],"="&amp;$AE61&amp;".*",TabSynthez[Page19],"NA")=$AF61,1,0),0)</f>
        <v>1</v>
      </c>
      <c r="AZ61" s="22">
        <f>IF(COUNTIFS(TabSynthez[Test],"="&amp;$AE61&amp;".*",TabSynthez[Page20],"Validé")&gt;0,IF(COUNTIFS(TabSynthez[Test],"="&amp;$AE61&amp;".*",TabSynthez[Page20],"Validé")+COUNTIFS(TabSynthez[Test],"="&amp;$AE61&amp;".*",TabSynthez[Page20],"NA")=$AF61,1,0),0)</f>
        <v>1</v>
      </c>
      <c r="BA61" s="22">
        <f>IF(COUNTIFS(TabSynthez[Test],"="&amp;$AE61&amp;".*",TabSynthez[Page21],"Validé")&gt;0,IF(COUNTIFS(TabSynthez[Test],"="&amp;$AE61&amp;".*",TabSynthez[Page21],"Validé")+COUNTIFS(TabSynthez[Test],"="&amp;$AE61&amp;".*",TabSynthez[Page21],"NA")=$AF61,1,0),0)</f>
        <v>1</v>
      </c>
    </row>
    <row r="62" spans="1:53" s="9" customFormat="1" x14ac:dyDescent="0.25">
      <c r="A62" s="68"/>
      <c r="B62" s="75" t="str">
        <f>Modèle!B64</f>
        <v>Couleurs</v>
      </c>
      <c r="C62" s="82" t="str">
        <f>Modèle!D64</f>
        <v>3.1.1</v>
      </c>
      <c r="D62" s="83" t="str">
        <f>Modèle!E64</f>
        <v>A</v>
      </c>
      <c r="E62" s="188">
        <f ca="1">COUNTIF(OFFSET(Synthèse!$G71,0,0,1,COUNTA(Synthèse!$10:$10)-6),"="&amp;$E$1)</f>
        <v>14</v>
      </c>
      <c r="F62" s="188">
        <f ca="1">COUNTIF(OFFSET(Synthèse!$G71,0,0,1,COUNTA(Synthèse!$10:$10)-6),"="&amp;$F$1)</f>
        <v>4</v>
      </c>
      <c r="G62" s="188">
        <f ca="1">COUNTIF(OFFSET(Synthèse!$G71,0,0,1,COUNTA(Synthèse!$10:$10)-6),"="&amp;$G$1)</f>
        <v>0</v>
      </c>
      <c r="H62" s="188">
        <f ca="1">COUNTIF(OFFSET(Synthèse!$G71,0,0,1,COUNTA(Synthèse!$10:$10)-6),"="&amp;$H$1)</f>
        <v>3</v>
      </c>
      <c r="I62" s="214">
        <f t="shared" ca="1" si="1"/>
        <v>21</v>
      </c>
      <c r="J62" s="68"/>
      <c r="K62" s="96" t="s">
        <v>809</v>
      </c>
      <c r="L62" s="191" t="s">
        <v>24</v>
      </c>
      <c r="M62" s="191"/>
      <c r="N62" s="191" t="s">
        <v>514</v>
      </c>
      <c r="O62" s="192">
        <f ca="1">IF(SUM(E$103:E$103)&gt;=1,0,1)</f>
        <v>1</v>
      </c>
      <c r="P62" s="192">
        <f ca="1">IF(SUM(E$103)&gt;=1,1,IF(SUM(G$103)&gt;=1,1,IF(SUM(F$103)&gt;=1,0,1)))</f>
        <v>0</v>
      </c>
      <c r="Q62" s="192">
        <f ca="1">IF(SUM(E$103)&gt;=1,1,IF(SUM(G$103)&gt;=1,0,1))</f>
        <v>1</v>
      </c>
      <c r="R62" s="192">
        <f ca="1">IF(SUM(E$103)&gt;=1,1,IF(SUM(G$103)&gt;=1,1,IF(SUM(F$103)&gt;=1,1,IF(SUM(H$103)&gt;=1,0,1))))</f>
        <v>1</v>
      </c>
      <c r="S62" s="68"/>
      <c r="U62" s="68"/>
      <c r="X62" s="68"/>
      <c r="AA62" s="68"/>
      <c r="AD62" s="68"/>
      <c r="AE62" s="271" t="s">
        <v>527</v>
      </c>
      <c r="AF62" s="217">
        <f>COUNTIF(TabTrans[Test],"="&amp;Value!$AE62&amp;".*")</f>
        <v>3</v>
      </c>
      <c r="AG62" s="22">
        <f>IF(COUNTIFS(TabSynthez[Test],"="&amp;$AE62&amp;".*",TabSynthez[Page1],"Validé")&gt;0,IF(COUNTIFS(TabSynthez[Test],"="&amp;$AE62&amp;".*",TabSynthez[Page1],"Validé")+COUNTIFS(TabSynthez[Test],"="&amp;$AE62&amp;".*",TabSynthez[Page1],"NA")=$AF62,1,0),0)</f>
        <v>0</v>
      </c>
      <c r="AH62" s="22">
        <f>IF(COUNTIFS(TabSynthez[Test],"="&amp;$AE62&amp;".*",TabSynthez[Page2],"Validé")&gt;0,IF(COUNTIFS(TabSynthez[Test],"="&amp;$AE62&amp;".*",TabSynthez[Page2],"Validé")+COUNTIFS(TabSynthez[Test],"="&amp;$AE62&amp;".*",TabSynthez[Page2],"NA")=$AF62,1,0),0)</f>
        <v>1</v>
      </c>
      <c r="AI62" s="22">
        <f>IF(COUNTIFS(TabSynthez[Test],"="&amp;$AE62&amp;".*",TabSynthez[Page3],"Validé")&gt;0,IF(COUNTIFS(TabSynthez[Test],"="&amp;$AE62&amp;".*",TabSynthez[Page3],"Validé")+COUNTIFS(TabSynthez[Test],"="&amp;$AE62&amp;".*",TabSynthez[Page3],"NA")=$AF62,1,0),0)</f>
        <v>1</v>
      </c>
      <c r="AJ62" s="22">
        <f>IF(COUNTIFS(TabSynthez[Test],"="&amp;$AE62&amp;".*",TabSynthez[Page4],"Validé")&gt;0,IF(COUNTIFS(TabSynthez[Test],"="&amp;$AE62&amp;".*",TabSynthez[Page4],"Validé")+COUNTIFS(TabSynthez[Test],"="&amp;$AE62&amp;".*",TabSynthez[Page4],"NA")=$AF62,1,0),0)</f>
        <v>0</v>
      </c>
      <c r="AK62" s="22">
        <f>IF(COUNTIFS(TabSynthez[Test],"="&amp;$AE62&amp;".*",TabSynthez[Page5],"Validé")&gt;0,IF(COUNTIFS(TabSynthez[Test],"="&amp;$AE62&amp;".*",TabSynthez[Page5],"Validé")+COUNTIFS(TabSynthez[Test],"="&amp;$AE62&amp;".*",TabSynthez[Page5],"NA")=$AF62,1,0),0)</f>
        <v>0</v>
      </c>
      <c r="AL62" s="22">
        <f>IF(COUNTIFS(TabSynthez[Test],"="&amp;$AE62&amp;".*",TabSynthez[Page6],"Validé")&gt;0,IF(COUNTIFS(TabSynthez[Test],"="&amp;$AE62&amp;".*",TabSynthez[Page6],"Validé")+COUNTIFS(TabSynthez[Test],"="&amp;$AE62&amp;".*",TabSynthez[Page6],"NA")=$AF62,1,0),0)</f>
        <v>0</v>
      </c>
      <c r="AM62" s="22">
        <f>IF(COUNTIFS(TabSynthez[Test],"="&amp;$AE62&amp;".*",TabSynthez[Page7],"Validé")&gt;0,IF(COUNTIFS(TabSynthez[Test],"="&amp;$AE62&amp;".*",TabSynthez[Page7],"Validé")+COUNTIFS(TabSynthez[Test],"="&amp;$AE62&amp;".*",TabSynthez[Page7],"NA")=$AF62,1,0),0)</f>
        <v>0</v>
      </c>
      <c r="AN62" s="22">
        <f>IF(COUNTIFS(TabSynthez[Test],"="&amp;$AE62&amp;".*",TabSynthez[Page8],"Validé")&gt;0,IF(COUNTIFS(TabSynthez[Test],"="&amp;$AE62&amp;".*",TabSynthez[Page8],"Validé")+COUNTIFS(TabSynthez[Test],"="&amp;$AE62&amp;".*",TabSynthez[Page8],"NA")=$AF62,1,0),0)</f>
        <v>0</v>
      </c>
      <c r="AO62" s="22">
        <f>IF(COUNTIFS(TabSynthez[Test],"="&amp;$AE62&amp;".*",TabSynthez[Page9],"Validé")&gt;0,IF(COUNTIFS(TabSynthez[Test],"="&amp;$AE62&amp;".*",TabSynthez[Page9],"Validé")+COUNTIFS(TabSynthez[Test],"="&amp;$AE62&amp;".*",TabSynthez[Page9],"NA")=$AF62,1,0),0)</f>
        <v>0</v>
      </c>
      <c r="AP62" s="22">
        <f>IF(COUNTIFS(TabSynthez[Test],"="&amp;$AE62&amp;".*",TabSynthez[Page10],"Validé")&gt;0,IF(COUNTIFS(TabSynthez[Test],"="&amp;$AE62&amp;".*",TabSynthez[Page10],"Validé")+COUNTIFS(TabSynthez[Test],"="&amp;$AE62&amp;".*",TabSynthez[Page10],"NA")=$AF62,1,0),0)</f>
        <v>0</v>
      </c>
      <c r="AQ62" s="22">
        <f>IF(COUNTIFS(TabSynthez[Test],"="&amp;$AE62&amp;".*",TabSynthez[Page11],"Validé")&gt;0,IF(COUNTIFS(TabSynthez[Test],"="&amp;$AE62&amp;".*",TabSynthez[Page11],"Validé")+COUNTIFS(TabSynthez[Test],"="&amp;$AE62&amp;".*",TabSynthez[Page11],"NA")=$AF62,1,0),0)</f>
        <v>1</v>
      </c>
      <c r="AR62" s="22">
        <f>IF(COUNTIFS(TabSynthez[Test],"="&amp;$AE62&amp;".*",TabSynthez[Page12],"Validé")&gt;0,IF(COUNTIFS(TabSynthez[Test],"="&amp;$AE62&amp;".*",TabSynthez[Page12],"Validé")+COUNTIFS(TabSynthez[Test],"="&amp;$AE62&amp;".*",TabSynthez[Page12],"NA")=$AF62,1,0),0)</f>
        <v>0</v>
      </c>
      <c r="AS62" s="22">
        <f>IF(COUNTIFS(TabSynthez[Test],"="&amp;$AE62&amp;".*",TabSynthez[Page13],"Validé")&gt;0,IF(COUNTIFS(TabSynthez[Test],"="&amp;$AE62&amp;".*",TabSynthez[Page13],"Validé")+COUNTIFS(TabSynthez[Test],"="&amp;$AE62&amp;".*",TabSynthez[Page13],"NA")=$AF62,1,0),0)</f>
        <v>0</v>
      </c>
      <c r="AT62" s="22">
        <f>IF(COUNTIFS(TabSynthez[Test],"="&amp;$AE62&amp;".*",TabSynthez[Page14],"Validé")&gt;0,IF(COUNTIFS(TabSynthez[Test],"="&amp;$AE62&amp;".*",TabSynthez[Page14],"Validé")+COUNTIFS(TabSynthez[Test],"="&amp;$AE62&amp;".*",TabSynthez[Page14],"NA")=$AF62,1,0),0)</f>
        <v>0</v>
      </c>
      <c r="AU62" s="22">
        <f>IF(COUNTIFS(TabSynthez[Test],"="&amp;$AE62&amp;".*",TabSynthez[Page15],"Validé")&gt;0,IF(COUNTIFS(TabSynthez[Test],"="&amp;$AE62&amp;".*",TabSynthez[Page15],"Validé")+COUNTIFS(TabSynthez[Test],"="&amp;$AE62&amp;".*",TabSynthez[Page15],"NA")=$AF62,1,0),0)</f>
        <v>0</v>
      </c>
      <c r="AV62" s="22">
        <f>IF(COUNTIFS(TabSynthez[Test],"="&amp;$AE62&amp;".*",TabSynthez[Page16],"Validé")&gt;0,IF(COUNTIFS(TabSynthez[Test],"="&amp;$AE62&amp;".*",TabSynthez[Page16],"Validé")+COUNTIFS(TabSynthez[Test],"="&amp;$AE62&amp;".*",TabSynthez[Page16],"NA")=$AF62,1,0),0)</f>
        <v>0</v>
      </c>
      <c r="AW62" s="22">
        <f>IF(COUNTIFS(TabSynthez[Test],"="&amp;$AE62&amp;".*",TabSynthez[Page17],"Validé")&gt;0,IF(COUNTIFS(TabSynthez[Test],"="&amp;$AE62&amp;".*",TabSynthez[Page17],"Validé")+COUNTIFS(TabSynthez[Test],"="&amp;$AE62&amp;".*",TabSynthez[Page17],"NA")=$AF62,1,0),0)</f>
        <v>0</v>
      </c>
      <c r="AX62" s="22">
        <f>IF(COUNTIFS(TabSynthez[Test],"="&amp;$AE62&amp;".*",TabSynthez[Page18],"Validé")&gt;0,IF(COUNTIFS(TabSynthez[Test],"="&amp;$AE62&amp;".*",TabSynthez[Page18],"Validé")+COUNTIFS(TabSynthez[Test],"="&amp;$AE62&amp;".*",TabSynthez[Page18],"NA")=$AF62,1,0),0)</f>
        <v>0</v>
      </c>
      <c r="AY62" s="22">
        <f>IF(COUNTIFS(TabSynthez[Test],"="&amp;$AE62&amp;".*",TabSynthez[Page19],"Validé")&gt;0,IF(COUNTIFS(TabSynthez[Test],"="&amp;$AE62&amp;".*",TabSynthez[Page19],"Validé")+COUNTIFS(TabSynthez[Test],"="&amp;$AE62&amp;".*",TabSynthez[Page19],"NA")=$AF62,1,0),0)</f>
        <v>0</v>
      </c>
      <c r="AZ62" s="22">
        <f>IF(COUNTIFS(TabSynthez[Test],"="&amp;$AE62&amp;".*",TabSynthez[Page20],"Validé")&gt;0,IF(COUNTIFS(TabSynthez[Test],"="&amp;$AE62&amp;".*",TabSynthez[Page20],"Validé")+COUNTIFS(TabSynthez[Test],"="&amp;$AE62&amp;".*",TabSynthez[Page20],"NA")=$AF62,1,0),0)</f>
        <v>0</v>
      </c>
      <c r="BA62" s="22">
        <f>IF(COUNTIFS(TabSynthez[Test],"="&amp;$AE62&amp;".*",TabSynthez[Page21],"Validé")&gt;0,IF(COUNTIFS(TabSynthez[Test],"="&amp;$AE62&amp;".*",TabSynthez[Page21],"Validé")+COUNTIFS(TabSynthez[Test],"="&amp;$AE62&amp;".*",TabSynthez[Page21],"NA")=$AF62,1,0),0)</f>
        <v>0</v>
      </c>
    </row>
    <row r="63" spans="1:53" s="9" customFormat="1" x14ac:dyDescent="0.25">
      <c r="A63" s="68"/>
      <c r="B63" s="75" t="str">
        <f>Modèle!B65</f>
        <v>Couleurs</v>
      </c>
      <c r="C63" s="82" t="str">
        <f>Modèle!D65</f>
        <v>3.1.2</v>
      </c>
      <c r="D63" s="83" t="str">
        <f>Modèle!E65</f>
        <v>A</v>
      </c>
      <c r="E63" s="188">
        <f ca="1">COUNTIF(OFFSET(Synthèse!$G72,0,0,1,COUNTA(Synthèse!$10:$10)-6),"="&amp;$E$1)</f>
        <v>0</v>
      </c>
      <c r="F63" s="188">
        <f ca="1">COUNTIF(OFFSET(Synthèse!$G72,0,0,1,COUNTA(Synthèse!$10:$10)-6),"="&amp;$F$1)</f>
        <v>0</v>
      </c>
      <c r="G63" s="188">
        <f ca="1">COUNTIF(OFFSET(Synthèse!$G72,0,0,1,COUNTA(Synthèse!$10:$10)-6),"="&amp;$G$1)</f>
        <v>0</v>
      </c>
      <c r="H63" s="188">
        <f ca="1">COUNTIF(OFFSET(Synthèse!$G72,0,0,1,COUNTA(Synthèse!$10:$10)-6),"="&amp;$H$1)</f>
        <v>21</v>
      </c>
      <c r="I63" s="214">
        <f t="shared" ca="1" si="1"/>
        <v>21</v>
      </c>
      <c r="J63" s="68"/>
      <c r="K63" s="96" t="s">
        <v>810</v>
      </c>
      <c r="L63" s="191" t="s">
        <v>24</v>
      </c>
      <c r="M63" s="191"/>
      <c r="N63" s="191" t="s">
        <v>515</v>
      </c>
      <c r="O63" s="192">
        <f ca="1">IF(SUM(E$104:E$104)&gt;=1,0,1)</f>
        <v>0</v>
      </c>
      <c r="P63" s="192">
        <f ca="1">IF(SUM(E$104)&gt;=1,1,IF(SUM(G$104)&gt;=1,1,IF(SUM(F$104)&gt;=1,0,1)))</f>
        <v>1</v>
      </c>
      <c r="Q63" s="192">
        <f ca="1">IF(SUM(E$104)&gt;=1,1,IF(SUM(G$104)&gt;=1,0,1))</f>
        <v>1</v>
      </c>
      <c r="R63" s="192">
        <f ca="1">IF(SUM(E$104)&gt;=1,1,IF(SUM(G$104)&gt;=1,1,IF(SUM(F$104)&gt;=1,1,IF(SUM(H$104)&gt;=1,0,1))))</f>
        <v>1</v>
      </c>
      <c r="S63" s="68"/>
      <c r="U63" s="68"/>
      <c r="X63" s="68"/>
      <c r="AA63" s="68"/>
      <c r="AD63" s="68"/>
      <c r="AE63" s="271" t="s">
        <v>528</v>
      </c>
      <c r="AF63" s="217">
        <f>COUNTIF(TabTrans[Test],"="&amp;Value!$AE63&amp;".*")</f>
        <v>3</v>
      </c>
      <c r="AG63" s="22">
        <f>IF(COUNTIFS(TabSynthez[Test],"="&amp;$AE63&amp;".*",TabSynthez[Page1],"Validé")&gt;0,IF(COUNTIFS(TabSynthez[Test],"="&amp;$AE63&amp;".*",TabSynthez[Page1],"Validé")+COUNTIFS(TabSynthez[Test],"="&amp;$AE63&amp;".*",TabSynthez[Page1],"NA")=$AF63,1,0),0)</f>
        <v>1</v>
      </c>
      <c r="AH63" s="22">
        <f>IF(COUNTIFS(TabSynthez[Test],"="&amp;$AE63&amp;".*",TabSynthez[Page2],"Validé")&gt;0,IF(COUNTIFS(TabSynthez[Test],"="&amp;$AE63&amp;".*",TabSynthez[Page2],"Validé")+COUNTIFS(TabSynthez[Test],"="&amp;$AE63&amp;".*",TabSynthez[Page2],"NA")=$AF63,1,0),0)</f>
        <v>1</v>
      </c>
      <c r="AI63" s="22">
        <f>IF(COUNTIFS(TabSynthez[Test],"="&amp;$AE63&amp;".*",TabSynthez[Page3],"Validé")&gt;0,IF(COUNTIFS(TabSynthez[Test],"="&amp;$AE63&amp;".*",TabSynthez[Page3],"Validé")+COUNTIFS(TabSynthez[Test],"="&amp;$AE63&amp;".*",TabSynthez[Page3],"NA")=$AF63,1,0),0)</f>
        <v>1</v>
      </c>
      <c r="AJ63" s="22">
        <f>IF(COUNTIFS(TabSynthez[Test],"="&amp;$AE63&amp;".*",TabSynthez[Page4],"Validé")&gt;0,IF(COUNTIFS(TabSynthez[Test],"="&amp;$AE63&amp;".*",TabSynthez[Page4],"Validé")+COUNTIFS(TabSynthez[Test],"="&amp;$AE63&amp;".*",TabSynthez[Page4],"NA")=$AF63,1,0),0)</f>
        <v>1</v>
      </c>
      <c r="AK63" s="22">
        <f>IF(COUNTIFS(TabSynthez[Test],"="&amp;$AE63&amp;".*",TabSynthez[Page5],"Validé")&gt;0,IF(COUNTIFS(TabSynthez[Test],"="&amp;$AE63&amp;".*",TabSynthez[Page5],"Validé")+COUNTIFS(TabSynthez[Test],"="&amp;$AE63&amp;".*",TabSynthez[Page5],"NA")=$AF63,1,0),0)</f>
        <v>1</v>
      </c>
      <c r="AL63" s="22">
        <f>IF(COUNTIFS(TabSynthez[Test],"="&amp;$AE63&amp;".*",TabSynthez[Page6],"Validé")&gt;0,IF(COUNTIFS(TabSynthez[Test],"="&amp;$AE63&amp;".*",TabSynthez[Page6],"Validé")+COUNTIFS(TabSynthez[Test],"="&amp;$AE63&amp;".*",TabSynthez[Page6],"NA")=$AF63,1,0),0)</f>
        <v>1</v>
      </c>
      <c r="AM63" s="22">
        <f>IF(COUNTIFS(TabSynthez[Test],"="&amp;$AE63&amp;".*",TabSynthez[Page7],"Validé")&gt;0,IF(COUNTIFS(TabSynthez[Test],"="&amp;$AE63&amp;".*",TabSynthez[Page7],"Validé")+COUNTIFS(TabSynthez[Test],"="&amp;$AE63&amp;".*",TabSynthez[Page7],"NA")=$AF63,1,0),0)</f>
        <v>1</v>
      </c>
      <c r="AN63" s="22">
        <f>IF(COUNTIFS(TabSynthez[Test],"="&amp;$AE63&amp;".*",TabSynthez[Page8],"Validé")&gt;0,IF(COUNTIFS(TabSynthez[Test],"="&amp;$AE63&amp;".*",TabSynthez[Page8],"Validé")+COUNTIFS(TabSynthez[Test],"="&amp;$AE63&amp;".*",TabSynthez[Page8],"NA")=$AF63,1,0),0)</f>
        <v>1</v>
      </c>
      <c r="AO63" s="22">
        <f>IF(COUNTIFS(TabSynthez[Test],"="&amp;$AE63&amp;".*",TabSynthez[Page9],"Validé")&gt;0,IF(COUNTIFS(TabSynthez[Test],"="&amp;$AE63&amp;".*",TabSynthez[Page9],"Validé")+COUNTIFS(TabSynthez[Test],"="&amp;$AE63&amp;".*",TabSynthez[Page9],"NA")=$AF63,1,0),0)</f>
        <v>1</v>
      </c>
      <c r="AP63" s="22">
        <f>IF(COUNTIFS(TabSynthez[Test],"="&amp;$AE63&amp;".*",TabSynthez[Page10],"Validé")&gt;0,IF(COUNTIFS(TabSynthez[Test],"="&amp;$AE63&amp;".*",TabSynthez[Page10],"Validé")+COUNTIFS(TabSynthez[Test],"="&amp;$AE63&amp;".*",TabSynthez[Page10],"NA")=$AF63,1,0),0)</f>
        <v>1</v>
      </c>
      <c r="AQ63" s="22">
        <f>IF(COUNTIFS(TabSynthez[Test],"="&amp;$AE63&amp;".*",TabSynthez[Page11],"Validé")&gt;0,IF(COUNTIFS(TabSynthez[Test],"="&amp;$AE63&amp;".*",TabSynthez[Page11],"Validé")+COUNTIFS(TabSynthez[Test],"="&amp;$AE63&amp;".*",TabSynthez[Page11],"NA")=$AF63,1,0),0)</f>
        <v>1</v>
      </c>
      <c r="AR63" s="22">
        <f>IF(COUNTIFS(TabSynthez[Test],"="&amp;$AE63&amp;".*",TabSynthez[Page12],"Validé")&gt;0,IF(COUNTIFS(TabSynthez[Test],"="&amp;$AE63&amp;".*",TabSynthez[Page12],"Validé")+COUNTIFS(TabSynthez[Test],"="&amp;$AE63&amp;".*",TabSynthez[Page12],"NA")=$AF63,1,0),0)</f>
        <v>1</v>
      </c>
      <c r="AS63" s="22">
        <f>IF(COUNTIFS(TabSynthez[Test],"="&amp;$AE63&amp;".*",TabSynthez[Page13],"Validé")&gt;0,IF(COUNTIFS(TabSynthez[Test],"="&amp;$AE63&amp;".*",TabSynthez[Page13],"Validé")+COUNTIFS(TabSynthez[Test],"="&amp;$AE63&amp;".*",TabSynthez[Page13],"NA")=$AF63,1,0),0)</f>
        <v>1</v>
      </c>
      <c r="AT63" s="22">
        <f>IF(COUNTIFS(TabSynthez[Test],"="&amp;$AE63&amp;".*",TabSynthez[Page14],"Validé")&gt;0,IF(COUNTIFS(TabSynthez[Test],"="&amp;$AE63&amp;".*",TabSynthez[Page14],"Validé")+COUNTIFS(TabSynthez[Test],"="&amp;$AE63&amp;".*",TabSynthez[Page14],"NA")=$AF63,1,0),0)</f>
        <v>1</v>
      </c>
      <c r="AU63" s="22">
        <f>IF(COUNTIFS(TabSynthez[Test],"="&amp;$AE63&amp;".*",TabSynthez[Page15],"Validé")&gt;0,IF(COUNTIFS(TabSynthez[Test],"="&amp;$AE63&amp;".*",TabSynthez[Page15],"Validé")+COUNTIFS(TabSynthez[Test],"="&amp;$AE63&amp;".*",TabSynthez[Page15],"NA")=$AF63,1,0),0)</f>
        <v>1</v>
      </c>
      <c r="AV63" s="22">
        <f>IF(COUNTIFS(TabSynthez[Test],"="&amp;$AE63&amp;".*",TabSynthez[Page16],"Validé")&gt;0,IF(COUNTIFS(TabSynthez[Test],"="&amp;$AE63&amp;".*",TabSynthez[Page16],"Validé")+COUNTIFS(TabSynthez[Test],"="&amp;$AE63&amp;".*",TabSynthez[Page16],"NA")=$AF63,1,0),0)</f>
        <v>1</v>
      </c>
      <c r="AW63" s="22">
        <f>IF(COUNTIFS(TabSynthez[Test],"="&amp;$AE63&amp;".*",TabSynthez[Page17],"Validé")&gt;0,IF(COUNTIFS(TabSynthez[Test],"="&amp;$AE63&amp;".*",TabSynthez[Page17],"Validé")+COUNTIFS(TabSynthez[Test],"="&amp;$AE63&amp;".*",TabSynthez[Page17],"NA")=$AF63,1,0),0)</f>
        <v>1</v>
      </c>
      <c r="AX63" s="22">
        <f>IF(COUNTIFS(TabSynthez[Test],"="&amp;$AE63&amp;".*",TabSynthez[Page18],"Validé")&gt;0,IF(COUNTIFS(TabSynthez[Test],"="&amp;$AE63&amp;".*",TabSynthez[Page18],"Validé")+COUNTIFS(TabSynthez[Test],"="&amp;$AE63&amp;".*",TabSynthez[Page18],"NA")=$AF63,1,0),0)</f>
        <v>1</v>
      </c>
      <c r="AY63" s="22">
        <f>IF(COUNTIFS(TabSynthez[Test],"="&amp;$AE63&amp;".*",TabSynthez[Page19],"Validé")&gt;0,IF(COUNTIFS(TabSynthez[Test],"="&amp;$AE63&amp;".*",TabSynthez[Page19],"Validé")+COUNTIFS(TabSynthez[Test],"="&amp;$AE63&amp;".*",TabSynthez[Page19],"NA")=$AF63,1,0),0)</f>
        <v>1</v>
      </c>
      <c r="AZ63" s="22">
        <f>IF(COUNTIFS(TabSynthez[Test],"="&amp;$AE63&amp;".*",TabSynthez[Page20],"Validé")&gt;0,IF(COUNTIFS(TabSynthez[Test],"="&amp;$AE63&amp;".*",TabSynthez[Page20],"Validé")+COUNTIFS(TabSynthez[Test],"="&amp;$AE63&amp;".*",TabSynthez[Page20],"NA")=$AF63,1,0),0)</f>
        <v>1</v>
      </c>
      <c r="BA63" s="22">
        <f>IF(COUNTIFS(TabSynthez[Test],"="&amp;$AE63&amp;".*",TabSynthez[Page21],"Validé")&gt;0,IF(COUNTIFS(TabSynthez[Test],"="&amp;$AE63&amp;".*",TabSynthez[Page21],"Validé")+COUNTIFS(TabSynthez[Test],"="&amp;$AE63&amp;".*",TabSynthez[Page21],"NA")=$AF63,1,0),0)</f>
        <v>1</v>
      </c>
    </row>
    <row r="64" spans="1:53" s="9" customFormat="1" x14ac:dyDescent="0.25">
      <c r="A64" s="68"/>
      <c r="B64" s="75" t="str">
        <f>Modèle!B66</f>
        <v>Couleurs</v>
      </c>
      <c r="C64" s="82" t="str">
        <f>Modèle!D66</f>
        <v>3.1.3</v>
      </c>
      <c r="D64" s="83" t="str">
        <f>Modèle!E66</f>
        <v>A</v>
      </c>
      <c r="E64" s="188">
        <f ca="1">COUNTIF(OFFSET(Synthèse!$G73,0,0,1,COUNTA(Synthèse!$10:$10)-6),"="&amp;$E$1)</f>
        <v>0</v>
      </c>
      <c r="F64" s="188">
        <f ca="1">COUNTIF(OFFSET(Synthèse!$G73,0,0,1,COUNTA(Synthèse!$10:$10)-6),"="&amp;$F$1)</f>
        <v>0</v>
      </c>
      <c r="G64" s="188">
        <f ca="1">COUNTIF(OFFSET(Synthèse!$G73,0,0,1,COUNTA(Synthèse!$10:$10)-6),"="&amp;$G$1)</f>
        <v>0</v>
      </c>
      <c r="H64" s="188">
        <f ca="1">COUNTIF(OFFSET(Synthèse!$G73,0,0,1,COUNTA(Synthèse!$10:$10)-6),"="&amp;$H$1)</f>
        <v>21</v>
      </c>
      <c r="I64" s="214">
        <f t="shared" ca="1" si="1"/>
        <v>21</v>
      </c>
      <c r="J64" s="68"/>
      <c r="K64" s="96" t="s">
        <v>730</v>
      </c>
      <c r="L64" s="191" t="s">
        <v>24</v>
      </c>
      <c r="M64" s="191"/>
      <c r="N64" s="191" t="s">
        <v>516</v>
      </c>
      <c r="O64" s="192">
        <f ca="1">IF(SUM(E$105:E$105)&gt;=1,0,1)</f>
        <v>1</v>
      </c>
      <c r="P64" s="192">
        <f ca="1">IF(SUM(E$105)&gt;=1,1,IF(SUM(G$105)&gt;=1,1,IF(SUM(F$105)&gt;=1,0,1)))</f>
        <v>0</v>
      </c>
      <c r="Q64" s="192">
        <f ca="1">IF(SUM(E$105)&gt;=1,1,IF(SUM(G$105)&gt;=1,0,1))</f>
        <v>1</v>
      </c>
      <c r="R64" s="192">
        <f ca="1">IF(SUM(E$105)&gt;=1,1,IF(SUM(G$105)&gt;=1,1,IF(SUM(F$105)&gt;=1,1,IF(SUM(H$105)&gt;=1,0,1))))</f>
        <v>1</v>
      </c>
      <c r="S64" s="68"/>
      <c r="U64" s="68"/>
      <c r="X64" s="68"/>
      <c r="AA64" s="68"/>
      <c r="AD64" s="68"/>
      <c r="AE64" s="271" t="s">
        <v>529</v>
      </c>
      <c r="AF64" s="217">
        <f>COUNTIF(TabTrans[Test],"="&amp;Value!$AE64&amp;".*")</f>
        <v>1</v>
      </c>
      <c r="AG64" s="22">
        <f>IF(COUNTIFS(TabSynthez[Test],"="&amp;$AE64&amp;".*",TabSynthez[Page1],"Validé")&gt;0,IF(COUNTIFS(TabSynthez[Test],"="&amp;$AE64&amp;".*",TabSynthez[Page1],"Validé")+COUNTIFS(TabSynthez[Test],"="&amp;$AE64&amp;".*",TabSynthez[Page1],"NA")=$AF64,1,0),0)</f>
        <v>0</v>
      </c>
      <c r="AH64" s="22">
        <f>IF(COUNTIFS(TabSynthez[Test],"="&amp;$AE64&amp;".*",TabSynthez[Page2],"Validé")&gt;0,IF(COUNTIFS(TabSynthez[Test],"="&amp;$AE64&amp;".*",TabSynthez[Page2],"Validé")+COUNTIFS(TabSynthez[Test],"="&amp;$AE64&amp;".*",TabSynthez[Page2],"NA")=$AF64,1,0),0)</f>
        <v>0</v>
      </c>
      <c r="AI64" s="22">
        <f>IF(COUNTIFS(TabSynthez[Test],"="&amp;$AE64&amp;".*",TabSynthez[Page3],"Validé")&gt;0,IF(COUNTIFS(TabSynthez[Test],"="&amp;$AE64&amp;".*",TabSynthez[Page3],"Validé")+COUNTIFS(TabSynthez[Test],"="&amp;$AE64&amp;".*",TabSynthez[Page3],"NA")=$AF64,1,0),0)</f>
        <v>0</v>
      </c>
      <c r="AJ64" s="22">
        <f>IF(COUNTIFS(TabSynthez[Test],"="&amp;$AE64&amp;".*",TabSynthez[Page4],"Validé")&gt;0,IF(COUNTIFS(TabSynthez[Test],"="&amp;$AE64&amp;".*",TabSynthez[Page4],"Validé")+COUNTIFS(TabSynthez[Test],"="&amp;$AE64&amp;".*",TabSynthez[Page4],"NA")=$AF64,1,0),0)</f>
        <v>0</v>
      </c>
      <c r="AK64" s="22">
        <f>IF(COUNTIFS(TabSynthez[Test],"="&amp;$AE64&amp;".*",TabSynthez[Page5],"Validé")&gt;0,IF(COUNTIFS(TabSynthez[Test],"="&amp;$AE64&amp;".*",TabSynthez[Page5],"Validé")+COUNTIFS(TabSynthez[Test],"="&amp;$AE64&amp;".*",TabSynthez[Page5],"NA")=$AF64,1,0),0)</f>
        <v>0</v>
      </c>
      <c r="AL64" s="22">
        <f>IF(COUNTIFS(TabSynthez[Test],"="&amp;$AE64&amp;".*",TabSynthez[Page6],"Validé")&gt;0,IF(COUNTIFS(TabSynthez[Test],"="&amp;$AE64&amp;".*",TabSynthez[Page6],"Validé")+COUNTIFS(TabSynthez[Test],"="&amp;$AE64&amp;".*",TabSynthez[Page6],"NA")=$AF64,1,0),0)</f>
        <v>0</v>
      </c>
      <c r="AM64" s="22">
        <f>IF(COUNTIFS(TabSynthez[Test],"="&amp;$AE64&amp;".*",TabSynthez[Page7],"Validé")&gt;0,IF(COUNTIFS(TabSynthez[Test],"="&amp;$AE64&amp;".*",TabSynthez[Page7],"Validé")+COUNTIFS(TabSynthez[Test],"="&amp;$AE64&amp;".*",TabSynthez[Page7],"NA")=$AF64,1,0),0)</f>
        <v>0</v>
      </c>
      <c r="AN64" s="22">
        <f>IF(COUNTIFS(TabSynthez[Test],"="&amp;$AE64&amp;".*",TabSynthez[Page8],"Validé")&gt;0,IF(COUNTIFS(TabSynthez[Test],"="&amp;$AE64&amp;".*",TabSynthez[Page8],"Validé")+COUNTIFS(TabSynthez[Test],"="&amp;$AE64&amp;".*",TabSynthez[Page8],"NA")=$AF64,1,0),0)</f>
        <v>0</v>
      </c>
      <c r="AO64" s="22">
        <f>IF(COUNTIFS(TabSynthez[Test],"="&amp;$AE64&amp;".*",TabSynthez[Page9],"Validé")&gt;0,IF(COUNTIFS(TabSynthez[Test],"="&amp;$AE64&amp;".*",TabSynthez[Page9],"Validé")+COUNTIFS(TabSynthez[Test],"="&amp;$AE64&amp;".*",TabSynthez[Page9],"NA")=$AF64,1,0),0)</f>
        <v>0</v>
      </c>
      <c r="AP64" s="22">
        <f>IF(COUNTIFS(TabSynthez[Test],"="&amp;$AE64&amp;".*",TabSynthez[Page10],"Validé")&gt;0,IF(COUNTIFS(TabSynthez[Test],"="&amp;$AE64&amp;".*",TabSynthez[Page10],"Validé")+COUNTIFS(TabSynthez[Test],"="&amp;$AE64&amp;".*",TabSynthez[Page10],"NA")=$AF64,1,0),0)</f>
        <v>0</v>
      </c>
      <c r="AQ64" s="22">
        <f>IF(COUNTIFS(TabSynthez[Test],"="&amp;$AE64&amp;".*",TabSynthez[Page11],"Validé")&gt;0,IF(COUNTIFS(TabSynthez[Test],"="&amp;$AE64&amp;".*",TabSynthez[Page11],"Validé")+COUNTIFS(TabSynthez[Test],"="&amp;$AE64&amp;".*",TabSynthez[Page11],"NA")=$AF64,1,0),0)</f>
        <v>0</v>
      </c>
      <c r="AR64" s="22">
        <f>IF(COUNTIFS(TabSynthez[Test],"="&amp;$AE64&amp;".*",TabSynthez[Page12],"Validé")&gt;0,IF(COUNTIFS(TabSynthez[Test],"="&amp;$AE64&amp;".*",TabSynthez[Page12],"Validé")+COUNTIFS(TabSynthez[Test],"="&amp;$AE64&amp;".*",TabSynthez[Page12],"NA")=$AF64,1,0),0)</f>
        <v>0</v>
      </c>
      <c r="AS64" s="22">
        <f>IF(COUNTIFS(TabSynthez[Test],"="&amp;$AE64&amp;".*",TabSynthez[Page13],"Validé")&gt;0,IF(COUNTIFS(TabSynthez[Test],"="&amp;$AE64&amp;".*",TabSynthez[Page13],"Validé")+COUNTIFS(TabSynthez[Test],"="&amp;$AE64&amp;".*",TabSynthez[Page13],"NA")=$AF64,1,0),0)</f>
        <v>0</v>
      </c>
      <c r="AT64" s="22">
        <f>IF(COUNTIFS(TabSynthez[Test],"="&amp;$AE64&amp;".*",TabSynthez[Page14],"Validé")&gt;0,IF(COUNTIFS(TabSynthez[Test],"="&amp;$AE64&amp;".*",TabSynthez[Page14],"Validé")+COUNTIFS(TabSynthez[Test],"="&amp;$AE64&amp;".*",TabSynthez[Page14],"NA")=$AF64,1,0),0)</f>
        <v>0</v>
      </c>
      <c r="AU64" s="22">
        <f>IF(COUNTIFS(TabSynthez[Test],"="&amp;$AE64&amp;".*",TabSynthez[Page15],"Validé")&gt;0,IF(COUNTIFS(TabSynthez[Test],"="&amp;$AE64&amp;".*",TabSynthez[Page15],"Validé")+COUNTIFS(TabSynthez[Test],"="&amp;$AE64&amp;".*",TabSynthez[Page15],"NA")=$AF64,1,0),0)</f>
        <v>0</v>
      </c>
      <c r="AV64" s="22">
        <f>IF(COUNTIFS(TabSynthez[Test],"="&amp;$AE64&amp;".*",TabSynthez[Page16],"Validé")&gt;0,IF(COUNTIFS(TabSynthez[Test],"="&amp;$AE64&amp;".*",TabSynthez[Page16],"Validé")+COUNTIFS(TabSynthez[Test],"="&amp;$AE64&amp;".*",TabSynthez[Page16],"NA")=$AF64,1,0),0)</f>
        <v>0</v>
      </c>
      <c r="AW64" s="22">
        <f>IF(COUNTIFS(TabSynthez[Test],"="&amp;$AE64&amp;".*",TabSynthez[Page17],"Validé")&gt;0,IF(COUNTIFS(TabSynthez[Test],"="&amp;$AE64&amp;".*",TabSynthez[Page17],"Validé")+COUNTIFS(TabSynthez[Test],"="&amp;$AE64&amp;".*",TabSynthez[Page17],"NA")=$AF64,1,0),0)</f>
        <v>0</v>
      </c>
      <c r="AX64" s="22">
        <f>IF(COUNTIFS(TabSynthez[Test],"="&amp;$AE64&amp;".*",TabSynthez[Page18],"Validé")&gt;0,IF(COUNTIFS(TabSynthez[Test],"="&amp;$AE64&amp;".*",TabSynthez[Page18],"Validé")+COUNTIFS(TabSynthez[Test],"="&amp;$AE64&amp;".*",TabSynthez[Page18],"NA")=$AF64,1,0),0)</f>
        <v>0</v>
      </c>
      <c r="AY64" s="22">
        <f>IF(COUNTIFS(TabSynthez[Test],"="&amp;$AE64&amp;".*",TabSynthez[Page19],"Validé")&gt;0,IF(COUNTIFS(TabSynthez[Test],"="&amp;$AE64&amp;".*",TabSynthez[Page19],"Validé")+COUNTIFS(TabSynthez[Test],"="&amp;$AE64&amp;".*",TabSynthez[Page19],"NA")=$AF64,1,0),0)</f>
        <v>0</v>
      </c>
      <c r="AZ64" s="22">
        <f>IF(COUNTIFS(TabSynthez[Test],"="&amp;$AE64&amp;".*",TabSynthez[Page20],"Validé")&gt;0,IF(COUNTIFS(TabSynthez[Test],"="&amp;$AE64&amp;".*",TabSynthez[Page20],"Validé")+COUNTIFS(TabSynthez[Test],"="&amp;$AE64&amp;".*",TabSynthez[Page20],"NA")=$AF64,1,0),0)</f>
        <v>0</v>
      </c>
      <c r="BA64" s="22">
        <f>IF(COUNTIFS(TabSynthez[Test],"="&amp;$AE64&amp;".*",TabSynthez[Page21],"Validé")&gt;0,IF(COUNTIFS(TabSynthez[Test],"="&amp;$AE64&amp;".*",TabSynthez[Page21],"Validé")+COUNTIFS(TabSynthez[Test],"="&amp;$AE64&amp;".*",TabSynthez[Page21],"NA")=$AF64,1,0),0)</f>
        <v>0</v>
      </c>
    </row>
    <row r="65" spans="1:53" s="9" customFormat="1" x14ac:dyDescent="0.25">
      <c r="A65" s="68"/>
      <c r="B65" s="75" t="str">
        <f>Modèle!B67</f>
        <v>Couleurs</v>
      </c>
      <c r="C65" s="82" t="str">
        <f>Modèle!D67</f>
        <v>3.1.4</v>
      </c>
      <c r="D65" s="83" t="str">
        <f>Modèle!E67</f>
        <v>A</v>
      </c>
      <c r="E65" s="188">
        <f ca="1">COUNTIF(OFFSET(Synthèse!$G74,0,0,1,COUNTA(Synthèse!$10:$10)-6),"="&amp;$E$1)</f>
        <v>1</v>
      </c>
      <c r="F65" s="188">
        <f ca="1">COUNTIF(OFFSET(Synthèse!$G74,0,0,1,COUNTA(Synthèse!$10:$10)-6),"="&amp;$F$1)</f>
        <v>1</v>
      </c>
      <c r="G65" s="188">
        <f ca="1">COUNTIF(OFFSET(Synthèse!$G74,0,0,1,COUNTA(Synthèse!$10:$10)-6),"="&amp;$G$1)</f>
        <v>0</v>
      </c>
      <c r="H65" s="188">
        <f ca="1">COUNTIF(OFFSET(Synthèse!$G74,0,0,1,COUNTA(Synthèse!$10:$10)-6),"="&amp;$H$1)</f>
        <v>19</v>
      </c>
      <c r="I65" s="214">
        <f t="shared" ca="1" si="1"/>
        <v>21</v>
      </c>
      <c r="J65" s="68"/>
      <c r="K65" s="96" t="s">
        <v>731</v>
      </c>
      <c r="L65" s="191" t="s">
        <v>24</v>
      </c>
      <c r="M65" s="191"/>
      <c r="N65" s="191" t="s">
        <v>517</v>
      </c>
      <c r="O65" s="192">
        <f ca="1">IF(SUM(E$106:E$106)&gt;=1,0,1)</f>
        <v>0</v>
      </c>
      <c r="P65" s="192">
        <f ca="1">IF(SUM(E$106)&gt;=1,1,IF(SUM(G$106)&gt;=1,1,IF(SUM(F$106)&gt;=1,0,1)))</f>
        <v>1</v>
      </c>
      <c r="Q65" s="192">
        <f ca="1">IF(SUM(E$106)&gt;=1,1,IF(SUM(G$106)&gt;=1,0,1))</f>
        <v>1</v>
      </c>
      <c r="R65" s="192">
        <f ca="1">IF(SUM(E$106)&gt;=1,1,IF(SUM(G$106)&gt;=1,1,IF(SUM(F$106)&gt;=1,1,IF(SUM(H$106)&gt;=1,0,1))))</f>
        <v>1</v>
      </c>
      <c r="S65" s="68"/>
      <c r="U65" s="68"/>
      <c r="X65" s="68"/>
      <c r="AA65" s="68"/>
      <c r="AD65" s="68"/>
      <c r="AE65" s="271" t="s">
        <v>530</v>
      </c>
      <c r="AF65" s="217">
        <f>COUNTIF(TabTrans[Test],"="&amp;Value!$AE65&amp;".*")</f>
        <v>1</v>
      </c>
      <c r="AG65" s="22">
        <f>IF(COUNTIFS(TabSynthez[Test],"="&amp;$AE65&amp;".*",TabSynthez[Page1],"Validé")&gt;0,IF(COUNTIFS(TabSynthez[Test],"="&amp;$AE65&amp;".*",TabSynthez[Page1],"Validé")+COUNTIFS(TabSynthez[Test],"="&amp;$AE65&amp;".*",TabSynthez[Page1],"NA")=$AF65,1,0),0)</f>
        <v>1</v>
      </c>
      <c r="AH65" s="22">
        <f>IF(COUNTIFS(TabSynthez[Test],"="&amp;$AE65&amp;".*",TabSynthez[Page2],"Validé")&gt;0,IF(COUNTIFS(TabSynthez[Test],"="&amp;$AE65&amp;".*",TabSynthez[Page2],"Validé")+COUNTIFS(TabSynthez[Test],"="&amp;$AE65&amp;".*",TabSynthez[Page2],"NA")=$AF65,1,0),0)</f>
        <v>1</v>
      </c>
      <c r="AI65" s="22">
        <f>IF(COUNTIFS(TabSynthez[Test],"="&amp;$AE65&amp;".*",TabSynthez[Page3],"Validé")&gt;0,IF(COUNTIFS(TabSynthez[Test],"="&amp;$AE65&amp;".*",TabSynthez[Page3],"Validé")+COUNTIFS(TabSynthez[Test],"="&amp;$AE65&amp;".*",TabSynthez[Page3],"NA")=$AF65,1,0),0)</f>
        <v>1</v>
      </c>
      <c r="AJ65" s="22">
        <f>IF(COUNTIFS(TabSynthez[Test],"="&amp;$AE65&amp;".*",TabSynthez[Page4],"Validé")&gt;0,IF(COUNTIFS(TabSynthez[Test],"="&amp;$AE65&amp;".*",TabSynthez[Page4],"Validé")+COUNTIFS(TabSynthez[Test],"="&amp;$AE65&amp;".*",TabSynthez[Page4],"NA")=$AF65,1,0),0)</f>
        <v>1</v>
      </c>
      <c r="AK65" s="22">
        <f>IF(COUNTIFS(TabSynthez[Test],"="&amp;$AE65&amp;".*",TabSynthez[Page5],"Validé")&gt;0,IF(COUNTIFS(TabSynthez[Test],"="&amp;$AE65&amp;".*",TabSynthez[Page5],"Validé")+COUNTIFS(TabSynthez[Test],"="&amp;$AE65&amp;".*",TabSynthez[Page5],"NA")=$AF65,1,0),0)</f>
        <v>1</v>
      </c>
      <c r="AL65" s="22">
        <f>IF(COUNTIFS(TabSynthez[Test],"="&amp;$AE65&amp;".*",TabSynthez[Page6],"Validé")&gt;0,IF(COUNTIFS(TabSynthez[Test],"="&amp;$AE65&amp;".*",TabSynthez[Page6],"Validé")+COUNTIFS(TabSynthez[Test],"="&amp;$AE65&amp;".*",TabSynthez[Page6],"NA")=$AF65,1,0),0)</f>
        <v>1</v>
      </c>
      <c r="AM65" s="22">
        <f>IF(COUNTIFS(TabSynthez[Test],"="&amp;$AE65&amp;".*",TabSynthez[Page7],"Validé")&gt;0,IF(COUNTIFS(TabSynthez[Test],"="&amp;$AE65&amp;".*",TabSynthez[Page7],"Validé")+COUNTIFS(TabSynthez[Test],"="&amp;$AE65&amp;".*",TabSynthez[Page7],"NA")=$AF65,1,0),0)</f>
        <v>1</v>
      </c>
      <c r="AN65" s="22">
        <f>IF(COUNTIFS(TabSynthez[Test],"="&amp;$AE65&amp;".*",TabSynthez[Page8],"Validé")&gt;0,IF(COUNTIFS(TabSynthez[Test],"="&amp;$AE65&amp;".*",TabSynthez[Page8],"Validé")+COUNTIFS(TabSynthez[Test],"="&amp;$AE65&amp;".*",TabSynthez[Page8],"NA")=$AF65,1,0),0)</f>
        <v>1</v>
      </c>
      <c r="AO65" s="22">
        <f>IF(COUNTIFS(TabSynthez[Test],"="&amp;$AE65&amp;".*",TabSynthez[Page9],"Validé")&gt;0,IF(COUNTIFS(TabSynthez[Test],"="&amp;$AE65&amp;".*",TabSynthez[Page9],"Validé")+COUNTIFS(TabSynthez[Test],"="&amp;$AE65&amp;".*",TabSynthez[Page9],"NA")=$AF65,1,0),0)</f>
        <v>1</v>
      </c>
      <c r="AP65" s="22">
        <f>IF(COUNTIFS(TabSynthez[Test],"="&amp;$AE65&amp;".*",TabSynthez[Page10],"Validé")&gt;0,IF(COUNTIFS(TabSynthez[Test],"="&amp;$AE65&amp;".*",TabSynthez[Page10],"Validé")+COUNTIFS(TabSynthez[Test],"="&amp;$AE65&amp;".*",TabSynthez[Page10],"NA")=$AF65,1,0),0)</f>
        <v>1</v>
      </c>
      <c r="AQ65" s="22">
        <f>IF(COUNTIFS(TabSynthez[Test],"="&amp;$AE65&amp;".*",TabSynthez[Page11],"Validé")&gt;0,IF(COUNTIFS(TabSynthez[Test],"="&amp;$AE65&amp;".*",TabSynthez[Page11],"Validé")+COUNTIFS(TabSynthez[Test],"="&amp;$AE65&amp;".*",TabSynthez[Page11],"NA")=$AF65,1,0),0)</f>
        <v>1</v>
      </c>
      <c r="AR65" s="22">
        <f>IF(COUNTIFS(TabSynthez[Test],"="&amp;$AE65&amp;".*",TabSynthez[Page12],"Validé")&gt;0,IF(COUNTIFS(TabSynthez[Test],"="&amp;$AE65&amp;".*",TabSynthez[Page12],"Validé")+COUNTIFS(TabSynthez[Test],"="&amp;$AE65&amp;".*",TabSynthez[Page12],"NA")=$AF65,1,0),0)</f>
        <v>1</v>
      </c>
      <c r="AS65" s="22">
        <f>IF(COUNTIFS(TabSynthez[Test],"="&amp;$AE65&amp;".*",TabSynthez[Page13],"Validé")&gt;0,IF(COUNTIFS(TabSynthez[Test],"="&amp;$AE65&amp;".*",TabSynthez[Page13],"Validé")+COUNTIFS(TabSynthez[Test],"="&amp;$AE65&amp;".*",TabSynthez[Page13],"NA")=$AF65,1,0),0)</f>
        <v>1</v>
      </c>
      <c r="AT65" s="22">
        <f>IF(COUNTIFS(TabSynthez[Test],"="&amp;$AE65&amp;".*",TabSynthez[Page14],"Validé")&gt;0,IF(COUNTIFS(TabSynthez[Test],"="&amp;$AE65&amp;".*",TabSynthez[Page14],"Validé")+COUNTIFS(TabSynthez[Test],"="&amp;$AE65&amp;".*",TabSynthez[Page14],"NA")=$AF65,1,0),0)</f>
        <v>1</v>
      </c>
      <c r="AU65" s="22">
        <f>IF(COUNTIFS(TabSynthez[Test],"="&amp;$AE65&amp;".*",TabSynthez[Page15],"Validé")&gt;0,IF(COUNTIFS(TabSynthez[Test],"="&amp;$AE65&amp;".*",TabSynthez[Page15],"Validé")+COUNTIFS(TabSynthez[Test],"="&amp;$AE65&amp;".*",TabSynthez[Page15],"NA")=$AF65,1,0),0)</f>
        <v>1</v>
      </c>
      <c r="AV65" s="22">
        <f>IF(COUNTIFS(TabSynthez[Test],"="&amp;$AE65&amp;".*",TabSynthez[Page16],"Validé")&gt;0,IF(COUNTIFS(TabSynthez[Test],"="&amp;$AE65&amp;".*",TabSynthez[Page16],"Validé")+COUNTIFS(TabSynthez[Test],"="&amp;$AE65&amp;".*",TabSynthez[Page16],"NA")=$AF65,1,0),0)</f>
        <v>1</v>
      </c>
      <c r="AW65" s="22">
        <f>IF(COUNTIFS(TabSynthez[Test],"="&amp;$AE65&amp;".*",TabSynthez[Page17],"Validé")&gt;0,IF(COUNTIFS(TabSynthez[Test],"="&amp;$AE65&amp;".*",TabSynthez[Page17],"Validé")+COUNTIFS(TabSynthez[Test],"="&amp;$AE65&amp;".*",TabSynthez[Page17],"NA")=$AF65,1,0),0)</f>
        <v>1</v>
      </c>
      <c r="AX65" s="22">
        <f>IF(COUNTIFS(TabSynthez[Test],"="&amp;$AE65&amp;".*",TabSynthez[Page18],"Validé")&gt;0,IF(COUNTIFS(TabSynthez[Test],"="&amp;$AE65&amp;".*",TabSynthez[Page18],"Validé")+COUNTIFS(TabSynthez[Test],"="&amp;$AE65&amp;".*",TabSynthez[Page18],"NA")=$AF65,1,0),0)</f>
        <v>1</v>
      </c>
      <c r="AY65" s="22">
        <f>IF(COUNTIFS(TabSynthez[Test],"="&amp;$AE65&amp;".*",TabSynthez[Page19],"Validé")&gt;0,IF(COUNTIFS(TabSynthez[Test],"="&amp;$AE65&amp;".*",TabSynthez[Page19],"Validé")+COUNTIFS(TabSynthez[Test],"="&amp;$AE65&amp;".*",TabSynthez[Page19],"NA")=$AF65,1,0),0)</f>
        <v>1</v>
      </c>
      <c r="AZ65" s="22">
        <f>IF(COUNTIFS(TabSynthez[Test],"="&amp;$AE65&amp;".*",TabSynthez[Page20],"Validé")&gt;0,IF(COUNTIFS(TabSynthez[Test],"="&amp;$AE65&amp;".*",TabSynthez[Page20],"Validé")+COUNTIFS(TabSynthez[Test],"="&amp;$AE65&amp;".*",TabSynthez[Page20],"NA")=$AF65,1,0),0)</f>
        <v>1</v>
      </c>
      <c r="BA65" s="22">
        <f>IF(COUNTIFS(TabSynthez[Test],"="&amp;$AE65&amp;".*",TabSynthez[Page21],"Validé")&gt;0,IF(COUNTIFS(TabSynthez[Test],"="&amp;$AE65&amp;".*",TabSynthez[Page21],"Validé")+COUNTIFS(TabSynthez[Test],"="&amp;$AE65&amp;".*",TabSynthez[Page21],"NA")=$AF65,1,0),0)</f>
        <v>1</v>
      </c>
    </row>
    <row r="66" spans="1:53" s="9" customFormat="1" x14ac:dyDescent="0.25">
      <c r="A66" s="68"/>
      <c r="B66" s="75" t="str">
        <f>Modèle!B68</f>
        <v>Couleurs</v>
      </c>
      <c r="C66" s="82" t="str">
        <f>Modèle!D68</f>
        <v>3.1.5</v>
      </c>
      <c r="D66" s="83" t="str">
        <f>Modèle!E68</f>
        <v>A</v>
      </c>
      <c r="E66" s="188">
        <f ca="1">COUNTIF(OFFSET(Synthèse!$G75,0,0,1,COUNTA(Synthèse!$10:$10)-6),"="&amp;$E$1)</f>
        <v>0</v>
      </c>
      <c r="F66" s="188">
        <f ca="1">COUNTIF(OFFSET(Synthèse!$G75,0,0,1,COUNTA(Synthèse!$10:$10)-6),"="&amp;$F$1)</f>
        <v>0</v>
      </c>
      <c r="G66" s="188">
        <f ca="1">COUNTIF(OFFSET(Synthèse!$G75,0,0,1,COUNTA(Synthèse!$10:$10)-6),"="&amp;$G$1)</f>
        <v>0</v>
      </c>
      <c r="H66" s="188">
        <f ca="1">COUNTIF(OFFSET(Synthèse!$G75,0,0,1,COUNTA(Synthèse!$10:$10)-6),"="&amp;$H$1)</f>
        <v>21</v>
      </c>
      <c r="I66" s="214">
        <f t="shared" ca="1" si="1"/>
        <v>21</v>
      </c>
      <c r="J66" s="68"/>
      <c r="K66" s="96" t="s">
        <v>732</v>
      </c>
      <c r="L66" s="191" t="s">
        <v>24</v>
      </c>
      <c r="M66" s="191"/>
      <c r="N66" s="191" t="s">
        <v>518</v>
      </c>
      <c r="O66" s="192">
        <f ca="1">IF(SUM(E$107:E$109)&gt;=1,0,1)</f>
        <v>1</v>
      </c>
      <c r="P66" s="192">
        <f ca="1">IF(SUM(E$107:E$109)&gt;=1,1,IF(SUM(G$107:G$109)&gt;=1,1,IF(SUM(F$107:F$109)&gt;=1,0,1)))</f>
        <v>0</v>
      </c>
      <c r="Q66" s="192">
        <f ca="1">IF(SUM(E$107:E$109)&gt;=1,1,IF(SUM(G$107:G$109)&gt;=1,0,1))</f>
        <v>1</v>
      </c>
      <c r="R66" s="192">
        <f ca="1">IF(SUM(E$107:E$109)&gt;=1,1,IF(SUM(G$107:G$109)&gt;=1,1,IF(SUM(F$107:F$109)&gt;=1,1,IF(SUM(H$107:H$109)&gt;=1,0,1))))</f>
        <v>1</v>
      </c>
      <c r="S66" s="68"/>
      <c r="U66" s="68"/>
      <c r="X66" s="68"/>
      <c r="AA66" s="68"/>
      <c r="AD66" s="68"/>
      <c r="AE66" s="271" t="s">
        <v>531</v>
      </c>
      <c r="AF66" s="217">
        <f>COUNTIF(TabTrans[Test],"="&amp;Value!$AE66&amp;".*")</f>
        <v>1</v>
      </c>
      <c r="AG66" s="22">
        <f>IF(COUNTIFS(TabSynthez[Test],"="&amp;$AE66&amp;".*",TabSynthez[Page1],"Validé")&gt;0,IF(COUNTIFS(TabSynthez[Test],"="&amp;$AE66&amp;".*",TabSynthez[Page1],"Validé")+COUNTIFS(TabSynthez[Test],"="&amp;$AE66&amp;".*",TabSynthez[Page1],"NA")=$AF66,1,0),0)</f>
        <v>1</v>
      </c>
      <c r="AH66" s="22">
        <f>IF(COUNTIFS(TabSynthez[Test],"="&amp;$AE66&amp;".*",TabSynthez[Page2],"Validé")&gt;0,IF(COUNTIFS(TabSynthez[Test],"="&amp;$AE66&amp;".*",TabSynthez[Page2],"Validé")+COUNTIFS(TabSynthez[Test],"="&amp;$AE66&amp;".*",TabSynthez[Page2],"NA")=$AF66,1,0),0)</f>
        <v>1</v>
      </c>
      <c r="AI66" s="22">
        <f>IF(COUNTIFS(TabSynthez[Test],"="&amp;$AE66&amp;".*",TabSynthez[Page3],"Validé")&gt;0,IF(COUNTIFS(TabSynthez[Test],"="&amp;$AE66&amp;".*",TabSynthez[Page3],"Validé")+COUNTIFS(TabSynthez[Test],"="&amp;$AE66&amp;".*",TabSynthez[Page3],"NA")=$AF66,1,0),0)</f>
        <v>1</v>
      </c>
      <c r="AJ66" s="22">
        <f>IF(COUNTIFS(TabSynthez[Test],"="&amp;$AE66&amp;".*",TabSynthez[Page4],"Validé")&gt;0,IF(COUNTIFS(TabSynthez[Test],"="&amp;$AE66&amp;".*",TabSynthez[Page4],"Validé")+COUNTIFS(TabSynthez[Test],"="&amp;$AE66&amp;".*",TabSynthez[Page4],"NA")=$AF66,1,0),0)</f>
        <v>1</v>
      </c>
      <c r="AK66" s="22">
        <f>IF(COUNTIFS(TabSynthez[Test],"="&amp;$AE66&amp;".*",TabSynthez[Page5],"Validé")&gt;0,IF(COUNTIFS(TabSynthez[Test],"="&amp;$AE66&amp;".*",TabSynthez[Page5],"Validé")+COUNTIFS(TabSynthez[Test],"="&amp;$AE66&amp;".*",TabSynthez[Page5],"NA")=$AF66,1,0),0)</f>
        <v>1</v>
      </c>
      <c r="AL66" s="22">
        <f>IF(COUNTIFS(TabSynthez[Test],"="&amp;$AE66&amp;".*",TabSynthez[Page6],"Validé")&gt;0,IF(COUNTIFS(TabSynthez[Test],"="&amp;$AE66&amp;".*",TabSynthez[Page6],"Validé")+COUNTIFS(TabSynthez[Test],"="&amp;$AE66&amp;".*",TabSynthez[Page6],"NA")=$AF66,1,0),0)</f>
        <v>1</v>
      </c>
      <c r="AM66" s="22">
        <f>IF(COUNTIFS(TabSynthez[Test],"="&amp;$AE66&amp;".*",TabSynthez[Page7],"Validé")&gt;0,IF(COUNTIFS(TabSynthez[Test],"="&amp;$AE66&amp;".*",TabSynthez[Page7],"Validé")+COUNTIFS(TabSynthez[Test],"="&amp;$AE66&amp;".*",TabSynthez[Page7],"NA")=$AF66,1,0),0)</f>
        <v>1</v>
      </c>
      <c r="AN66" s="22">
        <f>IF(COUNTIFS(TabSynthez[Test],"="&amp;$AE66&amp;".*",TabSynthez[Page8],"Validé")&gt;0,IF(COUNTIFS(TabSynthez[Test],"="&amp;$AE66&amp;".*",TabSynthez[Page8],"Validé")+COUNTIFS(TabSynthez[Test],"="&amp;$AE66&amp;".*",TabSynthez[Page8],"NA")=$AF66,1,0),0)</f>
        <v>1</v>
      </c>
      <c r="AO66" s="22">
        <f>IF(COUNTIFS(TabSynthez[Test],"="&amp;$AE66&amp;".*",TabSynthez[Page9],"Validé")&gt;0,IF(COUNTIFS(TabSynthez[Test],"="&amp;$AE66&amp;".*",TabSynthez[Page9],"Validé")+COUNTIFS(TabSynthez[Test],"="&amp;$AE66&amp;".*",TabSynthez[Page9],"NA")=$AF66,1,0),0)</f>
        <v>1</v>
      </c>
      <c r="AP66" s="22">
        <f>IF(COUNTIFS(TabSynthez[Test],"="&amp;$AE66&amp;".*",TabSynthez[Page10],"Validé")&gt;0,IF(COUNTIFS(TabSynthez[Test],"="&amp;$AE66&amp;".*",TabSynthez[Page10],"Validé")+COUNTIFS(TabSynthez[Test],"="&amp;$AE66&amp;".*",TabSynthez[Page10],"NA")=$AF66,1,0),0)</f>
        <v>1</v>
      </c>
      <c r="AQ66" s="22">
        <f>IF(COUNTIFS(TabSynthez[Test],"="&amp;$AE66&amp;".*",TabSynthez[Page11],"Validé")&gt;0,IF(COUNTIFS(TabSynthez[Test],"="&amp;$AE66&amp;".*",TabSynthez[Page11],"Validé")+COUNTIFS(TabSynthez[Test],"="&amp;$AE66&amp;".*",TabSynthez[Page11],"NA")=$AF66,1,0),0)</f>
        <v>1</v>
      </c>
      <c r="AR66" s="22">
        <f>IF(COUNTIFS(TabSynthez[Test],"="&amp;$AE66&amp;".*",TabSynthez[Page12],"Validé")&gt;0,IF(COUNTIFS(TabSynthez[Test],"="&amp;$AE66&amp;".*",TabSynthez[Page12],"Validé")+COUNTIFS(TabSynthez[Test],"="&amp;$AE66&amp;".*",TabSynthez[Page12],"NA")=$AF66,1,0),0)</f>
        <v>1</v>
      </c>
      <c r="AS66" s="22">
        <f>IF(COUNTIFS(TabSynthez[Test],"="&amp;$AE66&amp;".*",TabSynthez[Page13],"Validé")&gt;0,IF(COUNTIFS(TabSynthez[Test],"="&amp;$AE66&amp;".*",TabSynthez[Page13],"Validé")+COUNTIFS(TabSynthez[Test],"="&amp;$AE66&amp;".*",TabSynthez[Page13],"NA")=$AF66,1,0),0)</f>
        <v>1</v>
      </c>
      <c r="AT66" s="22">
        <f>IF(COUNTIFS(TabSynthez[Test],"="&amp;$AE66&amp;".*",TabSynthez[Page14],"Validé")&gt;0,IF(COUNTIFS(TabSynthez[Test],"="&amp;$AE66&amp;".*",TabSynthez[Page14],"Validé")+COUNTIFS(TabSynthez[Test],"="&amp;$AE66&amp;".*",TabSynthez[Page14],"NA")=$AF66,1,0),0)</f>
        <v>1</v>
      </c>
      <c r="AU66" s="22">
        <f>IF(COUNTIFS(TabSynthez[Test],"="&amp;$AE66&amp;".*",TabSynthez[Page15],"Validé")&gt;0,IF(COUNTIFS(TabSynthez[Test],"="&amp;$AE66&amp;".*",TabSynthez[Page15],"Validé")+COUNTIFS(TabSynthez[Test],"="&amp;$AE66&amp;".*",TabSynthez[Page15],"NA")=$AF66,1,0),0)</f>
        <v>1</v>
      </c>
      <c r="AV66" s="22">
        <f>IF(COUNTIFS(TabSynthez[Test],"="&amp;$AE66&amp;".*",TabSynthez[Page16],"Validé")&gt;0,IF(COUNTIFS(TabSynthez[Test],"="&amp;$AE66&amp;".*",TabSynthez[Page16],"Validé")+COUNTIFS(TabSynthez[Test],"="&amp;$AE66&amp;".*",TabSynthez[Page16],"NA")=$AF66,1,0),0)</f>
        <v>1</v>
      </c>
      <c r="AW66" s="22">
        <f>IF(COUNTIFS(TabSynthez[Test],"="&amp;$AE66&amp;".*",TabSynthez[Page17],"Validé")&gt;0,IF(COUNTIFS(TabSynthez[Test],"="&amp;$AE66&amp;".*",TabSynthez[Page17],"Validé")+COUNTIFS(TabSynthez[Test],"="&amp;$AE66&amp;".*",TabSynthez[Page17],"NA")=$AF66,1,0),0)</f>
        <v>1</v>
      </c>
      <c r="AX66" s="22">
        <f>IF(COUNTIFS(TabSynthez[Test],"="&amp;$AE66&amp;".*",TabSynthez[Page18],"Validé")&gt;0,IF(COUNTIFS(TabSynthez[Test],"="&amp;$AE66&amp;".*",TabSynthez[Page18],"Validé")+COUNTIFS(TabSynthez[Test],"="&amp;$AE66&amp;".*",TabSynthez[Page18],"NA")=$AF66,1,0),0)</f>
        <v>1</v>
      </c>
      <c r="AY66" s="22">
        <f>IF(COUNTIFS(TabSynthez[Test],"="&amp;$AE66&amp;".*",TabSynthez[Page19],"Validé")&gt;0,IF(COUNTIFS(TabSynthez[Test],"="&amp;$AE66&amp;".*",TabSynthez[Page19],"Validé")+COUNTIFS(TabSynthez[Test],"="&amp;$AE66&amp;".*",TabSynthez[Page19],"NA")=$AF66,1,0),0)</f>
        <v>1</v>
      </c>
      <c r="AZ66" s="22">
        <f>IF(COUNTIFS(TabSynthez[Test],"="&amp;$AE66&amp;".*",TabSynthez[Page20],"Validé")&gt;0,IF(COUNTIFS(TabSynthez[Test],"="&amp;$AE66&amp;".*",TabSynthez[Page20],"Validé")+COUNTIFS(TabSynthez[Test],"="&amp;$AE66&amp;".*",TabSynthez[Page20],"NA")=$AF66,1,0),0)</f>
        <v>1</v>
      </c>
      <c r="BA66" s="22">
        <f>IF(COUNTIFS(TabSynthez[Test],"="&amp;$AE66&amp;".*",TabSynthez[Page21],"Validé")&gt;0,IF(COUNTIFS(TabSynthez[Test],"="&amp;$AE66&amp;".*",TabSynthez[Page21],"Validé")+COUNTIFS(TabSynthez[Test],"="&amp;$AE66&amp;".*",TabSynthez[Page21],"NA")=$AF66,1,0),0)</f>
        <v>1</v>
      </c>
    </row>
    <row r="67" spans="1:53" s="9" customFormat="1" x14ac:dyDescent="0.25">
      <c r="A67" s="68"/>
      <c r="B67" s="75" t="str">
        <f>Modèle!B69</f>
        <v>Couleurs</v>
      </c>
      <c r="C67" s="82" t="str">
        <f>Modèle!D69</f>
        <v>3.1.6</v>
      </c>
      <c r="D67" s="83" t="str">
        <f>Modèle!E69</f>
        <v>A</v>
      </c>
      <c r="E67" s="188">
        <f ca="1">COUNTIF(OFFSET(Synthèse!$G76,0,0,1,COUNTA(Synthèse!$10:$10)-6),"="&amp;$E$1)</f>
        <v>1</v>
      </c>
      <c r="F67" s="188">
        <f ca="1">COUNTIF(OFFSET(Synthèse!$G76,0,0,1,COUNTA(Synthèse!$10:$10)-6),"="&amp;$F$1)</f>
        <v>0</v>
      </c>
      <c r="G67" s="188">
        <f ca="1">COUNTIF(OFFSET(Synthèse!$G76,0,0,1,COUNTA(Synthèse!$10:$10)-6),"="&amp;$G$1)</f>
        <v>0</v>
      </c>
      <c r="H67" s="188">
        <f ca="1">COUNTIF(OFFSET(Synthèse!$G76,0,0,1,COUNTA(Synthèse!$10:$10)-6),"="&amp;$H$1)</f>
        <v>20</v>
      </c>
      <c r="I67" s="214">
        <f t="shared" ref="I67:I133" ca="1" si="23">SUM(E67:H67)</f>
        <v>21</v>
      </c>
      <c r="J67" s="68"/>
      <c r="K67" s="96" t="s">
        <v>733</v>
      </c>
      <c r="L67" s="191" t="s">
        <v>24</v>
      </c>
      <c r="M67" s="191"/>
      <c r="N67" s="191" t="s">
        <v>519</v>
      </c>
      <c r="O67" s="192">
        <f ca="1">IF(SUM(E$110:E$114)&gt;=1,0,1)</f>
        <v>0</v>
      </c>
      <c r="P67" s="192">
        <f ca="1">IF(SUM(E$110:E$114)&gt;=1,1,IF(SUM(G$110:G$114)&gt;=1,1,IF(SUM(F$110:F$114)&gt;=1,0,1)))</f>
        <v>1</v>
      </c>
      <c r="Q67" s="192">
        <f ca="1">IF(SUM(E$110:E$114)&gt;=1,1,IF(SUM(G$110:G$114)&gt;=1,0,1))</f>
        <v>1</v>
      </c>
      <c r="R67" s="192">
        <f ca="1">IF(SUM(E$110:E$114)&gt;=1,1,IF(SUM(G$110:G$114)&gt;=1,1,IF(SUM(F$110:F$114)&gt;=1,1,IF(SUM(H$110:H$114)&gt;=1,0,1))))</f>
        <v>1</v>
      </c>
      <c r="S67" s="68"/>
      <c r="U67" s="68"/>
      <c r="X67" s="68"/>
      <c r="AA67" s="68"/>
      <c r="AD67" s="68"/>
      <c r="AE67" s="271" t="s">
        <v>532</v>
      </c>
      <c r="AF67" s="217">
        <f>COUNTIF(TabTrans[Test],"="&amp;Value!$AE67&amp;".*")</f>
        <v>1</v>
      </c>
      <c r="AG67" s="22">
        <f>IF(COUNTIFS(TabSynthez[Test],"="&amp;$AE67&amp;".*",TabSynthez[Page1],"Validé")&gt;0,IF(COUNTIFS(TabSynthez[Test],"="&amp;$AE67&amp;".*",TabSynthez[Page1],"Validé")+COUNTIFS(TabSynthez[Test],"="&amp;$AE67&amp;".*",TabSynthez[Page1],"NA")=$AF67,1,0),0)</f>
        <v>1</v>
      </c>
      <c r="AH67" s="22">
        <f>IF(COUNTIFS(TabSynthez[Test],"="&amp;$AE67&amp;".*",TabSynthez[Page2],"Validé")&gt;0,IF(COUNTIFS(TabSynthez[Test],"="&amp;$AE67&amp;".*",TabSynthez[Page2],"Validé")+COUNTIFS(TabSynthez[Test],"="&amp;$AE67&amp;".*",TabSynthez[Page2],"NA")=$AF67,1,0),0)</f>
        <v>1</v>
      </c>
      <c r="AI67" s="22">
        <f>IF(COUNTIFS(TabSynthez[Test],"="&amp;$AE67&amp;".*",TabSynthez[Page3],"Validé")&gt;0,IF(COUNTIFS(TabSynthez[Test],"="&amp;$AE67&amp;".*",TabSynthez[Page3],"Validé")+COUNTIFS(TabSynthez[Test],"="&amp;$AE67&amp;".*",TabSynthez[Page3],"NA")=$AF67,1,0),0)</f>
        <v>1</v>
      </c>
      <c r="AJ67" s="22">
        <f>IF(COUNTIFS(TabSynthez[Test],"="&amp;$AE67&amp;".*",TabSynthez[Page4],"Validé")&gt;0,IF(COUNTIFS(TabSynthez[Test],"="&amp;$AE67&amp;".*",TabSynthez[Page4],"Validé")+COUNTIFS(TabSynthez[Test],"="&amp;$AE67&amp;".*",TabSynthez[Page4],"NA")=$AF67,1,0),0)</f>
        <v>1</v>
      </c>
      <c r="AK67" s="22">
        <f>IF(COUNTIFS(TabSynthez[Test],"="&amp;$AE67&amp;".*",TabSynthez[Page5],"Validé")&gt;0,IF(COUNTIFS(TabSynthez[Test],"="&amp;$AE67&amp;".*",TabSynthez[Page5],"Validé")+COUNTIFS(TabSynthez[Test],"="&amp;$AE67&amp;".*",TabSynthez[Page5],"NA")=$AF67,1,0),0)</f>
        <v>1</v>
      </c>
      <c r="AL67" s="22">
        <f>IF(COUNTIFS(TabSynthez[Test],"="&amp;$AE67&amp;".*",TabSynthez[Page6],"Validé")&gt;0,IF(COUNTIFS(TabSynthez[Test],"="&amp;$AE67&amp;".*",TabSynthez[Page6],"Validé")+COUNTIFS(TabSynthez[Test],"="&amp;$AE67&amp;".*",TabSynthez[Page6],"NA")=$AF67,1,0),0)</f>
        <v>1</v>
      </c>
      <c r="AM67" s="22">
        <f>IF(COUNTIFS(TabSynthez[Test],"="&amp;$AE67&amp;".*",TabSynthez[Page7],"Validé")&gt;0,IF(COUNTIFS(TabSynthez[Test],"="&amp;$AE67&amp;".*",TabSynthez[Page7],"Validé")+COUNTIFS(TabSynthez[Test],"="&amp;$AE67&amp;".*",TabSynthez[Page7],"NA")=$AF67,1,0),0)</f>
        <v>1</v>
      </c>
      <c r="AN67" s="22">
        <f>IF(COUNTIFS(TabSynthez[Test],"="&amp;$AE67&amp;".*",TabSynthez[Page8],"Validé")&gt;0,IF(COUNTIFS(TabSynthez[Test],"="&amp;$AE67&amp;".*",TabSynthez[Page8],"Validé")+COUNTIFS(TabSynthez[Test],"="&amp;$AE67&amp;".*",TabSynthez[Page8],"NA")=$AF67,1,0),0)</f>
        <v>1</v>
      </c>
      <c r="AO67" s="22">
        <f>IF(COUNTIFS(TabSynthez[Test],"="&amp;$AE67&amp;".*",TabSynthez[Page9],"Validé")&gt;0,IF(COUNTIFS(TabSynthez[Test],"="&amp;$AE67&amp;".*",TabSynthez[Page9],"Validé")+COUNTIFS(TabSynthez[Test],"="&amp;$AE67&amp;".*",TabSynthez[Page9],"NA")=$AF67,1,0),0)</f>
        <v>1</v>
      </c>
      <c r="AP67" s="22">
        <f>IF(COUNTIFS(TabSynthez[Test],"="&amp;$AE67&amp;".*",TabSynthez[Page10],"Validé")&gt;0,IF(COUNTIFS(TabSynthez[Test],"="&amp;$AE67&amp;".*",TabSynthez[Page10],"Validé")+COUNTIFS(TabSynthez[Test],"="&amp;$AE67&amp;".*",TabSynthez[Page10],"NA")=$AF67,1,0),0)</f>
        <v>1</v>
      </c>
      <c r="AQ67" s="22">
        <f>IF(COUNTIFS(TabSynthez[Test],"="&amp;$AE67&amp;".*",TabSynthez[Page11],"Validé")&gt;0,IF(COUNTIFS(TabSynthez[Test],"="&amp;$AE67&amp;".*",TabSynthez[Page11],"Validé")+COUNTIFS(TabSynthez[Test],"="&amp;$AE67&amp;".*",TabSynthez[Page11],"NA")=$AF67,1,0),0)</f>
        <v>1</v>
      </c>
      <c r="AR67" s="22">
        <f>IF(COUNTIFS(TabSynthez[Test],"="&amp;$AE67&amp;".*",TabSynthez[Page12],"Validé")&gt;0,IF(COUNTIFS(TabSynthez[Test],"="&amp;$AE67&amp;".*",TabSynthez[Page12],"Validé")+COUNTIFS(TabSynthez[Test],"="&amp;$AE67&amp;".*",TabSynthez[Page12],"NA")=$AF67,1,0),0)</f>
        <v>1</v>
      </c>
      <c r="AS67" s="22">
        <f>IF(COUNTIFS(TabSynthez[Test],"="&amp;$AE67&amp;".*",TabSynthez[Page13],"Validé")&gt;0,IF(COUNTIFS(TabSynthez[Test],"="&amp;$AE67&amp;".*",TabSynthez[Page13],"Validé")+COUNTIFS(TabSynthez[Test],"="&amp;$AE67&amp;".*",TabSynthez[Page13],"NA")=$AF67,1,0),0)</f>
        <v>1</v>
      </c>
      <c r="AT67" s="22">
        <f>IF(COUNTIFS(TabSynthez[Test],"="&amp;$AE67&amp;".*",TabSynthez[Page14],"Validé")&gt;0,IF(COUNTIFS(TabSynthez[Test],"="&amp;$AE67&amp;".*",TabSynthez[Page14],"Validé")+COUNTIFS(TabSynthez[Test],"="&amp;$AE67&amp;".*",TabSynthez[Page14],"NA")=$AF67,1,0),0)</f>
        <v>1</v>
      </c>
      <c r="AU67" s="22">
        <f>IF(COUNTIFS(TabSynthez[Test],"="&amp;$AE67&amp;".*",TabSynthez[Page15],"Validé")&gt;0,IF(COUNTIFS(TabSynthez[Test],"="&amp;$AE67&amp;".*",TabSynthez[Page15],"Validé")+COUNTIFS(TabSynthez[Test],"="&amp;$AE67&amp;".*",TabSynthez[Page15],"NA")=$AF67,1,0),0)</f>
        <v>1</v>
      </c>
      <c r="AV67" s="22">
        <f>IF(COUNTIFS(TabSynthez[Test],"="&amp;$AE67&amp;".*",TabSynthez[Page16],"Validé")&gt;0,IF(COUNTIFS(TabSynthez[Test],"="&amp;$AE67&amp;".*",TabSynthez[Page16],"Validé")+COUNTIFS(TabSynthez[Test],"="&amp;$AE67&amp;".*",TabSynthez[Page16],"NA")=$AF67,1,0),0)</f>
        <v>1</v>
      </c>
      <c r="AW67" s="22">
        <f>IF(COUNTIFS(TabSynthez[Test],"="&amp;$AE67&amp;".*",TabSynthez[Page17],"Validé")&gt;0,IF(COUNTIFS(TabSynthez[Test],"="&amp;$AE67&amp;".*",TabSynthez[Page17],"Validé")+COUNTIFS(TabSynthez[Test],"="&amp;$AE67&amp;".*",TabSynthez[Page17],"NA")=$AF67,1,0),0)</f>
        <v>1</v>
      </c>
      <c r="AX67" s="22">
        <f>IF(COUNTIFS(TabSynthez[Test],"="&amp;$AE67&amp;".*",TabSynthez[Page18],"Validé")&gt;0,IF(COUNTIFS(TabSynthez[Test],"="&amp;$AE67&amp;".*",TabSynthez[Page18],"Validé")+COUNTIFS(TabSynthez[Test],"="&amp;$AE67&amp;".*",TabSynthez[Page18],"NA")=$AF67,1,0),0)</f>
        <v>1</v>
      </c>
      <c r="AY67" s="22">
        <f>IF(COUNTIFS(TabSynthez[Test],"="&amp;$AE67&amp;".*",TabSynthez[Page19],"Validé")&gt;0,IF(COUNTIFS(TabSynthez[Test],"="&amp;$AE67&amp;".*",TabSynthez[Page19],"Validé")+COUNTIFS(TabSynthez[Test],"="&amp;$AE67&amp;".*",TabSynthez[Page19],"NA")=$AF67,1,0),0)</f>
        <v>1</v>
      </c>
      <c r="AZ67" s="22">
        <f>IF(COUNTIFS(TabSynthez[Test],"="&amp;$AE67&amp;".*",TabSynthez[Page20],"Validé")&gt;0,IF(COUNTIFS(TabSynthez[Test],"="&amp;$AE67&amp;".*",TabSynthez[Page20],"Validé")+COUNTIFS(TabSynthez[Test],"="&amp;$AE67&amp;".*",TabSynthez[Page20],"NA")=$AF67,1,0),0)</f>
        <v>1</v>
      </c>
      <c r="BA67" s="22">
        <f>IF(COUNTIFS(TabSynthez[Test],"="&amp;$AE67&amp;".*",TabSynthez[Page21],"Validé")&gt;0,IF(COUNTIFS(TabSynthez[Test],"="&amp;$AE67&amp;".*",TabSynthez[Page21],"Validé")+COUNTIFS(TabSynthez[Test],"="&amp;$AE67&amp;".*",TabSynthez[Page21],"NA")=$AF67,1,0),0)</f>
        <v>1</v>
      </c>
    </row>
    <row r="68" spans="1:53" s="9" customFormat="1" x14ac:dyDescent="0.25">
      <c r="A68" s="68"/>
      <c r="B68" s="74" t="str">
        <f>Modèle!B70</f>
        <v>Couleurs</v>
      </c>
      <c r="C68" s="80" t="str">
        <f>Modèle!D70</f>
        <v>3.2.1</v>
      </c>
      <c r="D68" s="81" t="str">
        <f>Modèle!E70</f>
        <v>AA</v>
      </c>
      <c r="E68" s="187">
        <f ca="1">COUNTIF(OFFSET(Synthèse!$G77,0,0,1,COUNTA(Synthèse!$10:$10)-6),"="&amp;$E$1)</f>
        <v>21</v>
      </c>
      <c r="F68" s="187">
        <f ca="1">COUNTIF(OFFSET(Synthèse!$G77,0,0,1,COUNTA(Synthèse!$10:$10)-6),"="&amp;$F$1)</f>
        <v>0</v>
      </c>
      <c r="G68" s="187">
        <f ca="1">COUNTIF(OFFSET(Synthèse!$G77,0,0,1,COUNTA(Synthèse!$10:$10)-6),"="&amp;$G$1)</f>
        <v>0</v>
      </c>
      <c r="H68" s="187">
        <f ca="1">COUNTIF(OFFSET(Synthèse!$G77,0,0,1,COUNTA(Synthèse!$10:$10)-6),"="&amp;$H$1)</f>
        <v>0</v>
      </c>
      <c r="I68" s="214">
        <f t="shared" ca="1" si="23"/>
        <v>21</v>
      </c>
      <c r="J68" s="68"/>
      <c r="K68" s="96" t="s">
        <v>734</v>
      </c>
      <c r="L68" s="191" t="s">
        <v>24</v>
      </c>
      <c r="M68" s="191"/>
      <c r="N68" s="191" t="s">
        <v>520</v>
      </c>
      <c r="O68" s="192">
        <f ca="1">IF(SUM(E$115:E$115)&gt;=1,0,1)</f>
        <v>0</v>
      </c>
      <c r="P68" s="192">
        <f ca="1">IF(SUM(E$115)&gt;=1,1,IF(SUM(G$115)&gt;=1,1,IF(SUM(F$115)&gt;=1,0,1)))</f>
        <v>1</v>
      </c>
      <c r="Q68" s="192">
        <f ca="1">IF(SUM(E$115)&gt;=1,1,IF(SUM(G$115)&gt;=1,0,1))</f>
        <v>1</v>
      </c>
      <c r="R68" s="192">
        <f ca="1">IF(SUM(E$115)&gt;=1,1,IF(SUM(G$115)&gt;=1,1,IF(SUM(F$115)&gt;=1,1,IF(SUM(H$115)&gt;=1,0,1))))</f>
        <v>1</v>
      </c>
      <c r="S68" s="68"/>
      <c r="U68" s="68"/>
      <c r="X68" s="68"/>
      <c r="AA68" s="68"/>
      <c r="AD68" s="68"/>
      <c r="AE68" s="271" t="s">
        <v>533</v>
      </c>
      <c r="AF68" s="217">
        <f>COUNTIF(TabTrans[Test],"="&amp;Value!$AE68&amp;".*")</f>
        <v>1</v>
      </c>
      <c r="AG68" s="22">
        <f>IF(COUNTIFS(TabSynthez[Test],"="&amp;$AE68&amp;".*",TabSynthez[Page1],"Validé")&gt;0,IF(COUNTIFS(TabSynthez[Test],"="&amp;$AE68&amp;".*",TabSynthez[Page1],"Validé")+COUNTIFS(TabSynthez[Test],"="&amp;$AE68&amp;".*",TabSynthez[Page1],"NA")=$AF68,1,0),0)</f>
        <v>0</v>
      </c>
      <c r="AH68" s="22">
        <f>IF(COUNTIFS(TabSynthez[Test],"="&amp;$AE68&amp;".*",TabSynthez[Page2],"Validé")&gt;0,IF(COUNTIFS(TabSynthez[Test],"="&amp;$AE68&amp;".*",TabSynthez[Page2],"Validé")+COUNTIFS(TabSynthez[Test],"="&amp;$AE68&amp;".*",TabSynthez[Page2],"NA")=$AF68,1,0),0)</f>
        <v>0</v>
      </c>
      <c r="AI68" s="22">
        <f>IF(COUNTIFS(TabSynthez[Test],"="&amp;$AE68&amp;".*",TabSynthez[Page3],"Validé")&gt;0,IF(COUNTIFS(TabSynthez[Test],"="&amp;$AE68&amp;".*",TabSynthez[Page3],"Validé")+COUNTIFS(TabSynthez[Test],"="&amp;$AE68&amp;".*",TabSynthez[Page3],"NA")=$AF68,1,0),0)</f>
        <v>0</v>
      </c>
      <c r="AJ68" s="22">
        <f>IF(COUNTIFS(TabSynthez[Test],"="&amp;$AE68&amp;".*",TabSynthez[Page4],"Validé")&gt;0,IF(COUNTIFS(TabSynthez[Test],"="&amp;$AE68&amp;".*",TabSynthez[Page4],"Validé")+COUNTIFS(TabSynthez[Test],"="&amp;$AE68&amp;".*",TabSynthez[Page4],"NA")=$AF68,1,0),0)</f>
        <v>0</v>
      </c>
      <c r="AK68" s="22">
        <f>IF(COUNTIFS(TabSynthez[Test],"="&amp;$AE68&amp;".*",TabSynthez[Page5],"Validé")&gt;0,IF(COUNTIFS(TabSynthez[Test],"="&amp;$AE68&amp;".*",TabSynthez[Page5],"Validé")+COUNTIFS(TabSynthez[Test],"="&amp;$AE68&amp;".*",TabSynthez[Page5],"NA")=$AF68,1,0),0)</f>
        <v>0</v>
      </c>
      <c r="AL68" s="22">
        <f>IF(COUNTIFS(TabSynthez[Test],"="&amp;$AE68&amp;".*",TabSynthez[Page6],"Validé")&gt;0,IF(COUNTIFS(TabSynthez[Test],"="&amp;$AE68&amp;".*",TabSynthez[Page6],"Validé")+COUNTIFS(TabSynthez[Test],"="&amp;$AE68&amp;".*",TabSynthez[Page6],"NA")=$AF68,1,0),0)</f>
        <v>0</v>
      </c>
      <c r="AM68" s="22">
        <f>IF(COUNTIFS(TabSynthez[Test],"="&amp;$AE68&amp;".*",TabSynthez[Page7],"Validé")&gt;0,IF(COUNTIFS(TabSynthez[Test],"="&amp;$AE68&amp;".*",TabSynthez[Page7],"Validé")+COUNTIFS(TabSynthez[Test],"="&amp;$AE68&amp;".*",TabSynthez[Page7],"NA")=$AF68,1,0),0)</f>
        <v>0</v>
      </c>
      <c r="AN68" s="22">
        <f>IF(COUNTIFS(TabSynthez[Test],"="&amp;$AE68&amp;".*",TabSynthez[Page8],"Validé")&gt;0,IF(COUNTIFS(TabSynthez[Test],"="&amp;$AE68&amp;".*",TabSynthez[Page8],"Validé")+COUNTIFS(TabSynthez[Test],"="&amp;$AE68&amp;".*",TabSynthez[Page8],"NA")=$AF68,1,0),0)</f>
        <v>0</v>
      </c>
      <c r="AO68" s="22">
        <f>IF(COUNTIFS(TabSynthez[Test],"="&amp;$AE68&amp;".*",TabSynthez[Page9],"Validé")&gt;0,IF(COUNTIFS(TabSynthez[Test],"="&amp;$AE68&amp;".*",TabSynthez[Page9],"Validé")+COUNTIFS(TabSynthez[Test],"="&amp;$AE68&amp;".*",TabSynthez[Page9],"NA")=$AF68,1,0),0)</f>
        <v>0</v>
      </c>
      <c r="AP68" s="22">
        <f>IF(COUNTIFS(TabSynthez[Test],"="&amp;$AE68&amp;".*",TabSynthez[Page10],"Validé")&gt;0,IF(COUNTIFS(TabSynthez[Test],"="&amp;$AE68&amp;".*",TabSynthez[Page10],"Validé")+COUNTIFS(TabSynthez[Test],"="&amp;$AE68&amp;".*",TabSynthez[Page10],"NA")=$AF68,1,0),0)</f>
        <v>0</v>
      </c>
      <c r="AQ68" s="22">
        <f>IF(COUNTIFS(TabSynthez[Test],"="&amp;$AE68&amp;".*",TabSynthez[Page11],"Validé")&gt;0,IF(COUNTIFS(TabSynthez[Test],"="&amp;$AE68&amp;".*",TabSynthez[Page11],"Validé")+COUNTIFS(TabSynthez[Test],"="&amp;$AE68&amp;".*",TabSynthez[Page11],"NA")=$AF68,1,0),0)</f>
        <v>0</v>
      </c>
      <c r="AR68" s="22">
        <f>IF(COUNTIFS(TabSynthez[Test],"="&amp;$AE68&amp;".*",TabSynthez[Page12],"Validé")&gt;0,IF(COUNTIFS(TabSynthez[Test],"="&amp;$AE68&amp;".*",TabSynthez[Page12],"Validé")+COUNTIFS(TabSynthez[Test],"="&amp;$AE68&amp;".*",TabSynthez[Page12],"NA")=$AF68,1,0),0)</f>
        <v>0</v>
      </c>
      <c r="AS68" s="22">
        <f>IF(COUNTIFS(TabSynthez[Test],"="&amp;$AE68&amp;".*",TabSynthez[Page13],"Validé")&gt;0,IF(COUNTIFS(TabSynthez[Test],"="&amp;$AE68&amp;".*",TabSynthez[Page13],"Validé")+COUNTIFS(TabSynthez[Test],"="&amp;$AE68&amp;".*",TabSynthez[Page13],"NA")=$AF68,1,0),0)</f>
        <v>0</v>
      </c>
      <c r="AT68" s="22">
        <f>IF(COUNTIFS(TabSynthez[Test],"="&amp;$AE68&amp;".*",TabSynthez[Page14],"Validé")&gt;0,IF(COUNTIFS(TabSynthez[Test],"="&amp;$AE68&amp;".*",TabSynthez[Page14],"Validé")+COUNTIFS(TabSynthez[Test],"="&amp;$AE68&amp;".*",TabSynthez[Page14],"NA")=$AF68,1,0),0)</f>
        <v>0</v>
      </c>
      <c r="AU68" s="22">
        <f>IF(COUNTIFS(TabSynthez[Test],"="&amp;$AE68&amp;".*",TabSynthez[Page15],"Validé")&gt;0,IF(COUNTIFS(TabSynthez[Test],"="&amp;$AE68&amp;".*",TabSynthez[Page15],"Validé")+COUNTIFS(TabSynthez[Test],"="&amp;$AE68&amp;".*",TabSynthez[Page15],"NA")=$AF68,1,0),0)</f>
        <v>0</v>
      </c>
      <c r="AV68" s="22">
        <f>IF(COUNTIFS(TabSynthez[Test],"="&amp;$AE68&amp;".*",TabSynthez[Page16],"Validé")&gt;0,IF(COUNTIFS(TabSynthez[Test],"="&amp;$AE68&amp;".*",TabSynthez[Page16],"Validé")+COUNTIFS(TabSynthez[Test],"="&amp;$AE68&amp;".*",TabSynthez[Page16],"NA")=$AF68,1,0),0)</f>
        <v>0</v>
      </c>
      <c r="AW68" s="22">
        <f>IF(COUNTIFS(TabSynthez[Test],"="&amp;$AE68&amp;".*",TabSynthez[Page17],"Validé")&gt;0,IF(COUNTIFS(TabSynthez[Test],"="&amp;$AE68&amp;".*",TabSynthez[Page17],"Validé")+COUNTIFS(TabSynthez[Test],"="&amp;$AE68&amp;".*",TabSynthez[Page17],"NA")=$AF68,1,0),0)</f>
        <v>0</v>
      </c>
      <c r="AX68" s="22">
        <f>IF(COUNTIFS(TabSynthez[Test],"="&amp;$AE68&amp;".*",TabSynthez[Page18],"Validé")&gt;0,IF(COUNTIFS(TabSynthez[Test],"="&amp;$AE68&amp;".*",TabSynthez[Page18],"Validé")+COUNTIFS(TabSynthez[Test],"="&amp;$AE68&amp;".*",TabSynthez[Page18],"NA")=$AF68,1,0),0)</f>
        <v>0</v>
      </c>
      <c r="AY68" s="22">
        <f>IF(COUNTIFS(TabSynthez[Test],"="&amp;$AE68&amp;".*",TabSynthez[Page19],"Validé")&gt;0,IF(COUNTIFS(TabSynthez[Test],"="&amp;$AE68&amp;".*",TabSynthez[Page19],"Validé")+COUNTIFS(TabSynthez[Test],"="&amp;$AE68&amp;".*",TabSynthez[Page19],"NA")=$AF68,1,0),0)</f>
        <v>0</v>
      </c>
      <c r="AZ68" s="22">
        <f>IF(COUNTIFS(TabSynthez[Test],"="&amp;$AE68&amp;".*",TabSynthez[Page20],"Validé")&gt;0,IF(COUNTIFS(TabSynthez[Test],"="&amp;$AE68&amp;".*",TabSynthez[Page20],"Validé")+COUNTIFS(TabSynthez[Test],"="&amp;$AE68&amp;".*",TabSynthez[Page20],"NA")=$AF68,1,0),0)</f>
        <v>0</v>
      </c>
      <c r="BA68" s="22">
        <f>IF(COUNTIFS(TabSynthez[Test],"="&amp;$AE68&amp;".*",TabSynthez[Page21],"Validé")&gt;0,IF(COUNTIFS(TabSynthez[Test],"="&amp;$AE68&amp;".*",TabSynthez[Page21],"Validé")+COUNTIFS(TabSynthez[Test],"="&amp;$AE68&amp;".*",TabSynthez[Page21],"NA")=$AF68,1,0),0)</f>
        <v>0</v>
      </c>
    </row>
    <row r="69" spans="1:53" s="9" customFormat="1" x14ac:dyDescent="0.25">
      <c r="A69" s="68"/>
      <c r="B69" s="74" t="str">
        <f>Modèle!B71</f>
        <v>Couleurs</v>
      </c>
      <c r="C69" s="80" t="str">
        <f>Modèle!D71</f>
        <v>3.2.2</v>
      </c>
      <c r="D69" s="81" t="str">
        <f>Modèle!E71</f>
        <v>AA</v>
      </c>
      <c r="E69" s="187">
        <f ca="1">COUNTIF(OFFSET(Synthèse!$G78,0,0,1,COUNTA(Synthèse!$10:$10)-6),"="&amp;$E$1)</f>
        <v>1</v>
      </c>
      <c r="F69" s="187">
        <f ca="1">COUNTIF(OFFSET(Synthèse!$G78,0,0,1,COUNTA(Synthèse!$10:$10)-6),"="&amp;$F$1)</f>
        <v>20</v>
      </c>
      <c r="G69" s="187">
        <f ca="1">COUNTIF(OFFSET(Synthèse!$G78,0,0,1,COUNTA(Synthèse!$10:$10)-6),"="&amp;$G$1)</f>
        <v>0</v>
      </c>
      <c r="H69" s="187">
        <f ca="1">COUNTIF(OFFSET(Synthèse!$G78,0,0,1,COUNTA(Synthèse!$10:$10)-6),"="&amp;$H$1)</f>
        <v>0</v>
      </c>
      <c r="I69" s="214">
        <f t="shared" ca="1" si="23"/>
        <v>21</v>
      </c>
      <c r="J69" s="68"/>
      <c r="K69" s="96" t="s">
        <v>735</v>
      </c>
      <c r="L69" s="193" t="s">
        <v>24</v>
      </c>
      <c r="M69" s="193"/>
      <c r="N69" s="193" t="s">
        <v>521</v>
      </c>
      <c r="O69" s="194">
        <f ca="1">IF(SUM(E$116:E$120)&gt;=1,0,1)</f>
        <v>0</v>
      </c>
      <c r="P69" s="194">
        <f ca="1">IF(SUM(E$116:E$120)&gt;=1,1,IF(SUM(G$116:G$120)&gt;=1,1,IF(SUM(F$116:F$120)&gt;=1,0,1)))</f>
        <v>1</v>
      </c>
      <c r="Q69" s="194">
        <f ca="1">IF(SUM(E$116:E$120)&gt;=1,1,IF(SUM(G$116:G$120)&gt;=1,0,1))</f>
        <v>1</v>
      </c>
      <c r="R69" s="194">
        <f ca="1">IF(SUM(E$116:E$120)&gt;=1,1,IF(SUM(G$116:G$120)&gt;=1,1,IF(SUM(F$116:F$120)&gt;=1,1,IF(SUM(H$116:H$120)&gt;=1,0,1))))</f>
        <v>1</v>
      </c>
      <c r="S69" s="68"/>
      <c r="U69" s="68"/>
      <c r="X69" s="68"/>
      <c r="AA69" s="68"/>
      <c r="AD69" s="68"/>
      <c r="AE69" s="271" t="s">
        <v>534</v>
      </c>
      <c r="AF69" s="217">
        <f>COUNTIF(TabTrans[Test],"="&amp;Value!$AE69&amp;".*")</f>
        <v>1</v>
      </c>
      <c r="AG69" s="22">
        <f>IF(COUNTIFS(TabSynthez[Test],"="&amp;$AE69&amp;".*",TabSynthez[Page1],"Validé")&gt;0,IF(COUNTIFS(TabSynthez[Test],"="&amp;$AE69&amp;".*",TabSynthez[Page1],"Validé")+COUNTIFS(TabSynthez[Test],"="&amp;$AE69&amp;".*",TabSynthez[Page1],"NA")=$AF69,1,0),0)</f>
        <v>0</v>
      </c>
      <c r="AH69" s="22">
        <f>IF(COUNTIFS(TabSynthez[Test],"="&amp;$AE69&amp;".*",TabSynthez[Page2],"Validé")&gt;0,IF(COUNTIFS(TabSynthez[Test],"="&amp;$AE69&amp;".*",TabSynthez[Page2],"Validé")+COUNTIFS(TabSynthez[Test],"="&amp;$AE69&amp;".*",TabSynthez[Page2],"NA")=$AF69,1,0),0)</f>
        <v>0</v>
      </c>
      <c r="AI69" s="22">
        <f>IF(COUNTIFS(TabSynthez[Test],"="&amp;$AE69&amp;".*",TabSynthez[Page3],"Validé")&gt;0,IF(COUNTIFS(TabSynthez[Test],"="&amp;$AE69&amp;".*",TabSynthez[Page3],"Validé")+COUNTIFS(TabSynthez[Test],"="&amp;$AE69&amp;".*",TabSynthez[Page3],"NA")=$AF69,1,0),0)</f>
        <v>0</v>
      </c>
      <c r="AJ69" s="22">
        <f>IF(COUNTIFS(TabSynthez[Test],"="&amp;$AE69&amp;".*",TabSynthez[Page4],"Validé")&gt;0,IF(COUNTIFS(TabSynthez[Test],"="&amp;$AE69&amp;".*",TabSynthez[Page4],"Validé")+COUNTIFS(TabSynthez[Test],"="&amp;$AE69&amp;".*",TabSynthez[Page4],"NA")=$AF69,1,0),0)</f>
        <v>0</v>
      </c>
      <c r="AK69" s="22">
        <f>IF(COUNTIFS(TabSynthez[Test],"="&amp;$AE69&amp;".*",TabSynthez[Page5],"Validé")&gt;0,IF(COUNTIFS(TabSynthez[Test],"="&amp;$AE69&amp;".*",TabSynthez[Page5],"Validé")+COUNTIFS(TabSynthez[Test],"="&amp;$AE69&amp;".*",TabSynthez[Page5],"NA")=$AF69,1,0),0)</f>
        <v>0</v>
      </c>
      <c r="AL69" s="22">
        <f>IF(COUNTIFS(TabSynthez[Test],"="&amp;$AE69&amp;".*",TabSynthez[Page6],"Validé")&gt;0,IF(COUNTIFS(TabSynthez[Test],"="&amp;$AE69&amp;".*",TabSynthez[Page6],"Validé")+COUNTIFS(TabSynthez[Test],"="&amp;$AE69&amp;".*",TabSynthez[Page6],"NA")=$AF69,1,0),0)</f>
        <v>0</v>
      </c>
      <c r="AM69" s="22">
        <f>IF(COUNTIFS(TabSynthez[Test],"="&amp;$AE69&amp;".*",TabSynthez[Page7],"Validé")&gt;0,IF(COUNTIFS(TabSynthez[Test],"="&amp;$AE69&amp;".*",TabSynthez[Page7],"Validé")+COUNTIFS(TabSynthez[Test],"="&amp;$AE69&amp;".*",TabSynthez[Page7],"NA")=$AF69,1,0),0)</f>
        <v>0</v>
      </c>
      <c r="AN69" s="22">
        <f>IF(COUNTIFS(TabSynthez[Test],"="&amp;$AE69&amp;".*",TabSynthez[Page8],"Validé")&gt;0,IF(COUNTIFS(TabSynthez[Test],"="&amp;$AE69&amp;".*",TabSynthez[Page8],"Validé")+COUNTIFS(TabSynthez[Test],"="&amp;$AE69&amp;".*",TabSynthez[Page8],"NA")=$AF69,1,0),0)</f>
        <v>0</v>
      </c>
      <c r="AO69" s="22">
        <f>IF(COUNTIFS(TabSynthez[Test],"="&amp;$AE69&amp;".*",TabSynthez[Page9],"Validé")&gt;0,IF(COUNTIFS(TabSynthez[Test],"="&amp;$AE69&amp;".*",TabSynthez[Page9],"Validé")+COUNTIFS(TabSynthez[Test],"="&amp;$AE69&amp;".*",TabSynthez[Page9],"NA")=$AF69,1,0),0)</f>
        <v>0</v>
      </c>
      <c r="AP69" s="22">
        <f>IF(COUNTIFS(TabSynthez[Test],"="&amp;$AE69&amp;".*",TabSynthez[Page10],"Validé")&gt;0,IF(COUNTIFS(TabSynthez[Test],"="&amp;$AE69&amp;".*",TabSynthez[Page10],"Validé")+COUNTIFS(TabSynthez[Test],"="&amp;$AE69&amp;".*",TabSynthez[Page10],"NA")=$AF69,1,0),0)</f>
        <v>0</v>
      </c>
      <c r="AQ69" s="22">
        <f>IF(COUNTIFS(TabSynthez[Test],"="&amp;$AE69&amp;".*",TabSynthez[Page11],"Validé")&gt;0,IF(COUNTIFS(TabSynthez[Test],"="&amp;$AE69&amp;".*",TabSynthez[Page11],"Validé")+COUNTIFS(TabSynthez[Test],"="&amp;$AE69&amp;".*",TabSynthez[Page11],"NA")=$AF69,1,0),0)</f>
        <v>0</v>
      </c>
      <c r="AR69" s="22">
        <f>IF(COUNTIFS(TabSynthez[Test],"="&amp;$AE69&amp;".*",TabSynthez[Page12],"Validé")&gt;0,IF(COUNTIFS(TabSynthez[Test],"="&amp;$AE69&amp;".*",TabSynthez[Page12],"Validé")+COUNTIFS(TabSynthez[Test],"="&amp;$AE69&amp;".*",TabSynthez[Page12],"NA")=$AF69,1,0),0)</f>
        <v>0</v>
      </c>
      <c r="AS69" s="22">
        <f>IF(COUNTIFS(TabSynthez[Test],"="&amp;$AE69&amp;".*",TabSynthez[Page13],"Validé")&gt;0,IF(COUNTIFS(TabSynthez[Test],"="&amp;$AE69&amp;".*",TabSynthez[Page13],"Validé")+COUNTIFS(TabSynthez[Test],"="&amp;$AE69&amp;".*",TabSynthez[Page13],"NA")=$AF69,1,0),0)</f>
        <v>0</v>
      </c>
      <c r="AT69" s="22">
        <f>IF(COUNTIFS(TabSynthez[Test],"="&amp;$AE69&amp;".*",TabSynthez[Page14],"Validé")&gt;0,IF(COUNTIFS(TabSynthez[Test],"="&amp;$AE69&amp;".*",TabSynthez[Page14],"Validé")+COUNTIFS(TabSynthez[Test],"="&amp;$AE69&amp;".*",TabSynthez[Page14],"NA")=$AF69,1,0),0)</f>
        <v>0</v>
      </c>
      <c r="AU69" s="22">
        <f>IF(COUNTIFS(TabSynthez[Test],"="&amp;$AE69&amp;".*",TabSynthez[Page15],"Validé")&gt;0,IF(COUNTIFS(TabSynthez[Test],"="&amp;$AE69&amp;".*",TabSynthez[Page15],"Validé")+COUNTIFS(TabSynthez[Test],"="&amp;$AE69&amp;".*",TabSynthez[Page15],"NA")=$AF69,1,0),0)</f>
        <v>0</v>
      </c>
      <c r="AV69" s="22">
        <f>IF(COUNTIFS(TabSynthez[Test],"="&amp;$AE69&amp;".*",TabSynthez[Page16],"Validé")&gt;0,IF(COUNTIFS(TabSynthez[Test],"="&amp;$AE69&amp;".*",TabSynthez[Page16],"Validé")+COUNTIFS(TabSynthez[Test],"="&amp;$AE69&amp;".*",TabSynthez[Page16],"NA")=$AF69,1,0),0)</f>
        <v>0</v>
      </c>
      <c r="AW69" s="22">
        <f>IF(COUNTIFS(TabSynthez[Test],"="&amp;$AE69&amp;".*",TabSynthez[Page17],"Validé")&gt;0,IF(COUNTIFS(TabSynthez[Test],"="&amp;$AE69&amp;".*",TabSynthez[Page17],"Validé")+COUNTIFS(TabSynthez[Test],"="&amp;$AE69&amp;".*",TabSynthez[Page17],"NA")=$AF69,1,0),0)</f>
        <v>0</v>
      </c>
      <c r="AX69" s="22">
        <f>IF(COUNTIFS(TabSynthez[Test],"="&amp;$AE69&amp;".*",TabSynthez[Page18],"Validé")&gt;0,IF(COUNTIFS(TabSynthez[Test],"="&amp;$AE69&amp;".*",TabSynthez[Page18],"Validé")+COUNTIFS(TabSynthez[Test],"="&amp;$AE69&amp;".*",TabSynthez[Page18],"NA")=$AF69,1,0),0)</f>
        <v>0</v>
      </c>
      <c r="AY69" s="22">
        <f>IF(COUNTIFS(TabSynthez[Test],"="&amp;$AE69&amp;".*",TabSynthez[Page19],"Validé")&gt;0,IF(COUNTIFS(TabSynthez[Test],"="&amp;$AE69&amp;".*",TabSynthez[Page19],"Validé")+COUNTIFS(TabSynthez[Test],"="&amp;$AE69&amp;".*",TabSynthez[Page19],"NA")=$AF69,1,0),0)</f>
        <v>0</v>
      </c>
      <c r="AZ69" s="22">
        <f>IF(COUNTIFS(TabSynthez[Test],"="&amp;$AE69&amp;".*",TabSynthez[Page20],"Validé")&gt;0,IF(COUNTIFS(TabSynthez[Test],"="&amp;$AE69&amp;".*",TabSynthez[Page20],"Validé")+COUNTIFS(TabSynthez[Test],"="&amp;$AE69&amp;".*",TabSynthez[Page20],"NA")=$AF69,1,0),0)</f>
        <v>0</v>
      </c>
      <c r="BA69" s="22">
        <f>IF(COUNTIFS(TabSynthez[Test],"="&amp;$AE69&amp;".*",TabSynthez[Page21],"Validé")&gt;0,IF(COUNTIFS(TabSynthez[Test],"="&amp;$AE69&amp;".*",TabSynthez[Page21],"Validé")+COUNTIFS(TabSynthez[Test],"="&amp;$AE69&amp;".*",TabSynthez[Page21],"NA")=$AF69,1,0),0)</f>
        <v>0</v>
      </c>
    </row>
    <row r="70" spans="1:53" s="9" customFormat="1" x14ac:dyDescent="0.25">
      <c r="A70" s="68"/>
      <c r="B70" s="74" t="str">
        <f>Modèle!B72</f>
        <v>Couleurs</v>
      </c>
      <c r="C70" s="80" t="str">
        <f>Modèle!D72</f>
        <v>3.2.3</v>
      </c>
      <c r="D70" s="81" t="str">
        <f>Modèle!E72</f>
        <v>AA</v>
      </c>
      <c r="E70" s="187">
        <f ca="1">COUNTIF(OFFSET(Synthèse!$G79,0,0,1,COUNTA(Synthèse!$10:$10)-6),"="&amp;$E$1)</f>
        <v>3</v>
      </c>
      <c r="F70" s="187">
        <f ca="1">COUNTIF(OFFSET(Synthèse!$G79,0,0,1,COUNTA(Synthèse!$10:$10)-6),"="&amp;$F$1)</f>
        <v>11</v>
      </c>
      <c r="G70" s="187">
        <f ca="1">COUNTIF(OFFSET(Synthèse!$G79,0,0,1,COUNTA(Synthèse!$10:$10)-6),"="&amp;$G$1)</f>
        <v>0</v>
      </c>
      <c r="H70" s="187">
        <f ca="1">COUNTIF(OFFSET(Synthèse!$G79,0,0,1,COUNTA(Synthèse!$10:$10)-6),"="&amp;$H$1)</f>
        <v>7</v>
      </c>
      <c r="I70" s="214">
        <f t="shared" ca="1" si="23"/>
        <v>21</v>
      </c>
      <c r="J70" s="68"/>
      <c r="K70" s="96" t="s">
        <v>736</v>
      </c>
      <c r="L70" s="193" t="s">
        <v>24</v>
      </c>
      <c r="M70" s="193"/>
      <c r="N70" s="193" t="s">
        <v>522</v>
      </c>
      <c r="O70" s="194">
        <f ca="1">IF(SUM(E$121:E$121)&gt;=1,0,1)</f>
        <v>0</v>
      </c>
      <c r="P70" s="194">
        <f ca="1">IF(SUM(E$121)&gt;=1,1,IF(SUM(G$121)&gt;=1,1,IF(SUM(F$121)&gt;=1,0,1)))</f>
        <v>1</v>
      </c>
      <c r="Q70" s="194">
        <f ca="1">IF(SUM(E$121)&gt;=1,1,IF(SUM(G$121)&gt;=1,0,1))</f>
        <v>1</v>
      </c>
      <c r="R70" s="194">
        <f ca="1">IF(SUM(E$121)&gt;=1,1,IF(SUM(G$121)&gt;=1,1,IF(SUM(F$121)&gt;=1,1,IF(SUM(H$121)&gt;=1,0,1))))</f>
        <v>1</v>
      </c>
      <c r="S70" s="68"/>
      <c r="U70" s="68"/>
      <c r="X70" s="68"/>
      <c r="AA70" s="68"/>
      <c r="AD70" s="68"/>
      <c r="AE70" s="271" t="s">
        <v>535</v>
      </c>
      <c r="AF70" s="217">
        <f>COUNTIF(TabTrans[Test],"="&amp;Value!$AE70&amp;".*")</f>
        <v>1</v>
      </c>
      <c r="AG70" s="22">
        <f>IF(COUNTIFS(TabSynthez[Test],"="&amp;$AE70&amp;".*",TabSynthez[Page1],"Validé")&gt;0,IF(COUNTIFS(TabSynthez[Test],"="&amp;$AE70&amp;".*",TabSynthez[Page1],"Validé")+COUNTIFS(TabSynthez[Test],"="&amp;$AE70&amp;".*",TabSynthez[Page1],"NA")=$AF70,1,0),0)</f>
        <v>0</v>
      </c>
      <c r="AH70" s="22">
        <f>IF(COUNTIFS(TabSynthez[Test],"="&amp;$AE70&amp;".*",TabSynthez[Page2],"Validé")&gt;0,IF(COUNTIFS(TabSynthez[Test],"="&amp;$AE70&amp;".*",TabSynthez[Page2],"Validé")+COUNTIFS(TabSynthez[Test],"="&amp;$AE70&amp;".*",TabSynthez[Page2],"NA")=$AF70,1,0),0)</f>
        <v>0</v>
      </c>
      <c r="AI70" s="22">
        <f>IF(COUNTIFS(TabSynthez[Test],"="&amp;$AE70&amp;".*",TabSynthez[Page3],"Validé")&gt;0,IF(COUNTIFS(TabSynthez[Test],"="&amp;$AE70&amp;".*",TabSynthez[Page3],"Validé")+COUNTIFS(TabSynthez[Test],"="&amp;$AE70&amp;".*",TabSynthez[Page3],"NA")=$AF70,1,0),0)</f>
        <v>0</v>
      </c>
      <c r="AJ70" s="22">
        <f>IF(COUNTIFS(TabSynthez[Test],"="&amp;$AE70&amp;".*",TabSynthez[Page4],"Validé")&gt;0,IF(COUNTIFS(TabSynthez[Test],"="&amp;$AE70&amp;".*",TabSynthez[Page4],"Validé")+COUNTIFS(TabSynthez[Test],"="&amp;$AE70&amp;".*",TabSynthez[Page4],"NA")=$AF70,1,0),0)</f>
        <v>0</v>
      </c>
      <c r="AK70" s="22">
        <f>IF(COUNTIFS(TabSynthez[Test],"="&amp;$AE70&amp;".*",TabSynthez[Page5],"Validé")&gt;0,IF(COUNTIFS(TabSynthez[Test],"="&amp;$AE70&amp;".*",TabSynthez[Page5],"Validé")+COUNTIFS(TabSynthez[Test],"="&amp;$AE70&amp;".*",TabSynthez[Page5],"NA")=$AF70,1,0),0)</f>
        <v>0</v>
      </c>
      <c r="AL70" s="22">
        <f>IF(COUNTIFS(TabSynthez[Test],"="&amp;$AE70&amp;".*",TabSynthez[Page6],"Validé")&gt;0,IF(COUNTIFS(TabSynthez[Test],"="&amp;$AE70&amp;".*",TabSynthez[Page6],"Validé")+COUNTIFS(TabSynthez[Test],"="&amp;$AE70&amp;".*",TabSynthez[Page6],"NA")=$AF70,1,0),0)</f>
        <v>0</v>
      </c>
      <c r="AM70" s="22">
        <f>IF(COUNTIFS(TabSynthez[Test],"="&amp;$AE70&amp;".*",TabSynthez[Page7],"Validé")&gt;0,IF(COUNTIFS(TabSynthez[Test],"="&amp;$AE70&amp;".*",TabSynthez[Page7],"Validé")+COUNTIFS(TabSynthez[Test],"="&amp;$AE70&amp;".*",TabSynthez[Page7],"NA")=$AF70,1,0),0)</f>
        <v>0</v>
      </c>
      <c r="AN70" s="22">
        <f>IF(COUNTIFS(TabSynthez[Test],"="&amp;$AE70&amp;".*",TabSynthez[Page8],"Validé")&gt;0,IF(COUNTIFS(TabSynthez[Test],"="&amp;$AE70&amp;".*",TabSynthez[Page8],"Validé")+COUNTIFS(TabSynthez[Test],"="&amp;$AE70&amp;".*",TabSynthez[Page8],"NA")=$AF70,1,0),0)</f>
        <v>0</v>
      </c>
      <c r="AO70" s="22">
        <f>IF(COUNTIFS(TabSynthez[Test],"="&amp;$AE70&amp;".*",TabSynthez[Page9],"Validé")&gt;0,IF(COUNTIFS(TabSynthez[Test],"="&amp;$AE70&amp;".*",TabSynthez[Page9],"Validé")+COUNTIFS(TabSynthez[Test],"="&amp;$AE70&amp;".*",TabSynthez[Page9],"NA")=$AF70,1,0),0)</f>
        <v>0</v>
      </c>
      <c r="AP70" s="22">
        <f>IF(COUNTIFS(TabSynthez[Test],"="&amp;$AE70&amp;".*",TabSynthez[Page10],"Validé")&gt;0,IF(COUNTIFS(TabSynthez[Test],"="&amp;$AE70&amp;".*",TabSynthez[Page10],"Validé")+COUNTIFS(TabSynthez[Test],"="&amp;$AE70&amp;".*",TabSynthez[Page10],"NA")=$AF70,1,0),0)</f>
        <v>0</v>
      </c>
      <c r="AQ70" s="22">
        <f>IF(COUNTIFS(TabSynthez[Test],"="&amp;$AE70&amp;".*",TabSynthez[Page11],"Validé")&gt;0,IF(COUNTIFS(TabSynthez[Test],"="&amp;$AE70&amp;".*",TabSynthez[Page11],"Validé")+COUNTIFS(TabSynthez[Test],"="&amp;$AE70&amp;".*",TabSynthez[Page11],"NA")=$AF70,1,0),0)</f>
        <v>0</v>
      </c>
      <c r="AR70" s="22">
        <f>IF(COUNTIFS(TabSynthez[Test],"="&amp;$AE70&amp;".*",TabSynthez[Page12],"Validé")&gt;0,IF(COUNTIFS(TabSynthez[Test],"="&amp;$AE70&amp;".*",TabSynthez[Page12],"Validé")+COUNTIFS(TabSynthez[Test],"="&amp;$AE70&amp;".*",TabSynthez[Page12],"NA")=$AF70,1,0),0)</f>
        <v>0</v>
      </c>
      <c r="AS70" s="22">
        <f>IF(COUNTIFS(TabSynthez[Test],"="&amp;$AE70&amp;".*",TabSynthez[Page13],"Validé")&gt;0,IF(COUNTIFS(TabSynthez[Test],"="&amp;$AE70&amp;".*",TabSynthez[Page13],"Validé")+COUNTIFS(TabSynthez[Test],"="&amp;$AE70&amp;".*",TabSynthez[Page13],"NA")=$AF70,1,0),0)</f>
        <v>0</v>
      </c>
      <c r="AT70" s="22">
        <f>IF(COUNTIFS(TabSynthez[Test],"="&amp;$AE70&amp;".*",TabSynthez[Page14],"Validé")&gt;0,IF(COUNTIFS(TabSynthez[Test],"="&amp;$AE70&amp;".*",TabSynthez[Page14],"Validé")+COUNTIFS(TabSynthez[Test],"="&amp;$AE70&amp;".*",TabSynthez[Page14],"NA")=$AF70,1,0),0)</f>
        <v>0</v>
      </c>
      <c r="AU70" s="22">
        <f>IF(COUNTIFS(TabSynthez[Test],"="&amp;$AE70&amp;".*",TabSynthez[Page15],"Validé")&gt;0,IF(COUNTIFS(TabSynthez[Test],"="&amp;$AE70&amp;".*",TabSynthez[Page15],"Validé")+COUNTIFS(TabSynthez[Test],"="&amp;$AE70&amp;".*",TabSynthez[Page15],"NA")=$AF70,1,0),0)</f>
        <v>0</v>
      </c>
      <c r="AV70" s="22">
        <f>IF(COUNTIFS(TabSynthez[Test],"="&amp;$AE70&amp;".*",TabSynthez[Page16],"Validé")&gt;0,IF(COUNTIFS(TabSynthez[Test],"="&amp;$AE70&amp;".*",TabSynthez[Page16],"Validé")+COUNTIFS(TabSynthez[Test],"="&amp;$AE70&amp;".*",TabSynthez[Page16],"NA")=$AF70,1,0),0)</f>
        <v>0</v>
      </c>
      <c r="AW70" s="22">
        <f>IF(COUNTIFS(TabSynthez[Test],"="&amp;$AE70&amp;".*",TabSynthez[Page17],"Validé")&gt;0,IF(COUNTIFS(TabSynthez[Test],"="&amp;$AE70&amp;".*",TabSynthez[Page17],"Validé")+COUNTIFS(TabSynthez[Test],"="&amp;$AE70&amp;".*",TabSynthez[Page17],"NA")=$AF70,1,0),0)</f>
        <v>0</v>
      </c>
      <c r="AX70" s="22">
        <f>IF(COUNTIFS(TabSynthez[Test],"="&amp;$AE70&amp;".*",TabSynthez[Page18],"Validé")&gt;0,IF(COUNTIFS(TabSynthez[Test],"="&amp;$AE70&amp;".*",TabSynthez[Page18],"Validé")+COUNTIFS(TabSynthez[Test],"="&amp;$AE70&amp;".*",TabSynthez[Page18],"NA")=$AF70,1,0),0)</f>
        <v>0</v>
      </c>
      <c r="AY70" s="22">
        <f>IF(COUNTIFS(TabSynthez[Test],"="&amp;$AE70&amp;".*",TabSynthez[Page19],"Validé")&gt;0,IF(COUNTIFS(TabSynthez[Test],"="&amp;$AE70&amp;".*",TabSynthez[Page19],"Validé")+COUNTIFS(TabSynthez[Test],"="&amp;$AE70&amp;".*",TabSynthez[Page19],"NA")=$AF70,1,0),0)</f>
        <v>0</v>
      </c>
      <c r="AZ70" s="22">
        <f>IF(COUNTIFS(TabSynthez[Test],"="&amp;$AE70&amp;".*",TabSynthez[Page20],"Validé")&gt;0,IF(COUNTIFS(TabSynthez[Test],"="&amp;$AE70&amp;".*",TabSynthez[Page20],"Validé")+COUNTIFS(TabSynthez[Test],"="&amp;$AE70&amp;".*",TabSynthez[Page20],"NA")=$AF70,1,0),0)</f>
        <v>0</v>
      </c>
      <c r="BA70" s="22">
        <f>IF(COUNTIFS(TabSynthez[Test],"="&amp;$AE70&amp;".*",TabSynthez[Page21],"Validé")&gt;0,IF(COUNTIFS(TabSynthez[Test],"="&amp;$AE70&amp;".*",TabSynthez[Page21],"Validé")+COUNTIFS(TabSynthez[Test],"="&amp;$AE70&amp;".*",TabSynthez[Page21],"NA")=$AF70,1,0),0)</f>
        <v>0</v>
      </c>
    </row>
    <row r="71" spans="1:53" s="9" customFormat="1" x14ac:dyDescent="0.25">
      <c r="A71" s="68"/>
      <c r="B71" s="74" t="str">
        <f>Modèle!B73</f>
        <v>Couleurs</v>
      </c>
      <c r="C71" s="80" t="str">
        <f>Modèle!D73</f>
        <v>3.2.4</v>
      </c>
      <c r="D71" s="81" t="str">
        <f>Modèle!E73</f>
        <v>AA</v>
      </c>
      <c r="E71" s="187">
        <f ca="1">COUNTIF(OFFSET(Synthèse!$G80,0,0,1,COUNTA(Synthèse!$10:$10)-6),"="&amp;$E$1)</f>
        <v>0</v>
      </c>
      <c r="F71" s="187">
        <f ca="1">COUNTIF(OFFSET(Synthèse!$G80,0,0,1,COUNTA(Synthèse!$10:$10)-6),"="&amp;$F$1)</f>
        <v>2</v>
      </c>
      <c r="G71" s="187">
        <f ca="1">COUNTIF(OFFSET(Synthèse!$G80,0,0,1,COUNTA(Synthèse!$10:$10)-6),"="&amp;$G$1)</f>
        <v>0</v>
      </c>
      <c r="H71" s="187">
        <f ca="1">COUNTIF(OFFSET(Synthèse!$G80,0,0,1,COUNTA(Synthèse!$10:$10)-6),"="&amp;$H$1)</f>
        <v>19</v>
      </c>
      <c r="I71" s="214">
        <f t="shared" ca="1" si="23"/>
        <v>21</v>
      </c>
      <c r="J71" s="68"/>
      <c r="K71" s="96" t="s">
        <v>737</v>
      </c>
      <c r="L71" s="191" t="s">
        <v>24</v>
      </c>
      <c r="M71" s="191"/>
      <c r="N71" s="191" t="s">
        <v>523</v>
      </c>
      <c r="O71" s="192">
        <f ca="1">IF(SUM(E$122:E$124)&gt;=1,0,1)</f>
        <v>0</v>
      </c>
      <c r="P71" s="192">
        <f ca="1">IF(SUM(E$122:E$124)&gt;=1,1,IF(SUM(G$122:G$124)&gt;=1,1,IF(SUM(F$122:F$124)&gt;=1,0,1)))</f>
        <v>1</v>
      </c>
      <c r="Q71" s="192">
        <f ca="1">IF(SUM(E$122:E$124)&gt;=1,1,IF(SUM(G$122:G$124)&gt;=1,0,1))</f>
        <v>1</v>
      </c>
      <c r="R71" s="192">
        <f ca="1">IF(SUM(E$122:E$124)&gt;=1,1,IF(SUM(G$122:G$124)&gt;=1,1,IF(SUM(F$122:F$124)&gt;=1,1,IF(SUM(H$122:H$124)&gt;=1,0,1))))</f>
        <v>1</v>
      </c>
      <c r="S71" s="68"/>
      <c r="U71" s="68"/>
      <c r="X71" s="68"/>
      <c r="AA71" s="68"/>
      <c r="AD71" s="68"/>
      <c r="AE71" s="271" t="s">
        <v>536</v>
      </c>
      <c r="AF71" s="217">
        <f>COUNTIF(TabTrans[Test],"="&amp;Value!$AE71&amp;".*")</f>
        <v>1</v>
      </c>
      <c r="AG71" s="22">
        <f>IF(COUNTIFS(TabSynthez[Test],"="&amp;$AE71&amp;".*",TabSynthez[Page1],"Validé")&gt;0,IF(COUNTIFS(TabSynthez[Test],"="&amp;$AE71&amp;".*",TabSynthez[Page1],"Validé")+COUNTIFS(TabSynthez[Test],"="&amp;$AE71&amp;".*",TabSynthez[Page1],"NA")=$AF71,1,0),0)</f>
        <v>0</v>
      </c>
      <c r="AH71" s="22">
        <f>IF(COUNTIFS(TabSynthez[Test],"="&amp;$AE71&amp;".*",TabSynthez[Page2],"Validé")&gt;0,IF(COUNTIFS(TabSynthez[Test],"="&amp;$AE71&amp;".*",TabSynthez[Page2],"Validé")+COUNTIFS(TabSynthez[Test],"="&amp;$AE71&amp;".*",TabSynthez[Page2],"NA")=$AF71,1,0),0)</f>
        <v>0</v>
      </c>
      <c r="AI71" s="22">
        <f>IF(COUNTIFS(TabSynthez[Test],"="&amp;$AE71&amp;".*",TabSynthez[Page3],"Validé")&gt;0,IF(COUNTIFS(TabSynthez[Test],"="&amp;$AE71&amp;".*",TabSynthez[Page3],"Validé")+COUNTIFS(TabSynthez[Test],"="&amp;$AE71&amp;".*",TabSynthez[Page3],"NA")=$AF71,1,0),0)</f>
        <v>0</v>
      </c>
      <c r="AJ71" s="22">
        <f>IF(COUNTIFS(TabSynthez[Test],"="&amp;$AE71&amp;".*",TabSynthez[Page4],"Validé")&gt;0,IF(COUNTIFS(TabSynthez[Test],"="&amp;$AE71&amp;".*",TabSynthez[Page4],"Validé")+COUNTIFS(TabSynthez[Test],"="&amp;$AE71&amp;".*",TabSynthez[Page4],"NA")=$AF71,1,0),0)</f>
        <v>0</v>
      </c>
      <c r="AK71" s="22">
        <f>IF(COUNTIFS(TabSynthez[Test],"="&amp;$AE71&amp;".*",TabSynthez[Page5],"Validé")&gt;0,IF(COUNTIFS(TabSynthez[Test],"="&amp;$AE71&amp;".*",TabSynthez[Page5],"Validé")+COUNTIFS(TabSynthez[Test],"="&amp;$AE71&amp;".*",TabSynthez[Page5],"NA")=$AF71,1,0),0)</f>
        <v>0</v>
      </c>
      <c r="AL71" s="22">
        <f>IF(COUNTIFS(TabSynthez[Test],"="&amp;$AE71&amp;".*",TabSynthez[Page6],"Validé")&gt;0,IF(COUNTIFS(TabSynthez[Test],"="&amp;$AE71&amp;".*",TabSynthez[Page6],"Validé")+COUNTIFS(TabSynthez[Test],"="&amp;$AE71&amp;".*",TabSynthez[Page6],"NA")=$AF71,1,0),0)</f>
        <v>0</v>
      </c>
      <c r="AM71" s="22">
        <f>IF(COUNTIFS(TabSynthez[Test],"="&amp;$AE71&amp;".*",TabSynthez[Page7],"Validé")&gt;0,IF(COUNTIFS(TabSynthez[Test],"="&amp;$AE71&amp;".*",TabSynthez[Page7],"Validé")+COUNTIFS(TabSynthez[Test],"="&amp;$AE71&amp;".*",TabSynthez[Page7],"NA")=$AF71,1,0),0)</f>
        <v>0</v>
      </c>
      <c r="AN71" s="22">
        <f>IF(COUNTIFS(TabSynthez[Test],"="&amp;$AE71&amp;".*",TabSynthez[Page8],"Validé")&gt;0,IF(COUNTIFS(TabSynthez[Test],"="&amp;$AE71&amp;".*",TabSynthez[Page8],"Validé")+COUNTIFS(TabSynthez[Test],"="&amp;$AE71&amp;".*",TabSynthez[Page8],"NA")=$AF71,1,0),0)</f>
        <v>0</v>
      </c>
      <c r="AO71" s="22">
        <f>IF(COUNTIFS(TabSynthez[Test],"="&amp;$AE71&amp;".*",TabSynthez[Page9],"Validé")&gt;0,IF(COUNTIFS(TabSynthez[Test],"="&amp;$AE71&amp;".*",TabSynthez[Page9],"Validé")+COUNTIFS(TabSynthez[Test],"="&amp;$AE71&amp;".*",TabSynthez[Page9],"NA")=$AF71,1,0),0)</f>
        <v>0</v>
      </c>
      <c r="AP71" s="22">
        <f>IF(COUNTIFS(TabSynthez[Test],"="&amp;$AE71&amp;".*",TabSynthez[Page10],"Validé")&gt;0,IF(COUNTIFS(TabSynthez[Test],"="&amp;$AE71&amp;".*",TabSynthez[Page10],"Validé")+COUNTIFS(TabSynthez[Test],"="&amp;$AE71&amp;".*",TabSynthez[Page10],"NA")=$AF71,1,0),0)</f>
        <v>0</v>
      </c>
      <c r="AQ71" s="22">
        <f>IF(COUNTIFS(TabSynthez[Test],"="&amp;$AE71&amp;".*",TabSynthez[Page11],"Validé")&gt;0,IF(COUNTIFS(TabSynthez[Test],"="&amp;$AE71&amp;".*",TabSynthez[Page11],"Validé")+COUNTIFS(TabSynthez[Test],"="&amp;$AE71&amp;".*",TabSynthez[Page11],"NA")=$AF71,1,0),0)</f>
        <v>0</v>
      </c>
      <c r="AR71" s="22">
        <f>IF(COUNTIFS(TabSynthez[Test],"="&amp;$AE71&amp;".*",TabSynthez[Page12],"Validé")&gt;0,IF(COUNTIFS(TabSynthez[Test],"="&amp;$AE71&amp;".*",TabSynthez[Page12],"Validé")+COUNTIFS(TabSynthez[Test],"="&amp;$AE71&amp;".*",TabSynthez[Page12],"NA")=$AF71,1,0),0)</f>
        <v>0</v>
      </c>
      <c r="AS71" s="22">
        <f>IF(COUNTIFS(TabSynthez[Test],"="&amp;$AE71&amp;".*",TabSynthez[Page13],"Validé")&gt;0,IF(COUNTIFS(TabSynthez[Test],"="&amp;$AE71&amp;".*",TabSynthez[Page13],"Validé")+COUNTIFS(TabSynthez[Test],"="&amp;$AE71&amp;".*",TabSynthez[Page13],"NA")=$AF71,1,0),0)</f>
        <v>0</v>
      </c>
      <c r="AT71" s="22">
        <f>IF(COUNTIFS(TabSynthez[Test],"="&amp;$AE71&amp;".*",TabSynthez[Page14],"Validé")&gt;0,IF(COUNTIFS(TabSynthez[Test],"="&amp;$AE71&amp;".*",TabSynthez[Page14],"Validé")+COUNTIFS(TabSynthez[Test],"="&amp;$AE71&amp;".*",TabSynthez[Page14],"NA")=$AF71,1,0),0)</f>
        <v>0</v>
      </c>
      <c r="AU71" s="22">
        <f>IF(COUNTIFS(TabSynthez[Test],"="&amp;$AE71&amp;".*",TabSynthez[Page15],"Validé")&gt;0,IF(COUNTIFS(TabSynthez[Test],"="&amp;$AE71&amp;".*",TabSynthez[Page15],"Validé")+COUNTIFS(TabSynthez[Test],"="&amp;$AE71&amp;".*",TabSynthez[Page15],"NA")=$AF71,1,0),0)</f>
        <v>0</v>
      </c>
      <c r="AV71" s="22">
        <f>IF(COUNTIFS(TabSynthez[Test],"="&amp;$AE71&amp;".*",TabSynthez[Page16],"Validé")&gt;0,IF(COUNTIFS(TabSynthez[Test],"="&amp;$AE71&amp;".*",TabSynthez[Page16],"Validé")+COUNTIFS(TabSynthez[Test],"="&amp;$AE71&amp;".*",TabSynthez[Page16],"NA")=$AF71,1,0),0)</f>
        <v>0</v>
      </c>
      <c r="AW71" s="22">
        <f>IF(COUNTIFS(TabSynthez[Test],"="&amp;$AE71&amp;".*",TabSynthez[Page17],"Validé")&gt;0,IF(COUNTIFS(TabSynthez[Test],"="&amp;$AE71&amp;".*",TabSynthez[Page17],"Validé")+COUNTIFS(TabSynthez[Test],"="&amp;$AE71&amp;".*",TabSynthez[Page17],"NA")=$AF71,1,0),0)</f>
        <v>0</v>
      </c>
      <c r="AX71" s="22">
        <f>IF(COUNTIFS(TabSynthez[Test],"="&amp;$AE71&amp;".*",TabSynthez[Page18],"Validé")&gt;0,IF(COUNTIFS(TabSynthez[Test],"="&amp;$AE71&amp;".*",TabSynthez[Page18],"Validé")+COUNTIFS(TabSynthez[Test],"="&amp;$AE71&amp;".*",TabSynthez[Page18],"NA")=$AF71,1,0),0)</f>
        <v>0</v>
      </c>
      <c r="AY71" s="22">
        <f>IF(COUNTIFS(TabSynthez[Test],"="&amp;$AE71&amp;".*",TabSynthez[Page19],"Validé")&gt;0,IF(COUNTIFS(TabSynthez[Test],"="&amp;$AE71&amp;".*",TabSynthez[Page19],"Validé")+COUNTIFS(TabSynthez[Test],"="&amp;$AE71&amp;".*",TabSynthez[Page19],"NA")=$AF71,1,0),0)</f>
        <v>0</v>
      </c>
      <c r="AZ71" s="22">
        <f>IF(COUNTIFS(TabSynthez[Test],"="&amp;$AE71&amp;".*",TabSynthez[Page20],"Validé")&gt;0,IF(COUNTIFS(TabSynthez[Test],"="&amp;$AE71&amp;".*",TabSynthez[Page20],"Validé")+COUNTIFS(TabSynthez[Test],"="&amp;$AE71&amp;".*",TabSynthez[Page20],"NA")=$AF71,1,0),0)</f>
        <v>0</v>
      </c>
      <c r="BA71" s="22">
        <f>IF(COUNTIFS(TabSynthez[Test],"="&amp;$AE71&amp;".*",TabSynthez[Page21],"Validé")&gt;0,IF(COUNTIFS(TabSynthez[Test],"="&amp;$AE71&amp;".*",TabSynthez[Page21],"Validé")+COUNTIFS(TabSynthez[Test],"="&amp;$AE71&amp;".*",TabSynthez[Page21],"NA")=$AF71,1,0),0)</f>
        <v>0</v>
      </c>
    </row>
    <row r="72" spans="1:53" s="9" customFormat="1" x14ac:dyDescent="0.25">
      <c r="A72" s="68"/>
      <c r="B72" s="74" t="str">
        <f>Modèle!B74</f>
        <v>Couleurs</v>
      </c>
      <c r="C72" s="80" t="str">
        <f>Modèle!D74</f>
        <v>3.2.5</v>
      </c>
      <c r="D72" s="81" t="str">
        <f>Modèle!E74</f>
        <v>AA</v>
      </c>
      <c r="E72" s="187">
        <f ca="1">COUNTIF(OFFSET(Synthèse!$G81,0,0,1,COUNTA(Synthèse!$10:$10)-6),"="&amp;$E$1)</f>
        <v>0</v>
      </c>
      <c r="F72" s="187">
        <f ca="1">COUNTIF(OFFSET(Synthèse!$G81,0,0,1,COUNTA(Synthèse!$10:$10)-6),"="&amp;$F$1)</f>
        <v>0</v>
      </c>
      <c r="G72" s="187">
        <f ca="1">COUNTIF(OFFSET(Synthèse!$G81,0,0,1,COUNTA(Synthèse!$10:$10)-6),"="&amp;$G$1)</f>
        <v>0</v>
      </c>
      <c r="H72" s="187">
        <f ca="1">COUNTIF(OFFSET(Synthèse!$G81,0,0,1,COUNTA(Synthèse!$10:$10)-6),"="&amp;$H$1)</f>
        <v>21</v>
      </c>
      <c r="I72" s="214">
        <f t="shared" ca="1" si="23"/>
        <v>21</v>
      </c>
      <c r="J72" s="68"/>
      <c r="K72" s="96" t="s">
        <v>607</v>
      </c>
      <c r="L72" s="191" t="s">
        <v>24</v>
      </c>
      <c r="M72" s="191"/>
      <c r="N72" s="191" t="s">
        <v>524</v>
      </c>
      <c r="O72" s="192">
        <f ca="1">IF(SUM(E$125:E$126)&gt;=1,0,1)</f>
        <v>1</v>
      </c>
      <c r="P72" s="192">
        <f ca="1">IF(SUM(E$125:E$126)&gt;=1,1,IF(SUM(G$125:G$126)&gt;=1,1,IF(SUM(F$125:F$126)&gt;=1,0,1)))</f>
        <v>0</v>
      </c>
      <c r="Q72" s="192">
        <f ca="1">IF(SUM(E$125:E$126)&gt;=1,1,IF(SUM(G$125:G$126)&gt;=1,0,1))</f>
        <v>1</v>
      </c>
      <c r="R72" s="192">
        <f ca="1">IF(SUM(E$125:E$126)&gt;=1,1,IF(SUM(G$125:G$126)&gt;=1,1,IF(SUM(F$125:F$126)&gt;=1,1,IF(SUM(H$125:H$126)&gt;=1,0,1))))</f>
        <v>1</v>
      </c>
      <c r="S72" s="68"/>
      <c r="U72" s="68"/>
      <c r="X72" s="68"/>
      <c r="AA72" s="68"/>
      <c r="AD72" s="68"/>
      <c r="AE72" s="271" t="s">
        <v>537</v>
      </c>
      <c r="AF72" s="217">
        <f>COUNTIF(TabTrans[Test],"="&amp;Value!$AE72&amp;".*")</f>
        <v>2</v>
      </c>
      <c r="AG72" s="22">
        <f>IF(COUNTIFS(TabSynthez[Test],"="&amp;$AE72&amp;".*",TabSynthez[Page1],"Validé")&gt;0,IF(COUNTIFS(TabSynthez[Test],"="&amp;$AE72&amp;".*",TabSynthez[Page1],"Validé")+COUNTIFS(TabSynthez[Test],"="&amp;$AE72&amp;".*",TabSynthez[Page1],"NA")=$AF72,1,0),0)</f>
        <v>0</v>
      </c>
      <c r="AH72" s="22">
        <f>IF(COUNTIFS(TabSynthez[Test],"="&amp;$AE72&amp;".*",TabSynthez[Page2],"Validé")&gt;0,IF(COUNTIFS(TabSynthez[Test],"="&amp;$AE72&amp;".*",TabSynthez[Page2],"Validé")+COUNTIFS(TabSynthez[Test],"="&amp;$AE72&amp;".*",TabSynthez[Page2],"NA")=$AF72,1,0),0)</f>
        <v>0</v>
      </c>
      <c r="AI72" s="22">
        <f>IF(COUNTIFS(TabSynthez[Test],"="&amp;$AE72&amp;".*",TabSynthez[Page3],"Validé")&gt;0,IF(COUNTIFS(TabSynthez[Test],"="&amp;$AE72&amp;".*",TabSynthez[Page3],"Validé")+COUNTIFS(TabSynthez[Test],"="&amp;$AE72&amp;".*",TabSynthez[Page3],"NA")=$AF72,1,0),0)</f>
        <v>0</v>
      </c>
      <c r="AJ72" s="22">
        <f>IF(COUNTIFS(TabSynthez[Test],"="&amp;$AE72&amp;".*",TabSynthez[Page4],"Validé")&gt;0,IF(COUNTIFS(TabSynthez[Test],"="&amp;$AE72&amp;".*",TabSynthez[Page4],"Validé")+COUNTIFS(TabSynthez[Test],"="&amp;$AE72&amp;".*",TabSynthez[Page4],"NA")=$AF72,1,0),0)</f>
        <v>0</v>
      </c>
      <c r="AK72" s="22">
        <f>IF(COUNTIFS(TabSynthez[Test],"="&amp;$AE72&amp;".*",TabSynthez[Page5],"Validé")&gt;0,IF(COUNTIFS(TabSynthez[Test],"="&amp;$AE72&amp;".*",TabSynthez[Page5],"Validé")+COUNTIFS(TabSynthez[Test],"="&amp;$AE72&amp;".*",TabSynthez[Page5],"NA")=$AF72,1,0),0)</f>
        <v>0</v>
      </c>
      <c r="AL72" s="22">
        <f>IF(COUNTIFS(TabSynthez[Test],"="&amp;$AE72&amp;".*",TabSynthez[Page6],"Validé")&gt;0,IF(COUNTIFS(TabSynthez[Test],"="&amp;$AE72&amp;".*",TabSynthez[Page6],"Validé")+COUNTIFS(TabSynthez[Test],"="&amp;$AE72&amp;".*",TabSynthez[Page6],"NA")=$AF72,1,0),0)</f>
        <v>0</v>
      </c>
      <c r="AM72" s="22">
        <f>IF(COUNTIFS(TabSynthez[Test],"="&amp;$AE72&amp;".*",TabSynthez[Page7],"Validé")&gt;0,IF(COUNTIFS(TabSynthez[Test],"="&amp;$AE72&amp;".*",TabSynthez[Page7],"Validé")+COUNTIFS(TabSynthez[Test],"="&amp;$AE72&amp;".*",TabSynthez[Page7],"NA")=$AF72,1,0),0)</f>
        <v>0</v>
      </c>
      <c r="AN72" s="22">
        <f>IF(COUNTIFS(TabSynthez[Test],"="&amp;$AE72&amp;".*",TabSynthez[Page8],"Validé")&gt;0,IF(COUNTIFS(TabSynthez[Test],"="&amp;$AE72&amp;".*",TabSynthez[Page8],"Validé")+COUNTIFS(TabSynthez[Test],"="&amp;$AE72&amp;".*",TabSynthez[Page8],"NA")=$AF72,1,0),0)</f>
        <v>0</v>
      </c>
      <c r="AO72" s="22">
        <f>IF(COUNTIFS(TabSynthez[Test],"="&amp;$AE72&amp;".*",TabSynthez[Page9],"Validé")&gt;0,IF(COUNTIFS(TabSynthez[Test],"="&amp;$AE72&amp;".*",TabSynthez[Page9],"Validé")+COUNTIFS(TabSynthez[Test],"="&amp;$AE72&amp;".*",TabSynthez[Page9],"NA")=$AF72,1,0),0)</f>
        <v>0</v>
      </c>
      <c r="AP72" s="22">
        <f>IF(COUNTIFS(TabSynthez[Test],"="&amp;$AE72&amp;".*",TabSynthez[Page10],"Validé")&gt;0,IF(COUNTIFS(TabSynthez[Test],"="&amp;$AE72&amp;".*",TabSynthez[Page10],"Validé")+COUNTIFS(TabSynthez[Test],"="&amp;$AE72&amp;".*",TabSynthez[Page10],"NA")=$AF72,1,0),0)</f>
        <v>0</v>
      </c>
      <c r="AQ72" s="22">
        <f>IF(COUNTIFS(TabSynthez[Test],"="&amp;$AE72&amp;".*",TabSynthez[Page11],"Validé")&gt;0,IF(COUNTIFS(TabSynthez[Test],"="&amp;$AE72&amp;".*",TabSynthez[Page11],"Validé")+COUNTIFS(TabSynthez[Test],"="&amp;$AE72&amp;".*",TabSynthez[Page11],"NA")=$AF72,1,0),0)</f>
        <v>0</v>
      </c>
      <c r="AR72" s="22">
        <f>IF(COUNTIFS(TabSynthez[Test],"="&amp;$AE72&amp;".*",TabSynthez[Page12],"Validé")&gt;0,IF(COUNTIFS(TabSynthez[Test],"="&amp;$AE72&amp;".*",TabSynthez[Page12],"Validé")+COUNTIFS(TabSynthez[Test],"="&amp;$AE72&amp;".*",TabSynthez[Page12],"NA")=$AF72,1,0),0)</f>
        <v>0</v>
      </c>
      <c r="AS72" s="22">
        <f>IF(COUNTIFS(TabSynthez[Test],"="&amp;$AE72&amp;".*",TabSynthez[Page13],"Validé")&gt;0,IF(COUNTIFS(TabSynthez[Test],"="&amp;$AE72&amp;".*",TabSynthez[Page13],"Validé")+COUNTIFS(TabSynthez[Test],"="&amp;$AE72&amp;".*",TabSynthez[Page13],"NA")=$AF72,1,0),0)</f>
        <v>0</v>
      </c>
      <c r="AT72" s="22">
        <f>IF(COUNTIFS(TabSynthez[Test],"="&amp;$AE72&amp;".*",TabSynthez[Page14],"Validé")&gt;0,IF(COUNTIFS(TabSynthez[Test],"="&amp;$AE72&amp;".*",TabSynthez[Page14],"Validé")+COUNTIFS(TabSynthez[Test],"="&amp;$AE72&amp;".*",TabSynthez[Page14],"NA")=$AF72,1,0),0)</f>
        <v>0</v>
      </c>
      <c r="AU72" s="22">
        <f>IF(COUNTIFS(TabSynthez[Test],"="&amp;$AE72&amp;".*",TabSynthez[Page15],"Validé")&gt;0,IF(COUNTIFS(TabSynthez[Test],"="&amp;$AE72&amp;".*",TabSynthez[Page15],"Validé")+COUNTIFS(TabSynthez[Test],"="&amp;$AE72&amp;".*",TabSynthez[Page15],"NA")=$AF72,1,0),0)</f>
        <v>0</v>
      </c>
      <c r="AV72" s="22">
        <f>IF(COUNTIFS(TabSynthez[Test],"="&amp;$AE72&amp;".*",TabSynthez[Page16],"Validé")&gt;0,IF(COUNTIFS(TabSynthez[Test],"="&amp;$AE72&amp;".*",TabSynthez[Page16],"Validé")+COUNTIFS(TabSynthez[Test],"="&amp;$AE72&amp;".*",TabSynthez[Page16],"NA")=$AF72,1,0),0)</f>
        <v>0</v>
      </c>
      <c r="AW72" s="22">
        <f>IF(COUNTIFS(TabSynthez[Test],"="&amp;$AE72&amp;".*",TabSynthez[Page17],"Validé")&gt;0,IF(COUNTIFS(TabSynthez[Test],"="&amp;$AE72&amp;".*",TabSynthez[Page17],"Validé")+COUNTIFS(TabSynthez[Test],"="&amp;$AE72&amp;".*",TabSynthez[Page17],"NA")=$AF72,1,0),0)</f>
        <v>0</v>
      </c>
      <c r="AX72" s="22">
        <f>IF(COUNTIFS(TabSynthez[Test],"="&amp;$AE72&amp;".*",TabSynthez[Page18],"Validé")&gt;0,IF(COUNTIFS(TabSynthez[Test],"="&amp;$AE72&amp;".*",TabSynthez[Page18],"Validé")+COUNTIFS(TabSynthez[Test],"="&amp;$AE72&amp;".*",TabSynthez[Page18],"NA")=$AF72,1,0),0)</f>
        <v>0</v>
      </c>
      <c r="AY72" s="22">
        <f>IF(COUNTIFS(TabSynthez[Test],"="&amp;$AE72&amp;".*",TabSynthez[Page19],"Validé")&gt;0,IF(COUNTIFS(TabSynthez[Test],"="&amp;$AE72&amp;".*",TabSynthez[Page19],"Validé")+COUNTIFS(TabSynthez[Test],"="&amp;$AE72&amp;".*",TabSynthez[Page19],"NA")=$AF72,1,0),0)</f>
        <v>0</v>
      </c>
      <c r="AZ72" s="22">
        <f>IF(COUNTIFS(TabSynthez[Test],"="&amp;$AE72&amp;".*",TabSynthez[Page20],"Validé")&gt;0,IF(COUNTIFS(TabSynthez[Test],"="&amp;$AE72&amp;".*",TabSynthez[Page20],"Validé")+COUNTIFS(TabSynthez[Test],"="&amp;$AE72&amp;".*",TabSynthez[Page20],"NA")=$AF72,1,0),0)</f>
        <v>0</v>
      </c>
      <c r="BA72" s="22">
        <f>IF(COUNTIFS(TabSynthez[Test],"="&amp;$AE72&amp;".*",TabSynthez[Page21],"Validé")&gt;0,IF(COUNTIFS(TabSynthez[Test],"="&amp;$AE72&amp;".*",TabSynthez[Page21],"Validé")+COUNTIFS(TabSynthez[Test],"="&amp;$AE72&amp;".*",TabSynthez[Page21],"NA")=$AF72,1,0),0)</f>
        <v>0</v>
      </c>
    </row>
    <row r="73" spans="1:53" s="9" customFormat="1" x14ac:dyDescent="0.25">
      <c r="A73" s="68"/>
      <c r="B73" s="75" t="str">
        <f>Modèle!B75</f>
        <v>Couleurs</v>
      </c>
      <c r="C73" s="82" t="str">
        <f>Modèle!D75</f>
        <v>3.3.1</v>
      </c>
      <c r="D73" s="83" t="str">
        <f>Modèle!E75</f>
        <v>AA</v>
      </c>
      <c r="E73" s="188">
        <f ca="1">COUNTIF(OFFSET(Synthèse!$G82,0,0,1,COUNTA(Synthèse!$10:$10)-6),"="&amp;$E$1)</f>
        <v>21</v>
      </c>
      <c r="F73" s="188">
        <f ca="1">COUNTIF(OFFSET(Synthèse!$G82,0,0,1,COUNTA(Synthèse!$10:$10)-6),"="&amp;$F$1)</f>
        <v>0</v>
      </c>
      <c r="G73" s="188">
        <f ca="1">COUNTIF(OFFSET(Synthèse!$G82,0,0,1,COUNTA(Synthèse!$10:$10)-6),"="&amp;$G$1)</f>
        <v>0</v>
      </c>
      <c r="H73" s="188">
        <f ca="1">COUNTIF(OFFSET(Synthèse!$G82,0,0,1,COUNTA(Synthèse!$10:$10)-6),"="&amp;$H$1)</f>
        <v>0</v>
      </c>
      <c r="I73" s="214">
        <f t="shared" ca="1" si="23"/>
        <v>21</v>
      </c>
      <c r="J73" s="68"/>
      <c r="K73" s="96" t="s">
        <v>738</v>
      </c>
      <c r="L73" s="191" t="s">
        <v>24</v>
      </c>
      <c r="M73" s="191"/>
      <c r="N73" s="191" t="s">
        <v>525</v>
      </c>
      <c r="O73" s="192">
        <f ca="1">IF(SUM(E$127:E$128)&gt;=1,0,1)</f>
        <v>0</v>
      </c>
      <c r="P73" s="192">
        <f ca="1">IF(SUM(E$127:E$128)&gt;=1,1,IF(SUM(G$127:G$128)&gt;=1,1,IF(SUM(F$127:F$128)&gt;=1,0,1)))</f>
        <v>1</v>
      </c>
      <c r="Q73" s="192">
        <f ca="1">IF(SUM(E$127:E$128)&gt;=1,1,IF(SUM(G$127:G$128)&gt;=1,0,1))</f>
        <v>1</v>
      </c>
      <c r="R73" s="192">
        <f ca="1">IF(SUM(E$127:E$128)&gt;=1,1,IF(SUM(G$127:G$128)&gt;=1,1,IF(SUM(F$127:F$128)&gt;=1,1,IF(SUM(H$127:H$128)&gt;=1,0,1))))</f>
        <v>1</v>
      </c>
      <c r="S73" s="68"/>
      <c r="U73" s="68"/>
      <c r="X73" s="68"/>
      <c r="AA73" s="68"/>
      <c r="AD73" s="68"/>
      <c r="AE73" s="271" t="s">
        <v>538</v>
      </c>
      <c r="AF73" s="217">
        <f>COUNTIF(TabTrans[Test],"="&amp;Value!$AE73&amp;".*")</f>
        <v>3</v>
      </c>
      <c r="AG73" s="22">
        <f>IF(COUNTIFS(TabSynthez[Test],"="&amp;$AE73&amp;".*",TabSynthez[Page1],"Validé")&gt;0,IF(COUNTIFS(TabSynthez[Test],"="&amp;$AE73&amp;".*",TabSynthez[Page1],"Validé")+COUNTIFS(TabSynthez[Test],"="&amp;$AE73&amp;".*",TabSynthez[Page1],"NA")=$AF73,1,0),0)</f>
        <v>0</v>
      </c>
      <c r="AH73" s="22">
        <f>IF(COUNTIFS(TabSynthez[Test],"="&amp;$AE73&amp;".*",TabSynthez[Page2],"Validé")&gt;0,IF(COUNTIFS(TabSynthez[Test],"="&amp;$AE73&amp;".*",TabSynthez[Page2],"Validé")+COUNTIFS(TabSynthez[Test],"="&amp;$AE73&amp;".*",TabSynthez[Page2],"NA")=$AF73,1,0),0)</f>
        <v>0</v>
      </c>
      <c r="AI73" s="22">
        <f>IF(COUNTIFS(TabSynthez[Test],"="&amp;$AE73&amp;".*",TabSynthez[Page3],"Validé")&gt;0,IF(COUNTIFS(TabSynthez[Test],"="&amp;$AE73&amp;".*",TabSynthez[Page3],"Validé")+COUNTIFS(TabSynthez[Test],"="&amp;$AE73&amp;".*",TabSynthez[Page3],"NA")=$AF73,1,0),0)</f>
        <v>0</v>
      </c>
      <c r="AJ73" s="22">
        <f>IF(COUNTIFS(TabSynthez[Test],"="&amp;$AE73&amp;".*",TabSynthez[Page4],"Validé")&gt;0,IF(COUNTIFS(TabSynthez[Test],"="&amp;$AE73&amp;".*",TabSynthez[Page4],"Validé")+COUNTIFS(TabSynthez[Test],"="&amp;$AE73&amp;".*",TabSynthez[Page4],"NA")=$AF73,1,0),0)</f>
        <v>0</v>
      </c>
      <c r="AK73" s="22">
        <f>IF(COUNTIFS(TabSynthez[Test],"="&amp;$AE73&amp;".*",TabSynthez[Page5],"Validé")&gt;0,IF(COUNTIFS(TabSynthez[Test],"="&amp;$AE73&amp;".*",TabSynthez[Page5],"Validé")+COUNTIFS(TabSynthez[Test],"="&amp;$AE73&amp;".*",TabSynthez[Page5],"NA")=$AF73,1,0),0)</f>
        <v>0</v>
      </c>
      <c r="AL73" s="22">
        <f>IF(COUNTIFS(TabSynthez[Test],"="&amp;$AE73&amp;".*",TabSynthez[Page6],"Validé")&gt;0,IF(COUNTIFS(TabSynthez[Test],"="&amp;$AE73&amp;".*",TabSynthez[Page6],"Validé")+COUNTIFS(TabSynthez[Test],"="&amp;$AE73&amp;".*",TabSynthez[Page6],"NA")=$AF73,1,0),0)</f>
        <v>0</v>
      </c>
      <c r="AM73" s="22">
        <f>IF(COUNTIFS(TabSynthez[Test],"="&amp;$AE73&amp;".*",TabSynthez[Page7],"Validé")&gt;0,IF(COUNTIFS(TabSynthez[Test],"="&amp;$AE73&amp;".*",TabSynthez[Page7],"Validé")+COUNTIFS(TabSynthez[Test],"="&amp;$AE73&amp;".*",TabSynthez[Page7],"NA")=$AF73,1,0),0)</f>
        <v>0</v>
      </c>
      <c r="AN73" s="22">
        <f>IF(COUNTIFS(TabSynthez[Test],"="&amp;$AE73&amp;".*",TabSynthez[Page8],"Validé")&gt;0,IF(COUNTIFS(TabSynthez[Test],"="&amp;$AE73&amp;".*",TabSynthez[Page8],"Validé")+COUNTIFS(TabSynthez[Test],"="&amp;$AE73&amp;".*",TabSynthez[Page8],"NA")=$AF73,1,0),0)</f>
        <v>0</v>
      </c>
      <c r="AO73" s="22">
        <f>IF(COUNTIFS(TabSynthez[Test],"="&amp;$AE73&amp;".*",TabSynthez[Page9],"Validé")&gt;0,IF(COUNTIFS(TabSynthez[Test],"="&amp;$AE73&amp;".*",TabSynthez[Page9],"Validé")+COUNTIFS(TabSynthez[Test],"="&amp;$AE73&amp;".*",TabSynthez[Page9],"NA")=$AF73,1,0),0)</f>
        <v>0</v>
      </c>
      <c r="AP73" s="22">
        <f>IF(COUNTIFS(TabSynthez[Test],"="&amp;$AE73&amp;".*",TabSynthez[Page10],"Validé")&gt;0,IF(COUNTIFS(TabSynthez[Test],"="&amp;$AE73&amp;".*",TabSynthez[Page10],"Validé")+COUNTIFS(TabSynthez[Test],"="&amp;$AE73&amp;".*",TabSynthez[Page10],"NA")=$AF73,1,0),0)</f>
        <v>0</v>
      </c>
      <c r="AQ73" s="22">
        <f>IF(COUNTIFS(TabSynthez[Test],"="&amp;$AE73&amp;".*",TabSynthez[Page11],"Validé")&gt;0,IF(COUNTIFS(TabSynthez[Test],"="&amp;$AE73&amp;".*",TabSynthez[Page11],"Validé")+COUNTIFS(TabSynthez[Test],"="&amp;$AE73&amp;".*",TabSynthez[Page11],"NA")=$AF73,1,0),0)</f>
        <v>0</v>
      </c>
      <c r="AR73" s="22">
        <f>IF(COUNTIFS(TabSynthez[Test],"="&amp;$AE73&amp;".*",TabSynthez[Page12],"Validé")&gt;0,IF(COUNTIFS(TabSynthez[Test],"="&amp;$AE73&amp;".*",TabSynthez[Page12],"Validé")+COUNTIFS(TabSynthez[Test],"="&amp;$AE73&amp;".*",TabSynthez[Page12],"NA")=$AF73,1,0),0)</f>
        <v>0</v>
      </c>
      <c r="AS73" s="22">
        <f>IF(COUNTIFS(TabSynthez[Test],"="&amp;$AE73&amp;".*",TabSynthez[Page13],"Validé")&gt;0,IF(COUNTIFS(TabSynthez[Test],"="&amp;$AE73&amp;".*",TabSynthez[Page13],"Validé")+COUNTIFS(TabSynthez[Test],"="&amp;$AE73&amp;".*",TabSynthez[Page13],"NA")=$AF73,1,0),0)</f>
        <v>0</v>
      </c>
      <c r="AT73" s="22">
        <f>IF(COUNTIFS(TabSynthez[Test],"="&amp;$AE73&amp;".*",TabSynthez[Page14],"Validé")&gt;0,IF(COUNTIFS(TabSynthez[Test],"="&amp;$AE73&amp;".*",TabSynthez[Page14],"Validé")+COUNTIFS(TabSynthez[Test],"="&amp;$AE73&amp;".*",TabSynthez[Page14],"NA")=$AF73,1,0),0)</f>
        <v>0</v>
      </c>
      <c r="AU73" s="22">
        <f>IF(COUNTIFS(TabSynthez[Test],"="&amp;$AE73&amp;".*",TabSynthez[Page15],"Validé")&gt;0,IF(COUNTIFS(TabSynthez[Test],"="&amp;$AE73&amp;".*",TabSynthez[Page15],"Validé")+COUNTIFS(TabSynthez[Test],"="&amp;$AE73&amp;".*",TabSynthez[Page15],"NA")=$AF73,1,0),0)</f>
        <v>0</v>
      </c>
      <c r="AV73" s="22">
        <f>IF(COUNTIFS(TabSynthez[Test],"="&amp;$AE73&amp;".*",TabSynthez[Page16],"Validé")&gt;0,IF(COUNTIFS(TabSynthez[Test],"="&amp;$AE73&amp;".*",TabSynthez[Page16],"Validé")+COUNTIFS(TabSynthez[Test],"="&amp;$AE73&amp;".*",TabSynthez[Page16],"NA")=$AF73,1,0),0)</f>
        <v>0</v>
      </c>
      <c r="AW73" s="22">
        <f>IF(COUNTIFS(TabSynthez[Test],"="&amp;$AE73&amp;".*",TabSynthez[Page17],"Validé")&gt;0,IF(COUNTIFS(TabSynthez[Test],"="&amp;$AE73&amp;".*",TabSynthez[Page17],"Validé")+COUNTIFS(TabSynthez[Test],"="&amp;$AE73&amp;".*",TabSynthez[Page17],"NA")=$AF73,1,0),0)</f>
        <v>0</v>
      </c>
      <c r="AX73" s="22">
        <f>IF(COUNTIFS(TabSynthez[Test],"="&amp;$AE73&amp;".*",TabSynthez[Page18],"Validé")&gt;0,IF(COUNTIFS(TabSynthez[Test],"="&amp;$AE73&amp;".*",TabSynthez[Page18],"Validé")+COUNTIFS(TabSynthez[Test],"="&amp;$AE73&amp;".*",TabSynthez[Page18],"NA")=$AF73,1,0),0)</f>
        <v>0</v>
      </c>
      <c r="AY73" s="22">
        <f>IF(COUNTIFS(TabSynthez[Test],"="&amp;$AE73&amp;".*",TabSynthez[Page19],"Validé")&gt;0,IF(COUNTIFS(TabSynthez[Test],"="&amp;$AE73&amp;".*",TabSynthez[Page19],"Validé")+COUNTIFS(TabSynthez[Test],"="&amp;$AE73&amp;".*",TabSynthez[Page19],"NA")=$AF73,1,0),0)</f>
        <v>0</v>
      </c>
      <c r="AZ73" s="22">
        <f>IF(COUNTIFS(TabSynthez[Test],"="&amp;$AE73&amp;".*",TabSynthez[Page20],"Validé")&gt;0,IF(COUNTIFS(TabSynthez[Test],"="&amp;$AE73&amp;".*",TabSynthez[Page20],"Validé")+COUNTIFS(TabSynthez[Test],"="&amp;$AE73&amp;".*",TabSynthez[Page20],"NA")=$AF73,1,0),0)</f>
        <v>0</v>
      </c>
      <c r="BA73" s="22">
        <f>IF(COUNTIFS(TabSynthez[Test],"="&amp;$AE73&amp;".*",TabSynthez[Page21],"Validé")&gt;0,IF(COUNTIFS(TabSynthez[Test],"="&amp;$AE73&amp;".*",TabSynthez[Page21],"Validé")+COUNTIFS(TabSynthez[Test],"="&amp;$AE73&amp;".*",TabSynthez[Page21],"NA")=$AF73,1,0),0)</f>
        <v>0</v>
      </c>
    </row>
    <row r="74" spans="1:53" s="9" customFormat="1" x14ac:dyDescent="0.25">
      <c r="A74" s="68"/>
      <c r="B74" s="75" t="str">
        <f>Modèle!B76</f>
        <v>Couleurs</v>
      </c>
      <c r="C74" s="82" t="str">
        <f>Modèle!D76</f>
        <v>3.3.2</v>
      </c>
      <c r="D74" s="83" t="str">
        <f>Modèle!E76</f>
        <v>AA</v>
      </c>
      <c r="E74" s="188">
        <f ca="1">COUNTIF(OFFSET(Synthèse!$G83,0,0,1,COUNTA(Synthèse!$10:$10)-6),"="&amp;$E$1)</f>
        <v>21</v>
      </c>
      <c r="F74" s="188">
        <f ca="1">COUNTIF(OFFSET(Synthèse!$G83,0,0,1,COUNTA(Synthèse!$10:$10)-6),"="&amp;$F$1)</f>
        <v>0</v>
      </c>
      <c r="G74" s="188">
        <f ca="1">COUNTIF(OFFSET(Synthèse!$G83,0,0,1,COUNTA(Synthèse!$10:$10)-6),"="&amp;$G$1)</f>
        <v>0</v>
      </c>
      <c r="H74" s="188">
        <f ca="1">COUNTIF(OFFSET(Synthèse!$G83,0,0,1,COUNTA(Synthèse!$10:$10)-6),"="&amp;$H$1)</f>
        <v>0</v>
      </c>
      <c r="I74" s="214">
        <f t="shared" ca="1" si="23"/>
        <v>21</v>
      </c>
      <c r="J74" s="68"/>
      <c r="K74" s="96" t="s">
        <v>739</v>
      </c>
      <c r="L74" s="191" t="s">
        <v>24</v>
      </c>
      <c r="M74" s="191"/>
      <c r="N74" s="191" t="s">
        <v>526</v>
      </c>
      <c r="O74" s="192">
        <f ca="1">IF(SUM(E$129:E$129)&gt;=1,0,1)</f>
        <v>1</v>
      </c>
      <c r="P74" s="192">
        <f ca="1">IF(SUM(E$129)&gt;=1,1,IF(SUM(G$129)&gt;=1,1,IF(SUM(F$129)&gt;=1,0,1)))</f>
        <v>0</v>
      </c>
      <c r="Q74" s="192">
        <f ca="1">IF(SUM(E$129)&gt;=1,1,IF(SUM(G$129)&gt;=1,0,1))</f>
        <v>1</v>
      </c>
      <c r="R74" s="192">
        <f ca="1">IF(SUM(E$129)&gt;=1,1,IF(SUM(G$129)&gt;=1,1,IF(SUM(F$129)&gt;=1,1,IF(SUM(H$129)&gt;=1,0,1))))</f>
        <v>1</v>
      </c>
      <c r="S74" s="68"/>
      <c r="U74" s="68"/>
      <c r="X74" s="68"/>
      <c r="AA74" s="68"/>
      <c r="AD74" s="68"/>
      <c r="AE74" s="271" t="s">
        <v>539</v>
      </c>
      <c r="AF74" s="217">
        <f>COUNTIF(TabTrans[Test],"="&amp;Value!$AE74&amp;".*")</f>
        <v>1</v>
      </c>
      <c r="AG74" s="22">
        <f>IF(COUNTIFS(TabSynthez[Test],"="&amp;$AE74&amp;".*",TabSynthez[Page1],"Validé")&gt;0,IF(COUNTIFS(TabSynthez[Test],"="&amp;$AE74&amp;".*",TabSynthez[Page1],"Validé")+COUNTIFS(TabSynthez[Test],"="&amp;$AE74&amp;".*",TabSynthez[Page1],"NA")=$AF74,1,0),0)</f>
        <v>0</v>
      </c>
      <c r="AH74" s="22">
        <f>IF(COUNTIFS(TabSynthez[Test],"="&amp;$AE74&amp;".*",TabSynthez[Page2],"Validé")&gt;0,IF(COUNTIFS(TabSynthez[Test],"="&amp;$AE74&amp;".*",TabSynthez[Page2],"Validé")+COUNTIFS(TabSynthez[Test],"="&amp;$AE74&amp;".*",TabSynthez[Page2],"NA")=$AF74,1,0),0)</f>
        <v>0</v>
      </c>
      <c r="AI74" s="22">
        <f>IF(COUNTIFS(TabSynthez[Test],"="&amp;$AE74&amp;".*",TabSynthez[Page3],"Validé")&gt;0,IF(COUNTIFS(TabSynthez[Test],"="&amp;$AE74&amp;".*",TabSynthez[Page3],"Validé")+COUNTIFS(TabSynthez[Test],"="&amp;$AE74&amp;".*",TabSynthez[Page3],"NA")=$AF74,1,0),0)</f>
        <v>0</v>
      </c>
      <c r="AJ74" s="22">
        <f>IF(COUNTIFS(TabSynthez[Test],"="&amp;$AE74&amp;".*",TabSynthez[Page4],"Validé")&gt;0,IF(COUNTIFS(TabSynthez[Test],"="&amp;$AE74&amp;".*",TabSynthez[Page4],"Validé")+COUNTIFS(TabSynthez[Test],"="&amp;$AE74&amp;".*",TabSynthez[Page4],"NA")=$AF74,1,0),0)</f>
        <v>0</v>
      </c>
      <c r="AK74" s="22">
        <f>IF(COUNTIFS(TabSynthez[Test],"="&amp;$AE74&amp;".*",TabSynthez[Page5],"Validé")&gt;0,IF(COUNTIFS(TabSynthez[Test],"="&amp;$AE74&amp;".*",TabSynthez[Page5],"Validé")+COUNTIFS(TabSynthez[Test],"="&amp;$AE74&amp;".*",TabSynthez[Page5],"NA")=$AF74,1,0),0)</f>
        <v>0</v>
      </c>
      <c r="AL74" s="22">
        <f>IF(COUNTIFS(TabSynthez[Test],"="&amp;$AE74&amp;".*",TabSynthez[Page6],"Validé")&gt;0,IF(COUNTIFS(TabSynthez[Test],"="&amp;$AE74&amp;".*",TabSynthez[Page6],"Validé")+COUNTIFS(TabSynthez[Test],"="&amp;$AE74&amp;".*",TabSynthez[Page6],"NA")=$AF74,1,0),0)</f>
        <v>0</v>
      </c>
      <c r="AM74" s="22">
        <f>IF(COUNTIFS(TabSynthez[Test],"="&amp;$AE74&amp;".*",TabSynthez[Page7],"Validé")&gt;0,IF(COUNTIFS(TabSynthez[Test],"="&amp;$AE74&amp;".*",TabSynthez[Page7],"Validé")+COUNTIFS(TabSynthez[Test],"="&amp;$AE74&amp;".*",TabSynthez[Page7],"NA")=$AF74,1,0),0)</f>
        <v>0</v>
      </c>
      <c r="AN74" s="22">
        <f>IF(COUNTIFS(TabSynthez[Test],"="&amp;$AE74&amp;".*",TabSynthez[Page8],"Validé")&gt;0,IF(COUNTIFS(TabSynthez[Test],"="&amp;$AE74&amp;".*",TabSynthez[Page8],"Validé")+COUNTIFS(TabSynthez[Test],"="&amp;$AE74&amp;".*",TabSynthez[Page8],"NA")=$AF74,1,0),0)</f>
        <v>0</v>
      </c>
      <c r="AO74" s="22">
        <f>IF(COUNTIFS(TabSynthez[Test],"="&amp;$AE74&amp;".*",TabSynthez[Page9],"Validé")&gt;0,IF(COUNTIFS(TabSynthez[Test],"="&amp;$AE74&amp;".*",TabSynthez[Page9],"Validé")+COUNTIFS(TabSynthez[Test],"="&amp;$AE74&amp;".*",TabSynthez[Page9],"NA")=$AF74,1,0),0)</f>
        <v>0</v>
      </c>
      <c r="AP74" s="22">
        <f>IF(COUNTIFS(TabSynthez[Test],"="&amp;$AE74&amp;".*",TabSynthez[Page10],"Validé")&gt;0,IF(COUNTIFS(TabSynthez[Test],"="&amp;$AE74&amp;".*",TabSynthez[Page10],"Validé")+COUNTIFS(TabSynthez[Test],"="&amp;$AE74&amp;".*",TabSynthez[Page10],"NA")=$AF74,1,0),0)</f>
        <v>0</v>
      </c>
      <c r="AQ74" s="22">
        <f>IF(COUNTIFS(TabSynthez[Test],"="&amp;$AE74&amp;".*",TabSynthez[Page11],"Validé")&gt;0,IF(COUNTIFS(TabSynthez[Test],"="&amp;$AE74&amp;".*",TabSynthez[Page11],"Validé")+COUNTIFS(TabSynthez[Test],"="&amp;$AE74&amp;".*",TabSynthez[Page11],"NA")=$AF74,1,0),0)</f>
        <v>0</v>
      </c>
      <c r="AR74" s="22">
        <f>IF(COUNTIFS(TabSynthez[Test],"="&amp;$AE74&amp;".*",TabSynthez[Page12],"Validé")&gt;0,IF(COUNTIFS(TabSynthez[Test],"="&amp;$AE74&amp;".*",TabSynthez[Page12],"Validé")+COUNTIFS(TabSynthez[Test],"="&amp;$AE74&amp;".*",TabSynthez[Page12],"NA")=$AF74,1,0),0)</f>
        <v>0</v>
      </c>
      <c r="AS74" s="22">
        <f>IF(COUNTIFS(TabSynthez[Test],"="&amp;$AE74&amp;".*",TabSynthez[Page13],"Validé")&gt;0,IF(COUNTIFS(TabSynthez[Test],"="&amp;$AE74&amp;".*",TabSynthez[Page13],"Validé")+COUNTIFS(TabSynthez[Test],"="&amp;$AE74&amp;".*",TabSynthez[Page13],"NA")=$AF74,1,0),0)</f>
        <v>0</v>
      </c>
      <c r="AT74" s="22">
        <f>IF(COUNTIFS(TabSynthez[Test],"="&amp;$AE74&amp;".*",TabSynthez[Page14],"Validé")&gt;0,IF(COUNTIFS(TabSynthez[Test],"="&amp;$AE74&amp;".*",TabSynthez[Page14],"Validé")+COUNTIFS(TabSynthez[Test],"="&amp;$AE74&amp;".*",TabSynthez[Page14],"NA")=$AF74,1,0),0)</f>
        <v>0</v>
      </c>
      <c r="AU74" s="22">
        <f>IF(COUNTIFS(TabSynthez[Test],"="&amp;$AE74&amp;".*",TabSynthez[Page15],"Validé")&gt;0,IF(COUNTIFS(TabSynthez[Test],"="&amp;$AE74&amp;".*",TabSynthez[Page15],"Validé")+COUNTIFS(TabSynthez[Test],"="&amp;$AE74&amp;".*",TabSynthez[Page15],"NA")=$AF74,1,0),0)</f>
        <v>0</v>
      </c>
      <c r="AV74" s="22">
        <f>IF(COUNTIFS(TabSynthez[Test],"="&amp;$AE74&amp;".*",TabSynthez[Page16],"Validé")&gt;0,IF(COUNTIFS(TabSynthez[Test],"="&amp;$AE74&amp;".*",TabSynthez[Page16],"Validé")+COUNTIFS(TabSynthez[Test],"="&amp;$AE74&amp;".*",TabSynthez[Page16],"NA")=$AF74,1,0),0)</f>
        <v>0</v>
      </c>
      <c r="AW74" s="22">
        <f>IF(COUNTIFS(TabSynthez[Test],"="&amp;$AE74&amp;".*",TabSynthez[Page17],"Validé")&gt;0,IF(COUNTIFS(TabSynthez[Test],"="&amp;$AE74&amp;".*",TabSynthez[Page17],"Validé")+COUNTIFS(TabSynthez[Test],"="&amp;$AE74&amp;".*",TabSynthez[Page17],"NA")=$AF74,1,0),0)</f>
        <v>0</v>
      </c>
      <c r="AX74" s="22">
        <f>IF(COUNTIFS(TabSynthez[Test],"="&amp;$AE74&amp;".*",TabSynthez[Page18],"Validé")&gt;0,IF(COUNTIFS(TabSynthez[Test],"="&amp;$AE74&amp;".*",TabSynthez[Page18],"Validé")+COUNTIFS(TabSynthez[Test],"="&amp;$AE74&amp;".*",TabSynthez[Page18],"NA")=$AF74,1,0),0)</f>
        <v>0</v>
      </c>
      <c r="AY74" s="22">
        <f>IF(COUNTIFS(TabSynthez[Test],"="&amp;$AE74&amp;".*",TabSynthez[Page19],"Validé")&gt;0,IF(COUNTIFS(TabSynthez[Test],"="&amp;$AE74&amp;".*",TabSynthez[Page19],"Validé")+COUNTIFS(TabSynthez[Test],"="&amp;$AE74&amp;".*",TabSynthez[Page19],"NA")=$AF74,1,0),0)</f>
        <v>0</v>
      </c>
      <c r="AZ74" s="22">
        <f>IF(COUNTIFS(TabSynthez[Test],"="&amp;$AE74&amp;".*",TabSynthez[Page20],"Validé")&gt;0,IF(COUNTIFS(TabSynthez[Test],"="&amp;$AE74&amp;".*",TabSynthez[Page20],"Validé")+COUNTIFS(TabSynthez[Test],"="&amp;$AE74&amp;".*",TabSynthez[Page20],"NA")=$AF74,1,0),0)</f>
        <v>0</v>
      </c>
      <c r="BA74" s="22">
        <f>IF(COUNTIFS(TabSynthez[Test],"="&amp;$AE74&amp;".*",TabSynthez[Page21],"Validé")&gt;0,IF(COUNTIFS(TabSynthez[Test],"="&amp;$AE74&amp;".*",TabSynthez[Page21],"Validé")+COUNTIFS(TabSynthez[Test],"="&amp;$AE74&amp;".*",TabSynthez[Page21],"NA")=$AF74,1,0),0)</f>
        <v>0</v>
      </c>
    </row>
    <row r="75" spans="1:53" s="9" customFormat="1" x14ac:dyDescent="0.25">
      <c r="A75" s="68"/>
      <c r="B75" s="75" t="str">
        <f>Modèle!B77</f>
        <v>Couleurs</v>
      </c>
      <c r="C75" s="82" t="str">
        <f>Modèle!D77</f>
        <v>3.3.3</v>
      </c>
      <c r="D75" s="83" t="str">
        <f>Modèle!E77</f>
        <v>AA</v>
      </c>
      <c r="E75" s="188">
        <f ca="1">COUNTIF(OFFSET(Synthèse!$G84,0,0,1,COUNTA(Synthèse!$10:$10)-6),"="&amp;$E$1)</f>
        <v>0</v>
      </c>
      <c r="F75" s="188">
        <f ca="1">COUNTIF(OFFSET(Synthèse!$G84,0,0,1,COUNTA(Synthèse!$10:$10)-6),"="&amp;$F$1)</f>
        <v>0</v>
      </c>
      <c r="G75" s="188">
        <f ca="1">COUNTIF(OFFSET(Synthèse!$G84,0,0,1,COUNTA(Synthèse!$10:$10)-6),"="&amp;$G$1)</f>
        <v>0</v>
      </c>
      <c r="H75" s="188">
        <f ca="1">COUNTIF(OFFSET(Synthèse!$G84,0,0,1,COUNTA(Synthèse!$10:$10)-6),"="&amp;$H$1)</f>
        <v>21</v>
      </c>
      <c r="I75" s="214">
        <f t="shared" ca="1" si="23"/>
        <v>21</v>
      </c>
      <c r="J75" s="68"/>
      <c r="K75" s="96" t="s">
        <v>608</v>
      </c>
      <c r="L75" s="191" t="s">
        <v>25</v>
      </c>
      <c r="M75" s="191"/>
      <c r="N75" s="191" t="s">
        <v>527</v>
      </c>
      <c r="O75" s="192">
        <f ca="1">IF(SUM(E$130:E$132)&gt;=1,0,1)</f>
        <v>0</v>
      </c>
      <c r="P75" s="192">
        <f ca="1">IF(SUM(E$130:E$132)&gt;=1,1,IF(SUM(G$130:G$132)&gt;=1,1,IF(SUM(F$130:F$132)&gt;=1,0,1)))</f>
        <v>1</v>
      </c>
      <c r="Q75" s="192">
        <f ca="1">IF(SUM(E$130:E$132)&gt;=1,1,IF(SUM(G$130:G$132)&gt;=1,0,1))</f>
        <v>1</v>
      </c>
      <c r="R75" s="192">
        <f ca="1">IF(SUM(E$130:E$132)&gt;=1,1,IF(SUM(G$130:G$132)&gt;=1,1,IF(SUM(F$130:F$132)&gt;=1,1,IF(SUM(H$130:H$132)&gt;=1,0,1))))</f>
        <v>1</v>
      </c>
      <c r="S75" s="68"/>
      <c r="U75" s="68"/>
      <c r="X75" s="68"/>
      <c r="AA75" s="68"/>
      <c r="AD75" s="68"/>
      <c r="AE75" s="271" t="s">
        <v>540</v>
      </c>
      <c r="AF75" s="217">
        <f>COUNTIF(TabTrans[Test],"="&amp;Value!$AE75&amp;".*")</f>
        <v>3</v>
      </c>
      <c r="AG75" s="22">
        <f>IF(COUNTIFS(TabSynthez[Test],"="&amp;$AE75&amp;".*",TabSynthez[Page1],"Validé")&gt;0,IF(COUNTIFS(TabSynthez[Test],"="&amp;$AE75&amp;".*",TabSynthez[Page1],"Validé")+COUNTIFS(TabSynthez[Test],"="&amp;$AE75&amp;".*",TabSynthez[Page1],"NA")=$AF75,1,0),0)</f>
        <v>0</v>
      </c>
      <c r="AH75" s="22">
        <f>IF(COUNTIFS(TabSynthez[Test],"="&amp;$AE75&amp;".*",TabSynthez[Page2],"Validé")&gt;0,IF(COUNTIFS(TabSynthez[Test],"="&amp;$AE75&amp;".*",TabSynthez[Page2],"Validé")+COUNTIFS(TabSynthez[Test],"="&amp;$AE75&amp;".*",TabSynthez[Page2],"NA")=$AF75,1,0),0)</f>
        <v>0</v>
      </c>
      <c r="AI75" s="22">
        <f>IF(COUNTIFS(TabSynthez[Test],"="&amp;$AE75&amp;".*",TabSynthez[Page3],"Validé")&gt;0,IF(COUNTIFS(TabSynthez[Test],"="&amp;$AE75&amp;".*",TabSynthez[Page3],"Validé")+COUNTIFS(TabSynthez[Test],"="&amp;$AE75&amp;".*",TabSynthez[Page3],"NA")=$AF75,1,0),0)</f>
        <v>0</v>
      </c>
      <c r="AJ75" s="22">
        <f>IF(COUNTIFS(TabSynthez[Test],"="&amp;$AE75&amp;".*",TabSynthez[Page4],"Validé")&gt;0,IF(COUNTIFS(TabSynthez[Test],"="&amp;$AE75&amp;".*",TabSynthez[Page4],"Validé")+COUNTIFS(TabSynthez[Test],"="&amp;$AE75&amp;".*",TabSynthez[Page4],"NA")=$AF75,1,0),0)</f>
        <v>0</v>
      </c>
      <c r="AK75" s="22">
        <f>IF(COUNTIFS(TabSynthez[Test],"="&amp;$AE75&amp;".*",TabSynthez[Page5],"Validé")&gt;0,IF(COUNTIFS(TabSynthez[Test],"="&amp;$AE75&amp;".*",TabSynthez[Page5],"Validé")+COUNTIFS(TabSynthez[Test],"="&amp;$AE75&amp;".*",TabSynthez[Page5],"NA")=$AF75,1,0),0)</f>
        <v>0</v>
      </c>
      <c r="AL75" s="22">
        <f>IF(COUNTIFS(TabSynthez[Test],"="&amp;$AE75&amp;".*",TabSynthez[Page6],"Validé")&gt;0,IF(COUNTIFS(TabSynthez[Test],"="&amp;$AE75&amp;".*",TabSynthez[Page6],"Validé")+COUNTIFS(TabSynthez[Test],"="&amp;$AE75&amp;".*",TabSynthez[Page6],"NA")=$AF75,1,0),0)</f>
        <v>0</v>
      </c>
      <c r="AM75" s="22">
        <f>IF(COUNTIFS(TabSynthez[Test],"="&amp;$AE75&amp;".*",TabSynthez[Page7],"Validé")&gt;0,IF(COUNTIFS(TabSynthez[Test],"="&amp;$AE75&amp;".*",TabSynthez[Page7],"Validé")+COUNTIFS(TabSynthez[Test],"="&amp;$AE75&amp;".*",TabSynthez[Page7],"NA")=$AF75,1,0),0)</f>
        <v>0</v>
      </c>
      <c r="AN75" s="22">
        <f>IF(COUNTIFS(TabSynthez[Test],"="&amp;$AE75&amp;".*",TabSynthez[Page8],"Validé")&gt;0,IF(COUNTIFS(TabSynthez[Test],"="&amp;$AE75&amp;".*",TabSynthez[Page8],"Validé")+COUNTIFS(TabSynthez[Test],"="&amp;$AE75&amp;".*",TabSynthez[Page8],"NA")=$AF75,1,0),0)</f>
        <v>0</v>
      </c>
      <c r="AO75" s="22">
        <f>IF(COUNTIFS(TabSynthez[Test],"="&amp;$AE75&amp;".*",TabSynthez[Page9],"Validé")&gt;0,IF(COUNTIFS(TabSynthez[Test],"="&amp;$AE75&amp;".*",TabSynthez[Page9],"Validé")+COUNTIFS(TabSynthez[Test],"="&amp;$AE75&amp;".*",TabSynthez[Page9],"NA")=$AF75,1,0),0)</f>
        <v>0</v>
      </c>
      <c r="AP75" s="22">
        <f>IF(COUNTIFS(TabSynthez[Test],"="&amp;$AE75&amp;".*",TabSynthez[Page10],"Validé")&gt;0,IF(COUNTIFS(TabSynthez[Test],"="&amp;$AE75&amp;".*",TabSynthez[Page10],"Validé")+COUNTIFS(TabSynthez[Test],"="&amp;$AE75&amp;".*",TabSynthez[Page10],"NA")=$AF75,1,0),0)</f>
        <v>0</v>
      </c>
      <c r="AQ75" s="22">
        <f>IF(COUNTIFS(TabSynthez[Test],"="&amp;$AE75&amp;".*",TabSynthez[Page11],"Validé")&gt;0,IF(COUNTIFS(TabSynthez[Test],"="&amp;$AE75&amp;".*",TabSynthez[Page11],"Validé")+COUNTIFS(TabSynthez[Test],"="&amp;$AE75&amp;".*",TabSynthez[Page11],"NA")=$AF75,1,0),0)</f>
        <v>0</v>
      </c>
      <c r="AR75" s="22">
        <f>IF(COUNTIFS(TabSynthez[Test],"="&amp;$AE75&amp;".*",TabSynthez[Page12],"Validé")&gt;0,IF(COUNTIFS(TabSynthez[Test],"="&amp;$AE75&amp;".*",TabSynthez[Page12],"Validé")+COUNTIFS(TabSynthez[Test],"="&amp;$AE75&amp;".*",TabSynthez[Page12],"NA")=$AF75,1,0),0)</f>
        <v>0</v>
      </c>
      <c r="AS75" s="22">
        <f>IF(COUNTIFS(TabSynthez[Test],"="&amp;$AE75&amp;".*",TabSynthez[Page13],"Validé")&gt;0,IF(COUNTIFS(TabSynthez[Test],"="&amp;$AE75&amp;".*",TabSynthez[Page13],"Validé")+COUNTIFS(TabSynthez[Test],"="&amp;$AE75&amp;".*",TabSynthez[Page13],"NA")=$AF75,1,0),0)</f>
        <v>0</v>
      </c>
      <c r="AT75" s="22">
        <f>IF(COUNTIFS(TabSynthez[Test],"="&amp;$AE75&amp;".*",TabSynthez[Page14],"Validé")&gt;0,IF(COUNTIFS(TabSynthez[Test],"="&amp;$AE75&amp;".*",TabSynthez[Page14],"Validé")+COUNTIFS(TabSynthez[Test],"="&amp;$AE75&amp;".*",TabSynthez[Page14],"NA")=$AF75,1,0),0)</f>
        <v>0</v>
      </c>
      <c r="AU75" s="22">
        <f>IF(COUNTIFS(TabSynthez[Test],"="&amp;$AE75&amp;".*",TabSynthez[Page15],"Validé")&gt;0,IF(COUNTIFS(TabSynthez[Test],"="&amp;$AE75&amp;".*",TabSynthez[Page15],"Validé")+COUNTIFS(TabSynthez[Test],"="&amp;$AE75&amp;".*",TabSynthez[Page15],"NA")=$AF75,1,0),0)</f>
        <v>0</v>
      </c>
      <c r="AV75" s="22">
        <f>IF(COUNTIFS(TabSynthez[Test],"="&amp;$AE75&amp;".*",TabSynthez[Page16],"Validé")&gt;0,IF(COUNTIFS(TabSynthez[Test],"="&amp;$AE75&amp;".*",TabSynthez[Page16],"Validé")+COUNTIFS(TabSynthez[Test],"="&amp;$AE75&amp;".*",TabSynthez[Page16],"NA")=$AF75,1,0),0)</f>
        <v>0</v>
      </c>
      <c r="AW75" s="22">
        <f>IF(COUNTIFS(TabSynthez[Test],"="&amp;$AE75&amp;".*",TabSynthez[Page17],"Validé")&gt;0,IF(COUNTIFS(TabSynthez[Test],"="&amp;$AE75&amp;".*",TabSynthez[Page17],"Validé")+COUNTIFS(TabSynthez[Test],"="&amp;$AE75&amp;".*",TabSynthez[Page17],"NA")=$AF75,1,0),0)</f>
        <v>0</v>
      </c>
      <c r="AX75" s="22">
        <f>IF(COUNTIFS(TabSynthez[Test],"="&amp;$AE75&amp;".*",TabSynthez[Page18],"Validé")&gt;0,IF(COUNTIFS(TabSynthez[Test],"="&amp;$AE75&amp;".*",TabSynthez[Page18],"Validé")+COUNTIFS(TabSynthez[Test],"="&amp;$AE75&amp;".*",TabSynthez[Page18],"NA")=$AF75,1,0),0)</f>
        <v>0</v>
      </c>
      <c r="AY75" s="22">
        <f>IF(COUNTIFS(TabSynthez[Test],"="&amp;$AE75&amp;".*",TabSynthez[Page19],"Validé")&gt;0,IF(COUNTIFS(TabSynthez[Test],"="&amp;$AE75&amp;".*",TabSynthez[Page19],"Validé")+COUNTIFS(TabSynthez[Test],"="&amp;$AE75&amp;".*",TabSynthez[Page19],"NA")=$AF75,1,0),0)</f>
        <v>0</v>
      </c>
      <c r="AZ75" s="22">
        <f>IF(COUNTIFS(TabSynthez[Test],"="&amp;$AE75&amp;".*",TabSynthez[Page20],"Validé")&gt;0,IF(COUNTIFS(TabSynthez[Test],"="&amp;$AE75&amp;".*",TabSynthez[Page20],"Validé")+COUNTIFS(TabSynthez[Test],"="&amp;$AE75&amp;".*",TabSynthez[Page20],"NA")=$AF75,1,0),0)</f>
        <v>0</v>
      </c>
      <c r="BA75" s="22">
        <f>IF(COUNTIFS(TabSynthez[Test],"="&amp;$AE75&amp;".*",TabSynthez[Page21],"Validé")&gt;0,IF(COUNTIFS(TabSynthez[Test],"="&amp;$AE75&amp;".*",TabSynthez[Page21],"Validé")+COUNTIFS(TabSynthez[Test],"="&amp;$AE75&amp;".*",TabSynthez[Page21],"NA")=$AF75,1,0),0)</f>
        <v>0</v>
      </c>
    </row>
    <row r="76" spans="1:53" s="9" customFormat="1" x14ac:dyDescent="0.25">
      <c r="A76" s="68"/>
      <c r="B76" s="75" t="str">
        <f>Modèle!B78</f>
        <v>Couleurs</v>
      </c>
      <c r="C76" s="82" t="str">
        <f>Modèle!D78</f>
        <v>3.3.4</v>
      </c>
      <c r="D76" s="83" t="str">
        <f>Modèle!E78</f>
        <v>AA</v>
      </c>
      <c r="E76" s="188">
        <f ca="1">COUNTIF(OFFSET(Synthèse!$G85,0,0,1,COUNTA(Synthèse!$10:$10)-6),"="&amp;$E$1)</f>
        <v>0</v>
      </c>
      <c r="F76" s="188">
        <f ca="1">COUNTIF(OFFSET(Synthèse!$G85,0,0,1,COUNTA(Synthèse!$10:$10)-6),"="&amp;$F$1)</f>
        <v>0</v>
      </c>
      <c r="G76" s="188">
        <f ca="1">COUNTIF(OFFSET(Synthèse!$G85,0,0,1,COUNTA(Synthèse!$10:$10)-6),"="&amp;$G$1)</f>
        <v>0</v>
      </c>
      <c r="H76" s="188">
        <f ca="1">COUNTIF(OFFSET(Synthèse!$G85,0,0,1,COUNTA(Synthèse!$10:$10)-6),"="&amp;$H$1)</f>
        <v>21</v>
      </c>
      <c r="I76" s="214">
        <f t="shared" ca="1" si="23"/>
        <v>21</v>
      </c>
      <c r="J76" s="68"/>
      <c r="K76" s="96" t="s">
        <v>740</v>
      </c>
      <c r="L76" s="193" t="s">
        <v>24</v>
      </c>
      <c r="M76" s="193"/>
      <c r="N76" s="193" t="s">
        <v>528</v>
      </c>
      <c r="O76" s="194">
        <f ca="1">IF(SUM(E$133:E$135)&gt;=1,0,1)</f>
        <v>1</v>
      </c>
      <c r="P76" s="194">
        <f ca="1">IF(SUM(E$133:E$135)&gt;=1,1,IF(SUM(G$133:G$135)&gt;=1,1,IF(SUM(F$133:F$135)&gt;=1,0,1)))</f>
        <v>0</v>
      </c>
      <c r="Q76" s="194">
        <f ca="1">IF(SUM(E$133:E$135)&gt;=1,1,IF(SUM(G$133:G$135)&gt;=1,0,1))</f>
        <v>1</v>
      </c>
      <c r="R76" s="194">
        <f ca="1">IF(SUM(E$133:E$135)&gt;=1,1,IF(SUM(G$133:G$135)&gt;=1,1,IF(SUM(F$133:F$135)&gt;=1,1,IF(SUM(H$133:H$135)&gt;=1,0,1))))</f>
        <v>1</v>
      </c>
      <c r="S76" s="68"/>
      <c r="U76" s="68"/>
      <c r="X76" s="68"/>
      <c r="AA76" s="68"/>
      <c r="AD76" s="68"/>
      <c r="AE76" s="271" t="s">
        <v>541</v>
      </c>
      <c r="AF76" s="217">
        <f>COUNTIF(TabTrans[Test],"="&amp;Value!$AE76&amp;".*")</f>
        <v>2</v>
      </c>
      <c r="AG76" s="22">
        <f>IF(COUNTIFS(TabSynthez[Test],"="&amp;$AE76&amp;".*",TabSynthez[Page1],"Validé")&gt;0,IF(COUNTIFS(TabSynthez[Test],"="&amp;$AE76&amp;".*",TabSynthez[Page1],"Validé")+COUNTIFS(TabSynthez[Test],"="&amp;$AE76&amp;".*",TabSynthez[Page1],"NA")=$AF76,1,0),0)</f>
        <v>0</v>
      </c>
      <c r="AH76" s="22">
        <f>IF(COUNTIFS(TabSynthez[Test],"="&amp;$AE76&amp;".*",TabSynthez[Page2],"Validé")&gt;0,IF(COUNTIFS(TabSynthez[Test],"="&amp;$AE76&amp;".*",TabSynthez[Page2],"Validé")+COUNTIFS(TabSynthez[Test],"="&amp;$AE76&amp;".*",TabSynthez[Page2],"NA")=$AF76,1,0),0)</f>
        <v>0</v>
      </c>
      <c r="AI76" s="22">
        <f>IF(COUNTIFS(TabSynthez[Test],"="&amp;$AE76&amp;".*",TabSynthez[Page3],"Validé")&gt;0,IF(COUNTIFS(TabSynthez[Test],"="&amp;$AE76&amp;".*",TabSynthez[Page3],"Validé")+COUNTIFS(TabSynthez[Test],"="&amp;$AE76&amp;".*",TabSynthez[Page3],"NA")=$AF76,1,0),0)</f>
        <v>0</v>
      </c>
      <c r="AJ76" s="22">
        <f>IF(COUNTIFS(TabSynthez[Test],"="&amp;$AE76&amp;".*",TabSynthez[Page4],"Validé")&gt;0,IF(COUNTIFS(TabSynthez[Test],"="&amp;$AE76&amp;".*",TabSynthez[Page4],"Validé")+COUNTIFS(TabSynthez[Test],"="&amp;$AE76&amp;".*",TabSynthez[Page4],"NA")=$AF76,1,0),0)</f>
        <v>0</v>
      </c>
      <c r="AK76" s="22">
        <f>IF(COUNTIFS(TabSynthez[Test],"="&amp;$AE76&amp;".*",TabSynthez[Page5],"Validé")&gt;0,IF(COUNTIFS(TabSynthez[Test],"="&amp;$AE76&amp;".*",TabSynthez[Page5],"Validé")+COUNTIFS(TabSynthez[Test],"="&amp;$AE76&amp;".*",TabSynthez[Page5],"NA")=$AF76,1,0),0)</f>
        <v>0</v>
      </c>
      <c r="AL76" s="22">
        <f>IF(COUNTIFS(TabSynthez[Test],"="&amp;$AE76&amp;".*",TabSynthez[Page6],"Validé")&gt;0,IF(COUNTIFS(TabSynthez[Test],"="&amp;$AE76&amp;".*",TabSynthez[Page6],"Validé")+COUNTIFS(TabSynthez[Test],"="&amp;$AE76&amp;".*",TabSynthez[Page6],"NA")=$AF76,1,0),0)</f>
        <v>0</v>
      </c>
      <c r="AM76" s="22">
        <f>IF(COUNTIFS(TabSynthez[Test],"="&amp;$AE76&amp;".*",TabSynthez[Page7],"Validé")&gt;0,IF(COUNTIFS(TabSynthez[Test],"="&amp;$AE76&amp;".*",TabSynthez[Page7],"Validé")+COUNTIFS(TabSynthez[Test],"="&amp;$AE76&amp;".*",TabSynthez[Page7],"NA")=$AF76,1,0),0)</f>
        <v>0</v>
      </c>
      <c r="AN76" s="22">
        <f>IF(COUNTIFS(TabSynthez[Test],"="&amp;$AE76&amp;".*",TabSynthez[Page8],"Validé")&gt;0,IF(COUNTIFS(TabSynthez[Test],"="&amp;$AE76&amp;".*",TabSynthez[Page8],"Validé")+COUNTIFS(TabSynthez[Test],"="&amp;$AE76&amp;".*",TabSynthez[Page8],"NA")=$AF76,1,0),0)</f>
        <v>0</v>
      </c>
      <c r="AO76" s="22">
        <f>IF(COUNTIFS(TabSynthez[Test],"="&amp;$AE76&amp;".*",TabSynthez[Page9],"Validé")&gt;0,IF(COUNTIFS(TabSynthez[Test],"="&amp;$AE76&amp;".*",TabSynthez[Page9],"Validé")+COUNTIFS(TabSynthez[Test],"="&amp;$AE76&amp;".*",TabSynthez[Page9],"NA")=$AF76,1,0),0)</f>
        <v>0</v>
      </c>
      <c r="AP76" s="22">
        <f>IF(COUNTIFS(TabSynthez[Test],"="&amp;$AE76&amp;".*",TabSynthez[Page10],"Validé")&gt;0,IF(COUNTIFS(TabSynthez[Test],"="&amp;$AE76&amp;".*",TabSynthez[Page10],"Validé")+COUNTIFS(TabSynthez[Test],"="&amp;$AE76&amp;".*",TabSynthez[Page10],"NA")=$AF76,1,0),0)</f>
        <v>0</v>
      </c>
      <c r="AQ76" s="22">
        <f>IF(COUNTIFS(TabSynthez[Test],"="&amp;$AE76&amp;".*",TabSynthez[Page11],"Validé")&gt;0,IF(COUNTIFS(TabSynthez[Test],"="&amp;$AE76&amp;".*",TabSynthez[Page11],"Validé")+COUNTIFS(TabSynthez[Test],"="&amp;$AE76&amp;".*",TabSynthez[Page11],"NA")=$AF76,1,0),0)</f>
        <v>0</v>
      </c>
      <c r="AR76" s="22">
        <f>IF(COUNTIFS(TabSynthez[Test],"="&amp;$AE76&amp;".*",TabSynthez[Page12],"Validé")&gt;0,IF(COUNTIFS(TabSynthez[Test],"="&amp;$AE76&amp;".*",TabSynthez[Page12],"Validé")+COUNTIFS(TabSynthez[Test],"="&amp;$AE76&amp;".*",TabSynthez[Page12],"NA")=$AF76,1,0),0)</f>
        <v>0</v>
      </c>
      <c r="AS76" s="22">
        <f>IF(COUNTIFS(TabSynthez[Test],"="&amp;$AE76&amp;".*",TabSynthez[Page13],"Validé")&gt;0,IF(COUNTIFS(TabSynthez[Test],"="&amp;$AE76&amp;".*",TabSynthez[Page13],"Validé")+COUNTIFS(TabSynthez[Test],"="&amp;$AE76&amp;".*",TabSynthez[Page13],"NA")=$AF76,1,0),0)</f>
        <v>0</v>
      </c>
      <c r="AT76" s="22">
        <f>IF(COUNTIFS(TabSynthez[Test],"="&amp;$AE76&amp;".*",TabSynthez[Page14],"Validé")&gt;0,IF(COUNTIFS(TabSynthez[Test],"="&amp;$AE76&amp;".*",TabSynthez[Page14],"Validé")+COUNTIFS(TabSynthez[Test],"="&amp;$AE76&amp;".*",TabSynthez[Page14],"NA")=$AF76,1,0),0)</f>
        <v>0</v>
      </c>
      <c r="AU76" s="22">
        <f>IF(COUNTIFS(TabSynthez[Test],"="&amp;$AE76&amp;".*",TabSynthez[Page15],"Validé")&gt;0,IF(COUNTIFS(TabSynthez[Test],"="&amp;$AE76&amp;".*",TabSynthez[Page15],"Validé")+COUNTIFS(TabSynthez[Test],"="&amp;$AE76&amp;".*",TabSynthez[Page15],"NA")=$AF76,1,0),0)</f>
        <v>0</v>
      </c>
      <c r="AV76" s="22">
        <f>IF(COUNTIFS(TabSynthez[Test],"="&amp;$AE76&amp;".*",TabSynthez[Page16],"Validé")&gt;0,IF(COUNTIFS(TabSynthez[Test],"="&amp;$AE76&amp;".*",TabSynthez[Page16],"Validé")+COUNTIFS(TabSynthez[Test],"="&amp;$AE76&amp;".*",TabSynthez[Page16],"NA")=$AF76,1,0),0)</f>
        <v>0</v>
      </c>
      <c r="AW76" s="22">
        <f>IF(COUNTIFS(TabSynthez[Test],"="&amp;$AE76&amp;".*",TabSynthez[Page17],"Validé")&gt;0,IF(COUNTIFS(TabSynthez[Test],"="&amp;$AE76&amp;".*",TabSynthez[Page17],"Validé")+COUNTIFS(TabSynthez[Test],"="&amp;$AE76&amp;".*",TabSynthez[Page17],"NA")=$AF76,1,0),0)</f>
        <v>0</v>
      </c>
      <c r="AX76" s="22">
        <f>IF(COUNTIFS(TabSynthez[Test],"="&amp;$AE76&amp;".*",TabSynthez[Page18],"Validé")&gt;0,IF(COUNTIFS(TabSynthez[Test],"="&amp;$AE76&amp;".*",TabSynthez[Page18],"Validé")+COUNTIFS(TabSynthez[Test],"="&amp;$AE76&amp;".*",TabSynthez[Page18],"NA")=$AF76,1,0),0)</f>
        <v>0</v>
      </c>
      <c r="AY76" s="22">
        <f>IF(COUNTIFS(TabSynthez[Test],"="&amp;$AE76&amp;".*",TabSynthez[Page19],"Validé")&gt;0,IF(COUNTIFS(TabSynthez[Test],"="&amp;$AE76&amp;".*",TabSynthez[Page19],"Validé")+COUNTIFS(TabSynthez[Test],"="&amp;$AE76&amp;".*",TabSynthez[Page19],"NA")=$AF76,1,0),0)</f>
        <v>0</v>
      </c>
      <c r="AZ76" s="22">
        <f>IF(COUNTIFS(TabSynthez[Test],"="&amp;$AE76&amp;".*",TabSynthez[Page20],"Validé")&gt;0,IF(COUNTIFS(TabSynthez[Test],"="&amp;$AE76&amp;".*",TabSynthez[Page20],"Validé")+COUNTIFS(TabSynthez[Test],"="&amp;$AE76&amp;".*",TabSynthez[Page20],"NA")=$AF76,1,0),0)</f>
        <v>0</v>
      </c>
      <c r="BA76" s="22">
        <f>IF(COUNTIFS(TabSynthez[Test],"="&amp;$AE76&amp;".*",TabSynthez[Page21],"Validé")&gt;0,IF(COUNTIFS(TabSynthez[Test],"="&amp;$AE76&amp;".*",TabSynthez[Page21],"Validé")+COUNTIFS(TabSynthez[Test],"="&amp;$AE76&amp;".*",TabSynthez[Page21],"NA")=$AF76,1,0),0)</f>
        <v>0</v>
      </c>
    </row>
    <row r="77" spans="1:53" s="9" customFormat="1" x14ac:dyDescent="0.25">
      <c r="A77" s="68"/>
      <c r="B77" s="74" t="str">
        <f>Modèle!B79</f>
        <v>Multimédia</v>
      </c>
      <c r="C77" s="80" t="str">
        <f>Modèle!D79</f>
        <v>4.1.1</v>
      </c>
      <c r="D77" s="81" t="str">
        <f>Modèle!E79</f>
        <v>A</v>
      </c>
      <c r="E77" s="187">
        <f ca="1">COUNTIF(OFFSET(Synthèse!$G86,0,0,1,COUNTA(Synthèse!$10:$10)-6),"="&amp;$E$1)</f>
        <v>0</v>
      </c>
      <c r="F77" s="187">
        <f ca="1">COUNTIF(OFFSET(Synthèse!$G86,0,0,1,COUNTA(Synthèse!$10:$10)-6),"="&amp;$F$1)</f>
        <v>0</v>
      </c>
      <c r="G77" s="187">
        <f ca="1">COUNTIF(OFFSET(Synthèse!$G86,0,0,1,COUNTA(Synthèse!$10:$10)-6),"="&amp;$G$1)</f>
        <v>0</v>
      </c>
      <c r="H77" s="187">
        <f ca="1">COUNTIF(OFFSET(Synthèse!$G86,0,0,1,COUNTA(Synthèse!$10:$10)-6),"="&amp;$H$1)</f>
        <v>21</v>
      </c>
      <c r="I77" s="214">
        <f t="shared" ca="1" si="23"/>
        <v>21</v>
      </c>
      <c r="J77" s="68"/>
      <c r="K77" s="96" t="s">
        <v>741</v>
      </c>
      <c r="L77" s="193" t="s">
        <v>24</v>
      </c>
      <c r="M77" s="193"/>
      <c r="N77" s="193" t="s">
        <v>529</v>
      </c>
      <c r="O77" s="194">
        <f ca="1">IF(SUM(E$136:E$136)&gt;=1,0,1)</f>
        <v>0</v>
      </c>
      <c r="P77" s="194">
        <f ca="1">IF(SUM(E$136)&gt;=1,1,IF(SUM(G$136)&gt;=1,1,IF(SUM(F$136)&gt;=1,0,1)))</f>
        <v>1</v>
      </c>
      <c r="Q77" s="194">
        <f ca="1">IF(SUM(E$136)&gt;=1,1,IF(SUM(G$136)&gt;=1,0,1))</f>
        <v>1</v>
      </c>
      <c r="R77" s="194">
        <f ca="1">IF(SUM(E$136)&gt;=1,1,IF(SUM(G$136)&gt;=1,1,IF(SUM(F$136)&gt;=1,1,IF(SUM(H$136)&gt;=1,0,1))))</f>
        <v>1</v>
      </c>
      <c r="S77" s="68"/>
      <c r="U77" s="68"/>
      <c r="X77" s="68"/>
      <c r="AA77" s="68"/>
      <c r="AD77" s="68"/>
      <c r="AE77" s="271" t="s">
        <v>542</v>
      </c>
      <c r="AF77" s="217">
        <f>COUNTIF(TabTrans[Test],"="&amp;Value!$AE77&amp;".*")</f>
        <v>3</v>
      </c>
      <c r="AG77" s="22">
        <f>IF(COUNTIFS(TabSynthez[Test],"="&amp;$AE77&amp;".*",TabSynthez[Page1],"Validé")&gt;0,IF(COUNTIFS(TabSynthez[Test],"="&amp;$AE77&amp;".*",TabSynthez[Page1],"Validé")+COUNTIFS(TabSynthez[Test],"="&amp;$AE77&amp;".*",TabSynthez[Page1],"NA")=$AF77,1,0),0)</f>
        <v>0</v>
      </c>
      <c r="AH77" s="22">
        <f>IF(COUNTIFS(TabSynthez[Test],"="&amp;$AE77&amp;".*",TabSynthez[Page2],"Validé")&gt;0,IF(COUNTIFS(TabSynthez[Test],"="&amp;$AE77&amp;".*",TabSynthez[Page2],"Validé")+COUNTIFS(TabSynthez[Test],"="&amp;$AE77&amp;".*",TabSynthez[Page2],"NA")=$AF77,1,0),0)</f>
        <v>0</v>
      </c>
      <c r="AI77" s="22">
        <f>IF(COUNTIFS(TabSynthez[Test],"="&amp;$AE77&amp;".*",TabSynthez[Page3],"Validé")&gt;0,IF(COUNTIFS(TabSynthez[Test],"="&amp;$AE77&amp;".*",TabSynthez[Page3],"Validé")+COUNTIFS(TabSynthez[Test],"="&amp;$AE77&amp;".*",TabSynthez[Page3],"NA")=$AF77,1,0),0)</f>
        <v>0</v>
      </c>
      <c r="AJ77" s="22">
        <f>IF(COUNTIFS(TabSynthez[Test],"="&amp;$AE77&amp;".*",TabSynthez[Page4],"Validé")&gt;0,IF(COUNTIFS(TabSynthez[Test],"="&amp;$AE77&amp;".*",TabSynthez[Page4],"Validé")+COUNTIFS(TabSynthez[Test],"="&amp;$AE77&amp;".*",TabSynthez[Page4],"NA")=$AF77,1,0),0)</f>
        <v>0</v>
      </c>
      <c r="AK77" s="22">
        <f>IF(COUNTIFS(TabSynthez[Test],"="&amp;$AE77&amp;".*",TabSynthez[Page5],"Validé")&gt;0,IF(COUNTIFS(TabSynthez[Test],"="&amp;$AE77&amp;".*",TabSynthez[Page5],"Validé")+COUNTIFS(TabSynthez[Test],"="&amp;$AE77&amp;".*",TabSynthez[Page5],"NA")=$AF77,1,0),0)</f>
        <v>0</v>
      </c>
      <c r="AL77" s="22">
        <f>IF(COUNTIFS(TabSynthez[Test],"="&amp;$AE77&amp;".*",TabSynthez[Page6],"Validé")&gt;0,IF(COUNTIFS(TabSynthez[Test],"="&amp;$AE77&amp;".*",TabSynthez[Page6],"Validé")+COUNTIFS(TabSynthez[Test],"="&amp;$AE77&amp;".*",TabSynthez[Page6],"NA")=$AF77,1,0),0)</f>
        <v>0</v>
      </c>
      <c r="AM77" s="22">
        <f>IF(COUNTIFS(TabSynthez[Test],"="&amp;$AE77&amp;".*",TabSynthez[Page7],"Validé")&gt;0,IF(COUNTIFS(TabSynthez[Test],"="&amp;$AE77&amp;".*",TabSynthez[Page7],"Validé")+COUNTIFS(TabSynthez[Test],"="&amp;$AE77&amp;".*",TabSynthez[Page7],"NA")=$AF77,1,0),0)</f>
        <v>0</v>
      </c>
      <c r="AN77" s="22">
        <f>IF(COUNTIFS(TabSynthez[Test],"="&amp;$AE77&amp;".*",TabSynthez[Page8],"Validé")&gt;0,IF(COUNTIFS(TabSynthez[Test],"="&amp;$AE77&amp;".*",TabSynthez[Page8],"Validé")+COUNTIFS(TabSynthez[Test],"="&amp;$AE77&amp;".*",TabSynthez[Page8],"NA")=$AF77,1,0),0)</f>
        <v>0</v>
      </c>
      <c r="AO77" s="22">
        <f>IF(COUNTIFS(TabSynthez[Test],"="&amp;$AE77&amp;".*",TabSynthez[Page9],"Validé")&gt;0,IF(COUNTIFS(TabSynthez[Test],"="&amp;$AE77&amp;".*",TabSynthez[Page9],"Validé")+COUNTIFS(TabSynthez[Test],"="&amp;$AE77&amp;".*",TabSynthez[Page9],"NA")=$AF77,1,0),0)</f>
        <v>0</v>
      </c>
      <c r="AP77" s="22">
        <f>IF(COUNTIFS(TabSynthez[Test],"="&amp;$AE77&amp;".*",TabSynthez[Page10],"Validé")&gt;0,IF(COUNTIFS(TabSynthez[Test],"="&amp;$AE77&amp;".*",TabSynthez[Page10],"Validé")+COUNTIFS(TabSynthez[Test],"="&amp;$AE77&amp;".*",TabSynthez[Page10],"NA")=$AF77,1,0),0)</f>
        <v>0</v>
      </c>
      <c r="AQ77" s="22">
        <f>IF(COUNTIFS(TabSynthez[Test],"="&amp;$AE77&amp;".*",TabSynthez[Page11],"Validé")&gt;0,IF(COUNTIFS(TabSynthez[Test],"="&amp;$AE77&amp;".*",TabSynthez[Page11],"Validé")+COUNTIFS(TabSynthez[Test],"="&amp;$AE77&amp;".*",TabSynthez[Page11],"NA")=$AF77,1,0),0)</f>
        <v>0</v>
      </c>
      <c r="AR77" s="22">
        <f>IF(COUNTIFS(TabSynthez[Test],"="&amp;$AE77&amp;".*",TabSynthez[Page12],"Validé")&gt;0,IF(COUNTIFS(TabSynthez[Test],"="&amp;$AE77&amp;".*",TabSynthez[Page12],"Validé")+COUNTIFS(TabSynthez[Test],"="&amp;$AE77&amp;".*",TabSynthez[Page12],"NA")=$AF77,1,0),0)</f>
        <v>0</v>
      </c>
      <c r="AS77" s="22">
        <f>IF(COUNTIFS(TabSynthez[Test],"="&amp;$AE77&amp;".*",TabSynthez[Page13],"Validé")&gt;0,IF(COUNTIFS(TabSynthez[Test],"="&amp;$AE77&amp;".*",TabSynthez[Page13],"Validé")+COUNTIFS(TabSynthez[Test],"="&amp;$AE77&amp;".*",TabSynthez[Page13],"NA")=$AF77,1,0),0)</f>
        <v>0</v>
      </c>
      <c r="AT77" s="22">
        <f>IF(COUNTIFS(TabSynthez[Test],"="&amp;$AE77&amp;".*",TabSynthez[Page14],"Validé")&gt;0,IF(COUNTIFS(TabSynthez[Test],"="&amp;$AE77&amp;".*",TabSynthez[Page14],"Validé")+COUNTIFS(TabSynthez[Test],"="&amp;$AE77&amp;".*",TabSynthez[Page14],"NA")=$AF77,1,0),0)</f>
        <v>0</v>
      </c>
      <c r="AU77" s="22">
        <f>IF(COUNTIFS(TabSynthez[Test],"="&amp;$AE77&amp;".*",TabSynthez[Page15],"Validé")&gt;0,IF(COUNTIFS(TabSynthez[Test],"="&amp;$AE77&amp;".*",TabSynthez[Page15],"Validé")+COUNTIFS(TabSynthez[Test],"="&amp;$AE77&amp;".*",TabSynthez[Page15],"NA")=$AF77,1,0),0)</f>
        <v>0</v>
      </c>
      <c r="AV77" s="22">
        <f>IF(COUNTIFS(TabSynthez[Test],"="&amp;$AE77&amp;".*",TabSynthez[Page16],"Validé")&gt;0,IF(COUNTIFS(TabSynthez[Test],"="&amp;$AE77&amp;".*",TabSynthez[Page16],"Validé")+COUNTIFS(TabSynthez[Test],"="&amp;$AE77&amp;".*",TabSynthez[Page16],"NA")=$AF77,1,0),0)</f>
        <v>0</v>
      </c>
      <c r="AW77" s="22">
        <f>IF(COUNTIFS(TabSynthez[Test],"="&amp;$AE77&amp;".*",TabSynthez[Page17],"Validé")&gt;0,IF(COUNTIFS(TabSynthez[Test],"="&amp;$AE77&amp;".*",TabSynthez[Page17],"Validé")+COUNTIFS(TabSynthez[Test],"="&amp;$AE77&amp;".*",TabSynthez[Page17],"NA")=$AF77,1,0),0)</f>
        <v>0</v>
      </c>
      <c r="AX77" s="22">
        <f>IF(COUNTIFS(TabSynthez[Test],"="&amp;$AE77&amp;".*",TabSynthez[Page18],"Validé")&gt;0,IF(COUNTIFS(TabSynthez[Test],"="&amp;$AE77&amp;".*",TabSynthez[Page18],"Validé")+COUNTIFS(TabSynthez[Test],"="&amp;$AE77&amp;".*",TabSynthez[Page18],"NA")=$AF77,1,0),0)</f>
        <v>0</v>
      </c>
      <c r="AY77" s="22">
        <f>IF(COUNTIFS(TabSynthez[Test],"="&amp;$AE77&amp;".*",TabSynthez[Page19],"Validé")&gt;0,IF(COUNTIFS(TabSynthez[Test],"="&amp;$AE77&amp;".*",TabSynthez[Page19],"Validé")+COUNTIFS(TabSynthez[Test],"="&amp;$AE77&amp;".*",TabSynthez[Page19],"NA")=$AF77,1,0),0)</f>
        <v>0</v>
      </c>
      <c r="AZ77" s="22">
        <f>IF(COUNTIFS(TabSynthez[Test],"="&amp;$AE77&amp;".*",TabSynthez[Page20],"Validé")&gt;0,IF(COUNTIFS(TabSynthez[Test],"="&amp;$AE77&amp;".*",TabSynthez[Page20],"Validé")+COUNTIFS(TabSynthez[Test],"="&amp;$AE77&amp;".*",TabSynthez[Page20],"NA")=$AF77,1,0),0)</f>
        <v>0</v>
      </c>
      <c r="BA77" s="22">
        <f>IF(COUNTIFS(TabSynthez[Test],"="&amp;$AE77&amp;".*",TabSynthez[Page21],"Validé")&gt;0,IF(COUNTIFS(TabSynthez[Test],"="&amp;$AE77&amp;".*",TabSynthez[Page21],"Validé")+COUNTIFS(TabSynthez[Test],"="&amp;$AE77&amp;".*",TabSynthez[Page21],"NA")=$AF77,1,0),0)</f>
        <v>0</v>
      </c>
    </row>
    <row r="78" spans="1:53" s="9" customFormat="1" x14ac:dyDescent="0.25">
      <c r="A78" s="68"/>
      <c r="B78" s="74" t="str">
        <f>Modèle!B80</f>
        <v>Multimédia</v>
      </c>
      <c r="C78" s="80" t="str">
        <f>Modèle!D80</f>
        <v>4.1.2</v>
      </c>
      <c r="D78" s="81" t="str">
        <f>Modèle!E80</f>
        <v>A</v>
      </c>
      <c r="E78" s="187">
        <f ca="1">COUNTIF(OFFSET(Synthèse!$G87,0,0,1,COUNTA(Synthèse!$10:$10)-6),"="&amp;$E$1)</f>
        <v>0</v>
      </c>
      <c r="F78" s="187">
        <f ca="1">COUNTIF(OFFSET(Synthèse!$G87,0,0,1,COUNTA(Synthèse!$10:$10)-6),"="&amp;$F$1)</f>
        <v>0</v>
      </c>
      <c r="G78" s="187">
        <f ca="1">COUNTIF(OFFSET(Synthèse!$G87,0,0,1,COUNTA(Synthèse!$10:$10)-6),"="&amp;$G$1)</f>
        <v>0</v>
      </c>
      <c r="H78" s="187">
        <f ca="1">COUNTIF(OFFSET(Synthèse!$G87,0,0,1,COUNTA(Synthèse!$10:$10)-6),"="&amp;$H$1)</f>
        <v>21</v>
      </c>
      <c r="I78" s="214">
        <f t="shared" ca="1" si="23"/>
        <v>21</v>
      </c>
      <c r="J78" s="68"/>
      <c r="K78" s="96" t="s">
        <v>742</v>
      </c>
      <c r="L78" s="193" t="s">
        <v>24</v>
      </c>
      <c r="M78" s="193"/>
      <c r="N78" s="193" t="s">
        <v>530</v>
      </c>
      <c r="O78" s="194">
        <f ca="1">IF(SUM(E$137:E$137)&gt;=1,0,1)</f>
        <v>1</v>
      </c>
      <c r="P78" s="194">
        <f ca="1">IF(SUM(E$137)&gt;=1,1,IF(SUM(G$137)&gt;=1,1,IF(SUM(F$137)&gt;=1,0,1)))</f>
        <v>0</v>
      </c>
      <c r="Q78" s="194">
        <f ca="1">IF(SUM(E$137)&gt;=1,1,IF(SUM(G$137)&gt;=1,0,1))</f>
        <v>1</v>
      </c>
      <c r="R78" s="194">
        <f ca="1">IF(SUM(E$137)&gt;=1,1,IF(SUM(G$137)&gt;=1,1,IF(SUM(F$137)&gt;=1,1,IF(SUM(H$137)&gt;=1,0,1))))</f>
        <v>1</v>
      </c>
      <c r="S78" s="68"/>
      <c r="U78" s="68"/>
      <c r="X78" s="68"/>
      <c r="AA78" s="68"/>
      <c r="AD78" s="68"/>
      <c r="AE78" s="271" t="s">
        <v>543</v>
      </c>
      <c r="AF78" s="217">
        <f>COUNTIF(TabTrans[Test],"="&amp;Value!$AE78&amp;".*")</f>
        <v>1</v>
      </c>
      <c r="AG78" s="22">
        <f>IF(COUNTIFS(TabSynthez[Test],"="&amp;$AE78&amp;".*",TabSynthez[Page1],"Validé")&gt;0,IF(COUNTIFS(TabSynthez[Test],"="&amp;$AE78&amp;".*",TabSynthez[Page1],"Validé")+COUNTIFS(TabSynthez[Test],"="&amp;$AE78&amp;".*",TabSynthez[Page1],"NA")=$AF78,1,0),0)</f>
        <v>0</v>
      </c>
      <c r="AH78" s="22">
        <f>IF(COUNTIFS(TabSynthez[Test],"="&amp;$AE78&amp;".*",TabSynthez[Page2],"Validé")&gt;0,IF(COUNTIFS(TabSynthez[Test],"="&amp;$AE78&amp;".*",TabSynthez[Page2],"Validé")+COUNTIFS(TabSynthez[Test],"="&amp;$AE78&amp;".*",TabSynthez[Page2],"NA")=$AF78,1,0),0)</f>
        <v>0</v>
      </c>
      <c r="AI78" s="22">
        <f>IF(COUNTIFS(TabSynthez[Test],"="&amp;$AE78&amp;".*",TabSynthez[Page3],"Validé")&gt;0,IF(COUNTIFS(TabSynthez[Test],"="&amp;$AE78&amp;".*",TabSynthez[Page3],"Validé")+COUNTIFS(TabSynthez[Test],"="&amp;$AE78&amp;".*",TabSynthez[Page3],"NA")=$AF78,1,0),0)</f>
        <v>0</v>
      </c>
      <c r="AJ78" s="22">
        <f>IF(COUNTIFS(TabSynthez[Test],"="&amp;$AE78&amp;".*",TabSynthez[Page4],"Validé")&gt;0,IF(COUNTIFS(TabSynthez[Test],"="&amp;$AE78&amp;".*",TabSynthez[Page4],"Validé")+COUNTIFS(TabSynthez[Test],"="&amp;$AE78&amp;".*",TabSynthez[Page4],"NA")=$AF78,1,0),0)</f>
        <v>0</v>
      </c>
      <c r="AK78" s="22">
        <f>IF(COUNTIFS(TabSynthez[Test],"="&amp;$AE78&amp;".*",TabSynthez[Page5],"Validé")&gt;0,IF(COUNTIFS(TabSynthez[Test],"="&amp;$AE78&amp;".*",TabSynthez[Page5],"Validé")+COUNTIFS(TabSynthez[Test],"="&amp;$AE78&amp;".*",TabSynthez[Page5],"NA")=$AF78,1,0),0)</f>
        <v>0</v>
      </c>
      <c r="AL78" s="22">
        <f>IF(COUNTIFS(TabSynthez[Test],"="&amp;$AE78&amp;".*",TabSynthez[Page6],"Validé")&gt;0,IF(COUNTIFS(TabSynthez[Test],"="&amp;$AE78&amp;".*",TabSynthez[Page6],"Validé")+COUNTIFS(TabSynthez[Test],"="&amp;$AE78&amp;".*",TabSynthez[Page6],"NA")=$AF78,1,0),0)</f>
        <v>0</v>
      </c>
      <c r="AM78" s="22">
        <f>IF(COUNTIFS(TabSynthez[Test],"="&amp;$AE78&amp;".*",TabSynthez[Page7],"Validé")&gt;0,IF(COUNTIFS(TabSynthez[Test],"="&amp;$AE78&amp;".*",TabSynthez[Page7],"Validé")+COUNTIFS(TabSynthez[Test],"="&amp;$AE78&amp;".*",TabSynthez[Page7],"NA")=$AF78,1,0),0)</f>
        <v>0</v>
      </c>
      <c r="AN78" s="22">
        <f>IF(COUNTIFS(TabSynthez[Test],"="&amp;$AE78&amp;".*",TabSynthez[Page8],"Validé")&gt;0,IF(COUNTIFS(TabSynthez[Test],"="&amp;$AE78&amp;".*",TabSynthez[Page8],"Validé")+COUNTIFS(TabSynthez[Test],"="&amp;$AE78&amp;".*",TabSynthez[Page8],"NA")=$AF78,1,0),0)</f>
        <v>0</v>
      </c>
      <c r="AO78" s="22">
        <f>IF(COUNTIFS(TabSynthez[Test],"="&amp;$AE78&amp;".*",TabSynthez[Page9],"Validé")&gt;0,IF(COUNTIFS(TabSynthez[Test],"="&amp;$AE78&amp;".*",TabSynthez[Page9],"Validé")+COUNTIFS(TabSynthez[Test],"="&amp;$AE78&amp;".*",TabSynthez[Page9],"NA")=$AF78,1,0),0)</f>
        <v>0</v>
      </c>
      <c r="AP78" s="22">
        <f>IF(COUNTIFS(TabSynthez[Test],"="&amp;$AE78&amp;".*",TabSynthez[Page10],"Validé")&gt;0,IF(COUNTIFS(TabSynthez[Test],"="&amp;$AE78&amp;".*",TabSynthez[Page10],"Validé")+COUNTIFS(TabSynthez[Test],"="&amp;$AE78&amp;".*",TabSynthez[Page10],"NA")=$AF78,1,0),0)</f>
        <v>0</v>
      </c>
      <c r="AQ78" s="22">
        <f>IF(COUNTIFS(TabSynthez[Test],"="&amp;$AE78&amp;".*",TabSynthez[Page11],"Validé")&gt;0,IF(COUNTIFS(TabSynthez[Test],"="&amp;$AE78&amp;".*",TabSynthez[Page11],"Validé")+COUNTIFS(TabSynthez[Test],"="&amp;$AE78&amp;".*",TabSynthez[Page11],"NA")=$AF78,1,0),0)</f>
        <v>0</v>
      </c>
      <c r="AR78" s="22">
        <f>IF(COUNTIFS(TabSynthez[Test],"="&amp;$AE78&amp;".*",TabSynthez[Page12],"Validé")&gt;0,IF(COUNTIFS(TabSynthez[Test],"="&amp;$AE78&amp;".*",TabSynthez[Page12],"Validé")+COUNTIFS(TabSynthez[Test],"="&amp;$AE78&amp;".*",TabSynthez[Page12],"NA")=$AF78,1,0),0)</f>
        <v>0</v>
      </c>
      <c r="AS78" s="22">
        <f>IF(COUNTIFS(TabSynthez[Test],"="&amp;$AE78&amp;".*",TabSynthez[Page13],"Validé")&gt;0,IF(COUNTIFS(TabSynthez[Test],"="&amp;$AE78&amp;".*",TabSynthez[Page13],"Validé")+COUNTIFS(TabSynthez[Test],"="&amp;$AE78&amp;".*",TabSynthez[Page13],"NA")=$AF78,1,0),0)</f>
        <v>0</v>
      </c>
      <c r="AT78" s="22">
        <f>IF(COUNTIFS(TabSynthez[Test],"="&amp;$AE78&amp;".*",TabSynthez[Page14],"Validé")&gt;0,IF(COUNTIFS(TabSynthez[Test],"="&amp;$AE78&amp;".*",TabSynthez[Page14],"Validé")+COUNTIFS(TabSynthez[Test],"="&amp;$AE78&amp;".*",TabSynthez[Page14],"NA")=$AF78,1,0),0)</f>
        <v>0</v>
      </c>
      <c r="AU78" s="22">
        <f>IF(COUNTIFS(TabSynthez[Test],"="&amp;$AE78&amp;".*",TabSynthez[Page15],"Validé")&gt;0,IF(COUNTIFS(TabSynthez[Test],"="&amp;$AE78&amp;".*",TabSynthez[Page15],"Validé")+COUNTIFS(TabSynthez[Test],"="&amp;$AE78&amp;".*",TabSynthez[Page15],"NA")=$AF78,1,0),0)</f>
        <v>0</v>
      </c>
      <c r="AV78" s="22">
        <f>IF(COUNTIFS(TabSynthez[Test],"="&amp;$AE78&amp;".*",TabSynthez[Page16],"Validé")&gt;0,IF(COUNTIFS(TabSynthez[Test],"="&amp;$AE78&amp;".*",TabSynthez[Page16],"Validé")+COUNTIFS(TabSynthez[Test],"="&amp;$AE78&amp;".*",TabSynthez[Page16],"NA")=$AF78,1,0),0)</f>
        <v>0</v>
      </c>
      <c r="AW78" s="22">
        <f>IF(COUNTIFS(TabSynthez[Test],"="&amp;$AE78&amp;".*",TabSynthez[Page17],"Validé")&gt;0,IF(COUNTIFS(TabSynthez[Test],"="&amp;$AE78&amp;".*",TabSynthez[Page17],"Validé")+COUNTIFS(TabSynthez[Test],"="&amp;$AE78&amp;".*",TabSynthez[Page17],"NA")=$AF78,1,0),0)</f>
        <v>0</v>
      </c>
      <c r="AX78" s="22">
        <f>IF(COUNTIFS(TabSynthez[Test],"="&amp;$AE78&amp;".*",TabSynthez[Page18],"Validé")&gt;0,IF(COUNTIFS(TabSynthez[Test],"="&amp;$AE78&amp;".*",TabSynthez[Page18],"Validé")+COUNTIFS(TabSynthez[Test],"="&amp;$AE78&amp;".*",TabSynthez[Page18],"NA")=$AF78,1,0),0)</f>
        <v>0</v>
      </c>
      <c r="AY78" s="22">
        <f>IF(COUNTIFS(TabSynthez[Test],"="&amp;$AE78&amp;".*",TabSynthez[Page19],"Validé")&gt;0,IF(COUNTIFS(TabSynthez[Test],"="&amp;$AE78&amp;".*",TabSynthez[Page19],"Validé")+COUNTIFS(TabSynthez[Test],"="&amp;$AE78&amp;".*",TabSynthez[Page19],"NA")=$AF78,1,0),0)</f>
        <v>0</v>
      </c>
      <c r="AZ78" s="22">
        <f>IF(COUNTIFS(TabSynthez[Test],"="&amp;$AE78&amp;".*",TabSynthez[Page20],"Validé")&gt;0,IF(COUNTIFS(TabSynthez[Test],"="&amp;$AE78&amp;".*",TabSynthez[Page20],"Validé")+COUNTIFS(TabSynthez[Test],"="&amp;$AE78&amp;".*",TabSynthez[Page20],"NA")=$AF78,1,0),0)</f>
        <v>0</v>
      </c>
      <c r="BA78" s="22">
        <f>IF(COUNTIFS(TabSynthez[Test],"="&amp;$AE78&amp;".*",TabSynthez[Page21],"Validé")&gt;0,IF(COUNTIFS(TabSynthez[Test],"="&amp;$AE78&amp;".*",TabSynthez[Page21],"Validé")+COUNTIFS(TabSynthez[Test],"="&amp;$AE78&amp;".*",TabSynthez[Page21],"NA")=$AF78,1,0),0)</f>
        <v>0</v>
      </c>
    </row>
    <row r="79" spans="1:53" s="9" customFormat="1" x14ac:dyDescent="0.25">
      <c r="A79" s="68"/>
      <c r="B79" s="74" t="str">
        <f>Modèle!B81</f>
        <v>Multimédia</v>
      </c>
      <c r="C79" s="80" t="str">
        <f>Modèle!D81</f>
        <v>4.1.3</v>
      </c>
      <c r="D79" s="81" t="str">
        <f>Modèle!E81</f>
        <v>A</v>
      </c>
      <c r="E79" s="187">
        <f ca="1">COUNTIF(OFFSET(Synthèse!$G88,0,0,1,COUNTA(Synthèse!$10:$10)-6),"="&amp;$E$1)</f>
        <v>0</v>
      </c>
      <c r="F79" s="187">
        <f ca="1">COUNTIF(OFFSET(Synthèse!$G88,0,0,1,COUNTA(Synthèse!$10:$10)-6),"="&amp;$F$1)</f>
        <v>0</v>
      </c>
      <c r="G79" s="187">
        <f ca="1">COUNTIF(OFFSET(Synthèse!$G88,0,0,1,COUNTA(Synthèse!$10:$10)-6),"="&amp;$G$1)</f>
        <v>0</v>
      </c>
      <c r="H79" s="187">
        <f ca="1">COUNTIF(OFFSET(Synthèse!$G88,0,0,1,COUNTA(Synthèse!$10:$10)-6),"="&amp;$H$1)</f>
        <v>21</v>
      </c>
      <c r="I79" s="214">
        <f t="shared" ca="1" si="23"/>
        <v>21</v>
      </c>
      <c r="J79" s="68"/>
      <c r="K79" s="96" t="s">
        <v>743</v>
      </c>
      <c r="L79" s="193" t="s">
        <v>24</v>
      </c>
      <c r="M79" s="193"/>
      <c r="N79" s="193" t="s">
        <v>531</v>
      </c>
      <c r="O79" s="194">
        <f ca="1">IF(SUM(E$138:E$138)&gt;=1,0,1)</f>
        <v>1</v>
      </c>
      <c r="P79" s="194">
        <f ca="1">IF(SUM(E$138)&gt;=1,1,IF(SUM(G$138)&gt;=1,1,IF(SUM(F$138)&gt;=1,0,1)))</f>
        <v>0</v>
      </c>
      <c r="Q79" s="194">
        <f ca="1">IF(SUM(E$138)&gt;=1,1,IF(SUM(G$138)&gt;=1,0,1))</f>
        <v>1</v>
      </c>
      <c r="R79" s="194">
        <f ca="1">IF(SUM(E$138)&gt;=1,1,IF(SUM(G$138)&gt;=1,1,IF(SUM(F$138)&gt;=1,1,IF(SUM(H$138)&gt;=1,0,1))))</f>
        <v>1</v>
      </c>
      <c r="S79" s="68"/>
      <c r="U79" s="68"/>
      <c r="X79" s="68"/>
      <c r="AA79" s="68"/>
      <c r="AD79" s="68"/>
      <c r="AE79" s="271" t="s">
        <v>544</v>
      </c>
      <c r="AF79" s="217">
        <f>COUNTIF(TabTrans[Test],"="&amp;Value!$AE79&amp;".*")</f>
        <v>1</v>
      </c>
      <c r="AG79" s="22">
        <f>IF(COUNTIFS(TabSynthez[Test],"="&amp;$AE79&amp;".*",TabSynthez[Page1],"Validé")&gt;0,IF(COUNTIFS(TabSynthez[Test],"="&amp;$AE79&amp;".*",TabSynthez[Page1],"Validé")+COUNTIFS(TabSynthez[Test],"="&amp;$AE79&amp;".*",TabSynthez[Page1],"NA")=$AF79,1,0),0)</f>
        <v>0</v>
      </c>
      <c r="AH79" s="22">
        <f>IF(COUNTIFS(TabSynthez[Test],"="&amp;$AE79&amp;".*",TabSynthez[Page2],"Validé")&gt;0,IF(COUNTIFS(TabSynthez[Test],"="&amp;$AE79&amp;".*",TabSynthez[Page2],"Validé")+COUNTIFS(TabSynthez[Test],"="&amp;$AE79&amp;".*",TabSynthez[Page2],"NA")=$AF79,1,0),0)</f>
        <v>0</v>
      </c>
      <c r="AI79" s="22">
        <f>IF(COUNTIFS(TabSynthez[Test],"="&amp;$AE79&amp;".*",TabSynthez[Page3],"Validé")&gt;0,IF(COUNTIFS(TabSynthez[Test],"="&amp;$AE79&amp;".*",TabSynthez[Page3],"Validé")+COUNTIFS(TabSynthez[Test],"="&amp;$AE79&amp;".*",TabSynthez[Page3],"NA")=$AF79,1,0),0)</f>
        <v>0</v>
      </c>
      <c r="AJ79" s="22">
        <f>IF(COUNTIFS(TabSynthez[Test],"="&amp;$AE79&amp;".*",TabSynthez[Page4],"Validé")&gt;0,IF(COUNTIFS(TabSynthez[Test],"="&amp;$AE79&amp;".*",TabSynthez[Page4],"Validé")+COUNTIFS(TabSynthez[Test],"="&amp;$AE79&amp;".*",TabSynthez[Page4],"NA")=$AF79,1,0),0)</f>
        <v>0</v>
      </c>
      <c r="AK79" s="22">
        <f>IF(COUNTIFS(TabSynthez[Test],"="&amp;$AE79&amp;".*",TabSynthez[Page5],"Validé")&gt;0,IF(COUNTIFS(TabSynthez[Test],"="&amp;$AE79&amp;".*",TabSynthez[Page5],"Validé")+COUNTIFS(TabSynthez[Test],"="&amp;$AE79&amp;".*",TabSynthez[Page5],"NA")=$AF79,1,0),0)</f>
        <v>0</v>
      </c>
      <c r="AL79" s="22">
        <f>IF(COUNTIFS(TabSynthez[Test],"="&amp;$AE79&amp;".*",TabSynthez[Page6],"Validé")&gt;0,IF(COUNTIFS(TabSynthez[Test],"="&amp;$AE79&amp;".*",TabSynthez[Page6],"Validé")+COUNTIFS(TabSynthez[Test],"="&amp;$AE79&amp;".*",TabSynthez[Page6],"NA")=$AF79,1,0),0)</f>
        <v>0</v>
      </c>
      <c r="AM79" s="22">
        <f>IF(COUNTIFS(TabSynthez[Test],"="&amp;$AE79&amp;".*",TabSynthez[Page7],"Validé")&gt;0,IF(COUNTIFS(TabSynthez[Test],"="&amp;$AE79&amp;".*",TabSynthez[Page7],"Validé")+COUNTIFS(TabSynthez[Test],"="&amp;$AE79&amp;".*",TabSynthez[Page7],"NA")=$AF79,1,0),0)</f>
        <v>0</v>
      </c>
      <c r="AN79" s="22">
        <f>IF(COUNTIFS(TabSynthez[Test],"="&amp;$AE79&amp;".*",TabSynthez[Page8],"Validé")&gt;0,IF(COUNTIFS(TabSynthez[Test],"="&amp;$AE79&amp;".*",TabSynthez[Page8],"Validé")+COUNTIFS(TabSynthez[Test],"="&amp;$AE79&amp;".*",TabSynthez[Page8],"NA")=$AF79,1,0),0)</f>
        <v>0</v>
      </c>
      <c r="AO79" s="22">
        <f>IF(COUNTIFS(TabSynthez[Test],"="&amp;$AE79&amp;".*",TabSynthez[Page9],"Validé")&gt;0,IF(COUNTIFS(TabSynthez[Test],"="&amp;$AE79&amp;".*",TabSynthez[Page9],"Validé")+COUNTIFS(TabSynthez[Test],"="&amp;$AE79&amp;".*",TabSynthez[Page9],"NA")=$AF79,1,0),0)</f>
        <v>0</v>
      </c>
      <c r="AP79" s="22">
        <f>IF(COUNTIFS(TabSynthez[Test],"="&amp;$AE79&amp;".*",TabSynthez[Page10],"Validé")&gt;0,IF(COUNTIFS(TabSynthez[Test],"="&amp;$AE79&amp;".*",TabSynthez[Page10],"Validé")+COUNTIFS(TabSynthez[Test],"="&amp;$AE79&amp;".*",TabSynthez[Page10],"NA")=$AF79,1,0),0)</f>
        <v>0</v>
      </c>
      <c r="AQ79" s="22">
        <f>IF(COUNTIFS(TabSynthez[Test],"="&amp;$AE79&amp;".*",TabSynthez[Page11],"Validé")&gt;0,IF(COUNTIFS(TabSynthez[Test],"="&amp;$AE79&amp;".*",TabSynthez[Page11],"Validé")+COUNTIFS(TabSynthez[Test],"="&amp;$AE79&amp;".*",TabSynthez[Page11],"NA")=$AF79,1,0),0)</f>
        <v>0</v>
      </c>
      <c r="AR79" s="22">
        <f>IF(COUNTIFS(TabSynthez[Test],"="&amp;$AE79&amp;".*",TabSynthez[Page12],"Validé")&gt;0,IF(COUNTIFS(TabSynthez[Test],"="&amp;$AE79&amp;".*",TabSynthez[Page12],"Validé")+COUNTIFS(TabSynthez[Test],"="&amp;$AE79&amp;".*",TabSynthez[Page12],"NA")=$AF79,1,0),0)</f>
        <v>0</v>
      </c>
      <c r="AS79" s="22">
        <f>IF(COUNTIFS(TabSynthez[Test],"="&amp;$AE79&amp;".*",TabSynthez[Page13],"Validé")&gt;0,IF(COUNTIFS(TabSynthez[Test],"="&amp;$AE79&amp;".*",TabSynthez[Page13],"Validé")+COUNTIFS(TabSynthez[Test],"="&amp;$AE79&amp;".*",TabSynthez[Page13],"NA")=$AF79,1,0),0)</f>
        <v>0</v>
      </c>
      <c r="AT79" s="22">
        <f>IF(COUNTIFS(TabSynthez[Test],"="&amp;$AE79&amp;".*",TabSynthez[Page14],"Validé")&gt;0,IF(COUNTIFS(TabSynthez[Test],"="&amp;$AE79&amp;".*",TabSynthez[Page14],"Validé")+COUNTIFS(TabSynthez[Test],"="&amp;$AE79&amp;".*",TabSynthez[Page14],"NA")=$AF79,1,0),0)</f>
        <v>0</v>
      </c>
      <c r="AU79" s="22">
        <f>IF(COUNTIFS(TabSynthez[Test],"="&amp;$AE79&amp;".*",TabSynthez[Page15],"Validé")&gt;0,IF(COUNTIFS(TabSynthez[Test],"="&amp;$AE79&amp;".*",TabSynthez[Page15],"Validé")+COUNTIFS(TabSynthez[Test],"="&amp;$AE79&amp;".*",TabSynthez[Page15],"NA")=$AF79,1,0),0)</f>
        <v>0</v>
      </c>
      <c r="AV79" s="22">
        <f>IF(COUNTIFS(TabSynthez[Test],"="&amp;$AE79&amp;".*",TabSynthez[Page16],"Validé")&gt;0,IF(COUNTIFS(TabSynthez[Test],"="&amp;$AE79&amp;".*",TabSynthez[Page16],"Validé")+COUNTIFS(TabSynthez[Test],"="&amp;$AE79&amp;".*",TabSynthez[Page16],"NA")=$AF79,1,0),0)</f>
        <v>0</v>
      </c>
      <c r="AW79" s="22">
        <f>IF(COUNTIFS(TabSynthez[Test],"="&amp;$AE79&amp;".*",TabSynthez[Page17],"Validé")&gt;0,IF(COUNTIFS(TabSynthez[Test],"="&amp;$AE79&amp;".*",TabSynthez[Page17],"Validé")+COUNTIFS(TabSynthez[Test],"="&amp;$AE79&amp;".*",TabSynthez[Page17],"NA")=$AF79,1,0),0)</f>
        <v>0</v>
      </c>
      <c r="AX79" s="22">
        <f>IF(COUNTIFS(TabSynthez[Test],"="&amp;$AE79&amp;".*",TabSynthez[Page18],"Validé")&gt;0,IF(COUNTIFS(TabSynthez[Test],"="&amp;$AE79&amp;".*",TabSynthez[Page18],"Validé")+COUNTIFS(TabSynthez[Test],"="&amp;$AE79&amp;".*",TabSynthez[Page18],"NA")=$AF79,1,0),0)</f>
        <v>0</v>
      </c>
      <c r="AY79" s="22">
        <f>IF(COUNTIFS(TabSynthez[Test],"="&amp;$AE79&amp;".*",TabSynthez[Page19],"Validé")&gt;0,IF(COUNTIFS(TabSynthez[Test],"="&amp;$AE79&amp;".*",TabSynthez[Page19],"Validé")+COUNTIFS(TabSynthez[Test],"="&amp;$AE79&amp;".*",TabSynthez[Page19],"NA")=$AF79,1,0),0)</f>
        <v>0</v>
      </c>
      <c r="AZ79" s="22">
        <f>IF(COUNTIFS(TabSynthez[Test],"="&amp;$AE79&amp;".*",TabSynthez[Page20],"Validé")&gt;0,IF(COUNTIFS(TabSynthez[Test],"="&amp;$AE79&amp;".*",TabSynthez[Page20],"Validé")+COUNTIFS(TabSynthez[Test],"="&amp;$AE79&amp;".*",TabSynthez[Page20],"NA")=$AF79,1,0),0)</f>
        <v>0</v>
      </c>
      <c r="BA79" s="22">
        <f>IF(COUNTIFS(TabSynthez[Test],"="&amp;$AE79&amp;".*",TabSynthez[Page21],"Validé")&gt;0,IF(COUNTIFS(TabSynthez[Test],"="&amp;$AE79&amp;".*",TabSynthez[Page21],"Validé")+COUNTIFS(TabSynthez[Test],"="&amp;$AE79&amp;".*",TabSynthez[Page21],"NA")=$AF79,1,0),0)</f>
        <v>0</v>
      </c>
    </row>
    <row r="80" spans="1:53" s="9" customFormat="1" x14ac:dyDescent="0.25">
      <c r="A80" s="68"/>
      <c r="B80" s="75" t="str">
        <f>Modèle!B82</f>
        <v>Multimédia</v>
      </c>
      <c r="C80" s="82" t="str">
        <f>Modèle!D82</f>
        <v>4.2.1</v>
      </c>
      <c r="D80" s="83" t="str">
        <f>Modèle!E82</f>
        <v>A</v>
      </c>
      <c r="E80" s="188">
        <f ca="1">COUNTIF(OFFSET(Synthèse!$G89,0,0,1,COUNTA(Synthèse!$10:$10)-6),"="&amp;$E$1)</f>
        <v>0</v>
      </c>
      <c r="F80" s="188">
        <f ca="1">COUNTIF(OFFSET(Synthèse!$G89,0,0,1,COUNTA(Synthèse!$10:$10)-6),"="&amp;$F$1)</f>
        <v>0</v>
      </c>
      <c r="G80" s="188">
        <f ca="1">COUNTIF(OFFSET(Synthèse!$G89,0,0,1,COUNTA(Synthèse!$10:$10)-6),"="&amp;$G$1)</f>
        <v>0</v>
      </c>
      <c r="H80" s="188">
        <f ca="1">COUNTIF(OFFSET(Synthèse!$G89,0,0,1,COUNTA(Synthèse!$10:$10)-6),"="&amp;$H$1)</f>
        <v>21</v>
      </c>
      <c r="I80" s="214">
        <f t="shared" ca="1" si="23"/>
        <v>21</v>
      </c>
      <c r="J80" s="68"/>
      <c r="K80" s="96" t="s">
        <v>744</v>
      </c>
      <c r="L80" s="193" t="s">
        <v>24</v>
      </c>
      <c r="M80" s="193"/>
      <c r="N80" s="193" t="s">
        <v>532</v>
      </c>
      <c r="O80" s="194">
        <f ca="1">IF(SUM(E$139:E$139)&gt;=1,0,1)</f>
        <v>1</v>
      </c>
      <c r="P80" s="194">
        <f ca="1">IF(SUM(E$139)&gt;=1,1,IF(SUM(G$139)&gt;=1,1,IF(SUM(F$139)&gt;=1,0,1)))</f>
        <v>0</v>
      </c>
      <c r="Q80" s="194">
        <f ca="1">IF(SUM(E$139)&gt;=1,1,IF(SUM(G$139)&gt;=1,0,1))</f>
        <v>1</v>
      </c>
      <c r="R80" s="194">
        <f ca="1">IF(SUM(E$139)&gt;=1,1,IF(SUM(G$139)&gt;=1,1,IF(SUM(F$139)&gt;=1,1,IF(SUM(H$139)&gt;=1,0,1))))</f>
        <v>1</v>
      </c>
      <c r="S80" s="68"/>
      <c r="U80" s="68"/>
      <c r="X80" s="68"/>
      <c r="AA80" s="68"/>
      <c r="AD80" s="68"/>
      <c r="AE80" s="271" t="s">
        <v>545</v>
      </c>
      <c r="AF80" s="217">
        <f>COUNTIF(TabTrans[Test],"="&amp;Value!$AE80&amp;".*")</f>
        <v>3</v>
      </c>
      <c r="AG80" s="22">
        <f>IF(COUNTIFS(TabSynthez[Test],"="&amp;$AE80&amp;".*",TabSynthez[Page1],"Validé")&gt;0,IF(COUNTIFS(TabSynthez[Test],"="&amp;$AE80&amp;".*",TabSynthez[Page1],"Validé")+COUNTIFS(TabSynthez[Test],"="&amp;$AE80&amp;".*",TabSynthez[Page1],"NA")=$AF80,1,0),0)</f>
        <v>0</v>
      </c>
      <c r="AH80" s="22">
        <f>IF(COUNTIFS(TabSynthez[Test],"="&amp;$AE80&amp;".*",TabSynthez[Page2],"Validé")&gt;0,IF(COUNTIFS(TabSynthez[Test],"="&amp;$AE80&amp;".*",TabSynthez[Page2],"Validé")+COUNTIFS(TabSynthez[Test],"="&amp;$AE80&amp;".*",TabSynthez[Page2],"NA")=$AF80,1,0),0)</f>
        <v>1</v>
      </c>
      <c r="AI80" s="22">
        <f>IF(COUNTIFS(TabSynthez[Test],"="&amp;$AE80&amp;".*",TabSynthez[Page3],"Validé")&gt;0,IF(COUNTIFS(TabSynthez[Test],"="&amp;$AE80&amp;".*",TabSynthez[Page3],"Validé")+COUNTIFS(TabSynthez[Test],"="&amp;$AE80&amp;".*",TabSynthez[Page3],"NA")=$AF80,1,0),0)</f>
        <v>1</v>
      </c>
      <c r="AJ80" s="22">
        <f>IF(COUNTIFS(TabSynthez[Test],"="&amp;$AE80&amp;".*",TabSynthez[Page4],"Validé")&gt;0,IF(COUNTIFS(TabSynthez[Test],"="&amp;$AE80&amp;".*",TabSynthez[Page4],"Validé")+COUNTIFS(TabSynthez[Test],"="&amp;$AE80&amp;".*",TabSynthez[Page4],"NA")=$AF80,1,0),0)</f>
        <v>1</v>
      </c>
      <c r="AK80" s="22">
        <f>IF(COUNTIFS(TabSynthez[Test],"="&amp;$AE80&amp;".*",TabSynthez[Page5],"Validé")&gt;0,IF(COUNTIFS(TabSynthez[Test],"="&amp;$AE80&amp;".*",TabSynthez[Page5],"Validé")+COUNTIFS(TabSynthez[Test],"="&amp;$AE80&amp;".*",TabSynthez[Page5],"NA")=$AF80,1,0),0)</f>
        <v>0</v>
      </c>
      <c r="AL80" s="22">
        <f>IF(COUNTIFS(TabSynthez[Test],"="&amp;$AE80&amp;".*",TabSynthez[Page6],"Validé")&gt;0,IF(COUNTIFS(TabSynthez[Test],"="&amp;$AE80&amp;".*",TabSynthez[Page6],"Validé")+COUNTIFS(TabSynthez[Test],"="&amp;$AE80&amp;".*",TabSynthez[Page6],"NA")=$AF80,1,0),0)</f>
        <v>0</v>
      </c>
      <c r="AM80" s="22">
        <f>IF(COUNTIFS(TabSynthez[Test],"="&amp;$AE80&amp;".*",TabSynthez[Page7],"Validé")&gt;0,IF(COUNTIFS(TabSynthez[Test],"="&amp;$AE80&amp;".*",TabSynthez[Page7],"Validé")+COUNTIFS(TabSynthez[Test],"="&amp;$AE80&amp;".*",TabSynthez[Page7],"NA")=$AF80,1,0),0)</f>
        <v>1</v>
      </c>
      <c r="AN80" s="22">
        <f>IF(COUNTIFS(TabSynthez[Test],"="&amp;$AE80&amp;".*",TabSynthez[Page8],"Validé")&gt;0,IF(COUNTIFS(TabSynthez[Test],"="&amp;$AE80&amp;".*",TabSynthez[Page8],"Validé")+COUNTIFS(TabSynthez[Test],"="&amp;$AE80&amp;".*",TabSynthez[Page8],"NA")=$AF80,1,0),0)</f>
        <v>1</v>
      </c>
      <c r="AO80" s="22">
        <f>IF(COUNTIFS(TabSynthez[Test],"="&amp;$AE80&amp;".*",TabSynthez[Page9],"Validé")&gt;0,IF(COUNTIFS(TabSynthez[Test],"="&amp;$AE80&amp;".*",TabSynthez[Page9],"Validé")+COUNTIFS(TabSynthez[Test],"="&amp;$AE80&amp;".*",TabSynthez[Page9],"NA")=$AF80,1,0),0)</f>
        <v>1</v>
      </c>
      <c r="AP80" s="22">
        <f>IF(COUNTIFS(TabSynthez[Test],"="&amp;$AE80&amp;".*",TabSynthez[Page10],"Validé")&gt;0,IF(COUNTIFS(TabSynthez[Test],"="&amp;$AE80&amp;".*",TabSynthez[Page10],"Validé")+COUNTIFS(TabSynthez[Test],"="&amp;$AE80&amp;".*",TabSynthez[Page10],"NA")=$AF80,1,0),0)</f>
        <v>1</v>
      </c>
      <c r="AQ80" s="22">
        <f>IF(COUNTIFS(TabSynthez[Test],"="&amp;$AE80&amp;".*",TabSynthez[Page11],"Validé")&gt;0,IF(COUNTIFS(TabSynthez[Test],"="&amp;$AE80&amp;".*",TabSynthez[Page11],"Validé")+COUNTIFS(TabSynthez[Test],"="&amp;$AE80&amp;".*",TabSynthez[Page11],"NA")=$AF80,1,0),0)</f>
        <v>1</v>
      </c>
      <c r="AR80" s="22">
        <f>IF(COUNTIFS(TabSynthez[Test],"="&amp;$AE80&amp;".*",TabSynthez[Page12],"Validé")&gt;0,IF(COUNTIFS(TabSynthez[Test],"="&amp;$AE80&amp;".*",TabSynthez[Page12],"Validé")+COUNTIFS(TabSynthez[Test],"="&amp;$AE80&amp;".*",TabSynthez[Page12],"NA")=$AF80,1,0),0)</f>
        <v>1</v>
      </c>
      <c r="AS80" s="22">
        <f>IF(COUNTIFS(TabSynthez[Test],"="&amp;$AE80&amp;".*",TabSynthez[Page13],"Validé")&gt;0,IF(COUNTIFS(TabSynthez[Test],"="&amp;$AE80&amp;".*",TabSynthez[Page13],"Validé")+COUNTIFS(TabSynthez[Test],"="&amp;$AE80&amp;".*",TabSynthez[Page13],"NA")=$AF80,1,0),0)</f>
        <v>1</v>
      </c>
      <c r="AT80" s="22">
        <f>IF(COUNTIFS(TabSynthez[Test],"="&amp;$AE80&amp;".*",TabSynthez[Page14],"Validé")&gt;0,IF(COUNTIFS(TabSynthez[Test],"="&amp;$AE80&amp;".*",TabSynthez[Page14],"Validé")+COUNTIFS(TabSynthez[Test],"="&amp;$AE80&amp;".*",TabSynthez[Page14],"NA")=$AF80,1,0),0)</f>
        <v>1</v>
      </c>
      <c r="AU80" s="22">
        <f>IF(COUNTIFS(TabSynthez[Test],"="&amp;$AE80&amp;".*",TabSynthez[Page15],"Validé")&gt;0,IF(COUNTIFS(TabSynthez[Test],"="&amp;$AE80&amp;".*",TabSynthez[Page15],"Validé")+COUNTIFS(TabSynthez[Test],"="&amp;$AE80&amp;".*",TabSynthez[Page15],"NA")=$AF80,1,0),0)</f>
        <v>1</v>
      </c>
      <c r="AV80" s="22">
        <f>IF(COUNTIFS(TabSynthez[Test],"="&amp;$AE80&amp;".*",TabSynthez[Page16],"Validé")&gt;0,IF(COUNTIFS(TabSynthez[Test],"="&amp;$AE80&amp;".*",TabSynthez[Page16],"Validé")+COUNTIFS(TabSynthez[Test],"="&amp;$AE80&amp;".*",TabSynthez[Page16],"NA")=$AF80,1,0),0)</f>
        <v>1</v>
      </c>
      <c r="AW80" s="22">
        <f>IF(COUNTIFS(TabSynthez[Test],"="&amp;$AE80&amp;".*",TabSynthez[Page17],"Validé")&gt;0,IF(COUNTIFS(TabSynthez[Test],"="&amp;$AE80&amp;".*",TabSynthez[Page17],"Validé")+COUNTIFS(TabSynthez[Test],"="&amp;$AE80&amp;".*",TabSynthez[Page17],"NA")=$AF80,1,0),0)</f>
        <v>1</v>
      </c>
      <c r="AX80" s="22">
        <f>IF(COUNTIFS(TabSynthez[Test],"="&amp;$AE80&amp;".*",TabSynthez[Page18],"Validé")&gt;0,IF(COUNTIFS(TabSynthez[Test],"="&amp;$AE80&amp;".*",TabSynthez[Page18],"Validé")+COUNTIFS(TabSynthez[Test],"="&amp;$AE80&amp;".*",TabSynthez[Page18],"NA")=$AF80,1,0),0)</f>
        <v>1</v>
      </c>
      <c r="AY80" s="22">
        <f>IF(COUNTIFS(TabSynthez[Test],"="&amp;$AE80&amp;".*",TabSynthez[Page19],"Validé")&gt;0,IF(COUNTIFS(TabSynthez[Test],"="&amp;$AE80&amp;".*",TabSynthez[Page19],"Validé")+COUNTIFS(TabSynthez[Test],"="&amp;$AE80&amp;".*",TabSynthez[Page19],"NA")=$AF80,1,0),0)</f>
        <v>1</v>
      </c>
      <c r="AZ80" s="22">
        <f>IF(COUNTIFS(TabSynthez[Test],"="&amp;$AE80&amp;".*",TabSynthez[Page20],"Validé")&gt;0,IF(COUNTIFS(TabSynthez[Test],"="&amp;$AE80&amp;".*",TabSynthez[Page20],"Validé")+COUNTIFS(TabSynthez[Test],"="&amp;$AE80&amp;".*",TabSynthez[Page20],"NA")=$AF80,1,0),0)</f>
        <v>0</v>
      </c>
      <c r="BA80" s="22">
        <f>IF(COUNTIFS(TabSynthez[Test],"="&amp;$AE80&amp;".*",TabSynthez[Page21],"Validé")&gt;0,IF(COUNTIFS(TabSynthez[Test],"="&amp;$AE80&amp;".*",TabSynthez[Page21],"Validé")+COUNTIFS(TabSynthez[Test],"="&amp;$AE80&amp;".*",TabSynthez[Page21],"NA")=$AF80,1,0),0)</f>
        <v>1</v>
      </c>
    </row>
    <row r="81" spans="1:53" s="9" customFormat="1" x14ac:dyDescent="0.25">
      <c r="A81" s="68"/>
      <c r="B81" s="75" t="str">
        <f>Modèle!B83</f>
        <v>Multimédia</v>
      </c>
      <c r="C81" s="82" t="str">
        <f>Modèle!D83</f>
        <v>4.2.2</v>
      </c>
      <c r="D81" s="83" t="str">
        <f>Modèle!E83</f>
        <v>A</v>
      </c>
      <c r="E81" s="188">
        <f ca="1">COUNTIF(OFFSET(Synthèse!$G90,0,0,1,COUNTA(Synthèse!$10:$10)-6),"="&amp;$E$1)</f>
        <v>0</v>
      </c>
      <c r="F81" s="188">
        <f ca="1">COUNTIF(OFFSET(Synthèse!$G90,0,0,1,COUNTA(Synthèse!$10:$10)-6),"="&amp;$F$1)</f>
        <v>0</v>
      </c>
      <c r="G81" s="188">
        <f ca="1">COUNTIF(OFFSET(Synthèse!$G90,0,0,1,COUNTA(Synthèse!$10:$10)-6),"="&amp;$G$1)</f>
        <v>0</v>
      </c>
      <c r="H81" s="188">
        <f ca="1">COUNTIF(OFFSET(Synthèse!$G90,0,0,1,COUNTA(Synthèse!$10:$10)-6),"="&amp;$H$1)</f>
        <v>21</v>
      </c>
      <c r="I81" s="214">
        <f t="shared" ca="1" si="23"/>
        <v>21</v>
      </c>
      <c r="J81" s="68"/>
      <c r="K81" s="96" t="s">
        <v>745</v>
      </c>
      <c r="L81" s="193" t="s">
        <v>24</v>
      </c>
      <c r="M81" s="193"/>
      <c r="N81" s="193" t="s">
        <v>533</v>
      </c>
      <c r="O81" s="194">
        <f ca="1">IF(SUM(E$140:E$140)&gt;=1,0,1)</f>
        <v>0</v>
      </c>
      <c r="P81" s="194">
        <f ca="1">IF(SUM(E$140)&gt;=1,1,IF(SUM(G$140)&gt;=1,1,IF(SUM(F$140)&gt;=1,0,1)))</f>
        <v>1</v>
      </c>
      <c r="Q81" s="194">
        <f ca="1">IF(SUM(E$140)&gt;=1,1,IF(SUM(G$140)&gt;=1,0,1))</f>
        <v>1</v>
      </c>
      <c r="R81" s="194">
        <f ca="1">IF(SUM(E$140)&gt;=1,1,IF(SUM(G$140)&gt;=1,1,IF(SUM(F$140)&gt;=1,1,IF(SUM(H$140)&gt;=1,0,1))))</f>
        <v>1</v>
      </c>
      <c r="S81" s="68"/>
      <c r="U81" s="68"/>
      <c r="X81" s="68"/>
      <c r="AA81" s="68"/>
      <c r="AD81" s="68"/>
      <c r="AE81" s="271" t="s">
        <v>546</v>
      </c>
      <c r="AF81" s="217">
        <f>COUNTIF(TabTrans[Test],"="&amp;Value!$AE81&amp;".*")</f>
        <v>3</v>
      </c>
      <c r="AG81" s="22">
        <f>IF(COUNTIFS(TabSynthez[Test],"="&amp;$AE81&amp;".*",TabSynthez[Page1],"Validé")&gt;0,IF(COUNTIFS(TabSynthez[Test],"="&amp;$AE81&amp;".*",TabSynthez[Page1],"Validé")+COUNTIFS(TabSynthez[Test],"="&amp;$AE81&amp;".*",TabSynthez[Page1],"NA")=$AF81,1,0),0)</f>
        <v>0</v>
      </c>
      <c r="AH81" s="22">
        <f>IF(COUNTIFS(TabSynthez[Test],"="&amp;$AE81&amp;".*",TabSynthez[Page2],"Validé")&gt;0,IF(COUNTIFS(TabSynthez[Test],"="&amp;$AE81&amp;".*",TabSynthez[Page2],"Validé")+COUNTIFS(TabSynthez[Test],"="&amp;$AE81&amp;".*",TabSynthez[Page2],"NA")=$AF81,1,0),0)</f>
        <v>0</v>
      </c>
      <c r="AI81" s="22">
        <f>IF(COUNTIFS(TabSynthez[Test],"="&amp;$AE81&amp;".*",TabSynthez[Page3],"Validé")&gt;0,IF(COUNTIFS(TabSynthez[Test],"="&amp;$AE81&amp;".*",TabSynthez[Page3],"Validé")+COUNTIFS(TabSynthez[Test],"="&amp;$AE81&amp;".*",TabSynthez[Page3],"NA")=$AF81,1,0),0)</f>
        <v>0</v>
      </c>
      <c r="AJ81" s="22">
        <f>IF(COUNTIFS(TabSynthez[Test],"="&amp;$AE81&amp;".*",TabSynthez[Page4],"Validé")&gt;0,IF(COUNTIFS(TabSynthez[Test],"="&amp;$AE81&amp;".*",TabSynthez[Page4],"Validé")+COUNTIFS(TabSynthez[Test],"="&amp;$AE81&amp;".*",TabSynthez[Page4],"NA")=$AF81,1,0),0)</f>
        <v>0</v>
      </c>
      <c r="AK81" s="22">
        <f>IF(COUNTIFS(TabSynthez[Test],"="&amp;$AE81&amp;".*",TabSynthez[Page5],"Validé")&gt;0,IF(COUNTIFS(TabSynthez[Test],"="&amp;$AE81&amp;".*",TabSynthez[Page5],"Validé")+COUNTIFS(TabSynthez[Test],"="&amp;$AE81&amp;".*",TabSynthez[Page5],"NA")=$AF81,1,0),0)</f>
        <v>0</v>
      </c>
      <c r="AL81" s="22">
        <f>IF(COUNTIFS(TabSynthez[Test],"="&amp;$AE81&amp;".*",TabSynthez[Page6],"Validé")&gt;0,IF(COUNTIFS(TabSynthez[Test],"="&amp;$AE81&amp;".*",TabSynthez[Page6],"Validé")+COUNTIFS(TabSynthez[Test],"="&amp;$AE81&amp;".*",TabSynthez[Page6],"NA")=$AF81,1,0),0)</f>
        <v>0</v>
      </c>
      <c r="AM81" s="22">
        <f>IF(COUNTIFS(TabSynthez[Test],"="&amp;$AE81&amp;".*",TabSynthez[Page7],"Validé")&gt;0,IF(COUNTIFS(TabSynthez[Test],"="&amp;$AE81&amp;".*",TabSynthez[Page7],"Validé")+COUNTIFS(TabSynthez[Test],"="&amp;$AE81&amp;".*",TabSynthez[Page7],"NA")=$AF81,1,0),0)</f>
        <v>0</v>
      </c>
      <c r="AN81" s="22">
        <f>IF(COUNTIFS(TabSynthez[Test],"="&amp;$AE81&amp;".*",TabSynthez[Page8],"Validé")&gt;0,IF(COUNTIFS(TabSynthez[Test],"="&amp;$AE81&amp;".*",TabSynthez[Page8],"Validé")+COUNTIFS(TabSynthez[Test],"="&amp;$AE81&amp;".*",TabSynthez[Page8],"NA")=$AF81,1,0),0)</f>
        <v>0</v>
      </c>
      <c r="AO81" s="22">
        <f>IF(COUNTIFS(TabSynthez[Test],"="&amp;$AE81&amp;".*",TabSynthez[Page9],"Validé")&gt;0,IF(COUNTIFS(TabSynthez[Test],"="&amp;$AE81&amp;".*",TabSynthez[Page9],"Validé")+COUNTIFS(TabSynthez[Test],"="&amp;$AE81&amp;".*",TabSynthez[Page9],"NA")=$AF81,1,0),0)</f>
        <v>0</v>
      </c>
      <c r="AP81" s="22">
        <f>IF(COUNTIFS(TabSynthez[Test],"="&amp;$AE81&amp;".*",TabSynthez[Page10],"Validé")&gt;0,IF(COUNTIFS(TabSynthez[Test],"="&amp;$AE81&amp;".*",TabSynthez[Page10],"Validé")+COUNTIFS(TabSynthez[Test],"="&amp;$AE81&amp;".*",TabSynthez[Page10],"NA")=$AF81,1,0),0)</f>
        <v>0</v>
      </c>
      <c r="AQ81" s="22">
        <f>IF(COUNTIFS(TabSynthez[Test],"="&amp;$AE81&amp;".*",TabSynthez[Page11],"Validé")&gt;0,IF(COUNTIFS(TabSynthez[Test],"="&amp;$AE81&amp;".*",TabSynthez[Page11],"Validé")+COUNTIFS(TabSynthez[Test],"="&amp;$AE81&amp;".*",TabSynthez[Page11],"NA")=$AF81,1,0),0)</f>
        <v>0</v>
      </c>
      <c r="AR81" s="22">
        <f>IF(COUNTIFS(TabSynthez[Test],"="&amp;$AE81&amp;".*",TabSynthez[Page12],"Validé")&gt;0,IF(COUNTIFS(TabSynthez[Test],"="&amp;$AE81&amp;".*",TabSynthez[Page12],"Validé")+COUNTIFS(TabSynthez[Test],"="&amp;$AE81&amp;".*",TabSynthez[Page12],"NA")=$AF81,1,0),0)</f>
        <v>0</v>
      </c>
      <c r="AS81" s="22">
        <f>IF(COUNTIFS(TabSynthez[Test],"="&amp;$AE81&amp;".*",TabSynthez[Page13],"Validé")&gt;0,IF(COUNTIFS(TabSynthez[Test],"="&amp;$AE81&amp;".*",TabSynthez[Page13],"Validé")+COUNTIFS(TabSynthez[Test],"="&amp;$AE81&amp;".*",TabSynthez[Page13],"NA")=$AF81,1,0),0)</f>
        <v>0</v>
      </c>
      <c r="AT81" s="22">
        <f>IF(COUNTIFS(TabSynthez[Test],"="&amp;$AE81&amp;".*",TabSynthez[Page14],"Validé")&gt;0,IF(COUNTIFS(TabSynthez[Test],"="&amp;$AE81&amp;".*",TabSynthez[Page14],"Validé")+COUNTIFS(TabSynthez[Test],"="&amp;$AE81&amp;".*",TabSynthez[Page14],"NA")=$AF81,1,0),0)</f>
        <v>0</v>
      </c>
      <c r="AU81" s="22">
        <f>IF(COUNTIFS(TabSynthez[Test],"="&amp;$AE81&amp;".*",TabSynthez[Page15],"Validé")&gt;0,IF(COUNTIFS(TabSynthez[Test],"="&amp;$AE81&amp;".*",TabSynthez[Page15],"Validé")+COUNTIFS(TabSynthez[Test],"="&amp;$AE81&amp;".*",TabSynthez[Page15],"NA")=$AF81,1,0),0)</f>
        <v>0</v>
      </c>
      <c r="AV81" s="22">
        <f>IF(COUNTIFS(TabSynthez[Test],"="&amp;$AE81&amp;".*",TabSynthez[Page16],"Validé")&gt;0,IF(COUNTIFS(TabSynthez[Test],"="&amp;$AE81&amp;".*",TabSynthez[Page16],"Validé")+COUNTIFS(TabSynthez[Test],"="&amp;$AE81&amp;".*",TabSynthez[Page16],"NA")=$AF81,1,0),0)</f>
        <v>0</v>
      </c>
      <c r="AW81" s="22">
        <f>IF(COUNTIFS(TabSynthez[Test],"="&amp;$AE81&amp;".*",TabSynthez[Page17],"Validé")&gt;0,IF(COUNTIFS(TabSynthez[Test],"="&amp;$AE81&amp;".*",TabSynthez[Page17],"Validé")+COUNTIFS(TabSynthez[Test],"="&amp;$AE81&amp;".*",TabSynthez[Page17],"NA")=$AF81,1,0),0)</f>
        <v>0</v>
      </c>
      <c r="AX81" s="22">
        <f>IF(COUNTIFS(TabSynthez[Test],"="&amp;$AE81&amp;".*",TabSynthez[Page18],"Validé")&gt;0,IF(COUNTIFS(TabSynthez[Test],"="&amp;$AE81&amp;".*",TabSynthez[Page18],"Validé")+COUNTIFS(TabSynthez[Test],"="&amp;$AE81&amp;".*",TabSynthez[Page18],"NA")=$AF81,1,0),0)</f>
        <v>0</v>
      </c>
      <c r="AY81" s="22">
        <f>IF(COUNTIFS(TabSynthez[Test],"="&amp;$AE81&amp;".*",TabSynthez[Page19],"Validé")&gt;0,IF(COUNTIFS(TabSynthez[Test],"="&amp;$AE81&amp;".*",TabSynthez[Page19],"Validé")+COUNTIFS(TabSynthez[Test],"="&amp;$AE81&amp;".*",TabSynthez[Page19],"NA")=$AF81,1,0),0)</f>
        <v>0</v>
      </c>
      <c r="AZ81" s="22">
        <f>IF(COUNTIFS(TabSynthez[Test],"="&amp;$AE81&amp;".*",TabSynthez[Page20],"Validé")&gt;0,IF(COUNTIFS(TabSynthez[Test],"="&amp;$AE81&amp;".*",TabSynthez[Page20],"Validé")+COUNTIFS(TabSynthez[Test],"="&amp;$AE81&amp;".*",TabSynthez[Page20],"NA")=$AF81,1,0),0)</f>
        <v>0</v>
      </c>
      <c r="BA81" s="22">
        <f>IF(COUNTIFS(TabSynthez[Test],"="&amp;$AE81&amp;".*",TabSynthez[Page21],"Validé")&gt;0,IF(COUNTIFS(TabSynthez[Test],"="&amp;$AE81&amp;".*",TabSynthez[Page21],"Validé")+COUNTIFS(TabSynthez[Test],"="&amp;$AE81&amp;".*",TabSynthez[Page21],"NA")=$AF81,1,0),0)</f>
        <v>0</v>
      </c>
    </row>
    <row r="82" spans="1:53" s="9" customFormat="1" x14ac:dyDescent="0.25">
      <c r="A82" s="68"/>
      <c r="B82" s="75" t="str">
        <f>Modèle!B84</f>
        <v>Multimédia</v>
      </c>
      <c r="C82" s="82" t="str">
        <f>Modèle!D84</f>
        <v>4.2.3</v>
      </c>
      <c r="D82" s="83" t="str">
        <f>Modèle!E84</f>
        <v>A</v>
      </c>
      <c r="E82" s="188">
        <f ca="1">COUNTIF(OFFSET(Synthèse!$G91,0,0,1,COUNTA(Synthèse!$10:$10)-6),"="&amp;$E$1)</f>
        <v>0</v>
      </c>
      <c r="F82" s="188">
        <f ca="1">COUNTIF(OFFSET(Synthèse!$G91,0,0,1,COUNTA(Synthèse!$10:$10)-6),"="&amp;$F$1)</f>
        <v>0</v>
      </c>
      <c r="G82" s="188">
        <f ca="1">COUNTIF(OFFSET(Synthèse!$G91,0,0,1,COUNTA(Synthèse!$10:$10)-6),"="&amp;$G$1)</f>
        <v>0</v>
      </c>
      <c r="H82" s="188">
        <f ca="1">COUNTIF(OFFSET(Synthèse!$G91,0,0,1,COUNTA(Synthèse!$10:$10)-6),"="&amp;$H$1)</f>
        <v>21</v>
      </c>
      <c r="I82" s="214">
        <f t="shared" ca="1" si="23"/>
        <v>21</v>
      </c>
      <c r="J82" s="68"/>
      <c r="K82" s="96" t="s">
        <v>746</v>
      </c>
      <c r="L82" s="193" t="s">
        <v>25</v>
      </c>
      <c r="M82" s="193"/>
      <c r="N82" s="193" t="s">
        <v>534</v>
      </c>
      <c r="O82" s="194">
        <f ca="1">IF(SUM(E$141:E$141)&gt;=1,0,1)</f>
        <v>0</v>
      </c>
      <c r="P82" s="194">
        <f ca="1">IF(SUM(E$141)&gt;=1,1,IF(SUM(G$141)&gt;=1,1,IF(SUM(F$141)&gt;=1,0,1)))</f>
        <v>1</v>
      </c>
      <c r="Q82" s="194">
        <f ca="1">IF(SUM(E$141)&gt;=1,1,IF(SUM(G$141)&gt;=1,0,1))</f>
        <v>1</v>
      </c>
      <c r="R82" s="194">
        <f ca="1">IF(SUM(E$141)&gt;=1,1,IF(SUM(G$141)&gt;=1,1,IF(SUM(F$141)&gt;=1,1,IF(SUM(H$141)&gt;=1,0,1))))</f>
        <v>1</v>
      </c>
      <c r="S82" s="68"/>
      <c r="U82" s="68"/>
      <c r="X82" s="68"/>
      <c r="AA82" s="68"/>
      <c r="AD82" s="68"/>
      <c r="AE82" s="271" t="s">
        <v>547</v>
      </c>
      <c r="AF82" s="217">
        <f>COUNTIF(TabTrans[Test],"="&amp;Value!$AE82&amp;".*")</f>
        <v>1</v>
      </c>
      <c r="AG82" s="22">
        <f>IF(COUNTIFS(TabSynthez[Test],"="&amp;$AE82&amp;".*",TabSynthez[Page1],"Validé")&gt;0,IF(COUNTIFS(TabSynthez[Test],"="&amp;$AE82&amp;".*",TabSynthez[Page1],"Validé")+COUNTIFS(TabSynthez[Test],"="&amp;$AE82&amp;".*",TabSynthez[Page1],"NA")=$AF82,1,0),0)</f>
        <v>1</v>
      </c>
      <c r="AH82" s="22">
        <f>IF(COUNTIFS(TabSynthez[Test],"="&amp;$AE82&amp;".*",TabSynthez[Page2],"Validé")&gt;0,IF(COUNTIFS(TabSynthez[Test],"="&amp;$AE82&amp;".*",TabSynthez[Page2],"Validé")+COUNTIFS(TabSynthez[Test],"="&amp;$AE82&amp;".*",TabSynthez[Page2],"NA")=$AF82,1,0),0)</f>
        <v>0</v>
      </c>
      <c r="AI82" s="22">
        <f>IF(COUNTIFS(TabSynthez[Test],"="&amp;$AE82&amp;".*",TabSynthez[Page3],"Validé")&gt;0,IF(COUNTIFS(TabSynthez[Test],"="&amp;$AE82&amp;".*",TabSynthez[Page3],"Validé")+COUNTIFS(TabSynthez[Test],"="&amp;$AE82&amp;".*",TabSynthez[Page3],"NA")=$AF82,1,0),0)</f>
        <v>0</v>
      </c>
      <c r="AJ82" s="22">
        <f>IF(COUNTIFS(TabSynthez[Test],"="&amp;$AE82&amp;".*",TabSynthez[Page4],"Validé")&gt;0,IF(COUNTIFS(TabSynthez[Test],"="&amp;$AE82&amp;".*",TabSynthez[Page4],"Validé")+COUNTIFS(TabSynthez[Test],"="&amp;$AE82&amp;".*",TabSynthez[Page4],"NA")=$AF82,1,0),0)</f>
        <v>0</v>
      </c>
      <c r="AK82" s="22">
        <f>IF(COUNTIFS(TabSynthez[Test],"="&amp;$AE82&amp;".*",TabSynthez[Page5],"Validé")&gt;0,IF(COUNTIFS(TabSynthez[Test],"="&amp;$AE82&amp;".*",TabSynthez[Page5],"Validé")+COUNTIFS(TabSynthez[Test],"="&amp;$AE82&amp;".*",TabSynthez[Page5],"NA")=$AF82,1,0),0)</f>
        <v>1</v>
      </c>
      <c r="AL82" s="22">
        <f>IF(COUNTIFS(TabSynthez[Test],"="&amp;$AE82&amp;".*",TabSynthez[Page6],"Validé")&gt;0,IF(COUNTIFS(TabSynthez[Test],"="&amp;$AE82&amp;".*",TabSynthez[Page6],"Validé")+COUNTIFS(TabSynthez[Test],"="&amp;$AE82&amp;".*",TabSynthez[Page6],"NA")=$AF82,1,0),0)</f>
        <v>0</v>
      </c>
      <c r="AM82" s="22">
        <f>IF(COUNTIFS(TabSynthez[Test],"="&amp;$AE82&amp;".*",TabSynthez[Page7],"Validé")&gt;0,IF(COUNTIFS(TabSynthez[Test],"="&amp;$AE82&amp;".*",TabSynthez[Page7],"Validé")+COUNTIFS(TabSynthez[Test],"="&amp;$AE82&amp;".*",TabSynthez[Page7],"NA")=$AF82,1,0),0)</f>
        <v>0</v>
      </c>
      <c r="AN82" s="22">
        <f>IF(COUNTIFS(TabSynthez[Test],"="&amp;$AE82&amp;".*",TabSynthez[Page8],"Validé")&gt;0,IF(COUNTIFS(TabSynthez[Test],"="&amp;$AE82&amp;".*",TabSynthez[Page8],"Validé")+COUNTIFS(TabSynthez[Test],"="&amp;$AE82&amp;".*",TabSynthez[Page8],"NA")=$AF82,1,0),0)</f>
        <v>0</v>
      </c>
      <c r="AO82" s="22">
        <f>IF(COUNTIFS(TabSynthez[Test],"="&amp;$AE82&amp;".*",TabSynthez[Page9],"Validé")&gt;0,IF(COUNTIFS(TabSynthez[Test],"="&amp;$AE82&amp;".*",TabSynthez[Page9],"Validé")+COUNTIFS(TabSynthez[Test],"="&amp;$AE82&amp;".*",TabSynthez[Page9],"NA")=$AF82,1,0),0)</f>
        <v>0</v>
      </c>
      <c r="AP82" s="22">
        <f>IF(COUNTIFS(TabSynthez[Test],"="&amp;$AE82&amp;".*",TabSynthez[Page10],"Validé")&gt;0,IF(COUNTIFS(TabSynthez[Test],"="&amp;$AE82&amp;".*",TabSynthez[Page10],"Validé")+COUNTIFS(TabSynthez[Test],"="&amp;$AE82&amp;".*",TabSynthez[Page10],"NA")=$AF82,1,0),0)</f>
        <v>0</v>
      </c>
      <c r="AQ82" s="22">
        <f>IF(COUNTIFS(TabSynthez[Test],"="&amp;$AE82&amp;".*",TabSynthez[Page11],"Validé")&gt;0,IF(COUNTIFS(TabSynthez[Test],"="&amp;$AE82&amp;".*",TabSynthez[Page11],"Validé")+COUNTIFS(TabSynthez[Test],"="&amp;$AE82&amp;".*",TabSynthez[Page11],"NA")=$AF82,1,0),0)</f>
        <v>0</v>
      </c>
      <c r="AR82" s="22">
        <f>IF(COUNTIFS(TabSynthez[Test],"="&amp;$AE82&amp;".*",TabSynthez[Page12],"Validé")&gt;0,IF(COUNTIFS(TabSynthez[Test],"="&amp;$AE82&amp;".*",TabSynthez[Page12],"Validé")+COUNTIFS(TabSynthez[Test],"="&amp;$AE82&amp;".*",TabSynthez[Page12],"NA")=$AF82,1,0),0)</f>
        <v>0</v>
      </c>
      <c r="AS82" s="22">
        <f>IF(COUNTIFS(TabSynthez[Test],"="&amp;$AE82&amp;".*",TabSynthez[Page13],"Validé")&gt;0,IF(COUNTIFS(TabSynthez[Test],"="&amp;$AE82&amp;".*",TabSynthez[Page13],"Validé")+COUNTIFS(TabSynthez[Test],"="&amp;$AE82&amp;".*",TabSynthez[Page13],"NA")=$AF82,1,0),0)</f>
        <v>0</v>
      </c>
      <c r="AT82" s="22">
        <f>IF(COUNTIFS(TabSynthez[Test],"="&amp;$AE82&amp;".*",TabSynthez[Page14],"Validé")&gt;0,IF(COUNTIFS(TabSynthez[Test],"="&amp;$AE82&amp;".*",TabSynthez[Page14],"Validé")+COUNTIFS(TabSynthez[Test],"="&amp;$AE82&amp;".*",TabSynthez[Page14],"NA")=$AF82,1,0),0)</f>
        <v>0</v>
      </c>
      <c r="AU82" s="22">
        <f>IF(COUNTIFS(TabSynthez[Test],"="&amp;$AE82&amp;".*",TabSynthez[Page15],"Validé")&gt;0,IF(COUNTIFS(TabSynthez[Test],"="&amp;$AE82&amp;".*",TabSynthez[Page15],"Validé")+COUNTIFS(TabSynthez[Test],"="&amp;$AE82&amp;".*",TabSynthez[Page15],"NA")=$AF82,1,0),0)</f>
        <v>0</v>
      </c>
      <c r="AV82" s="22">
        <f>IF(COUNTIFS(TabSynthez[Test],"="&amp;$AE82&amp;".*",TabSynthez[Page16],"Validé")&gt;0,IF(COUNTIFS(TabSynthez[Test],"="&amp;$AE82&amp;".*",TabSynthez[Page16],"Validé")+COUNTIFS(TabSynthez[Test],"="&amp;$AE82&amp;".*",TabSynthez[Page16],"NA")=$AF82,1,0),0)</f>
        <v>0</v>
      </c>
      <c r="AW82" s="22">
        <f>IF(COUNTIFS(TabSynthez[Test],"="&amp;$AE82&amp;".*",TabSynthez[Page17],"Validé")&gt;0,IF(COUNTIFS(TabSynthez[Test],"="&amp;$AE82&amp;".*",TabSynthez[Page17],"Validé")+COUNTIFS(TabSynthez[Test],"="&amp;$AE82&amp;".*",TabSynthez[Page17],"NA")=$AF82,1,0),0)</f>
        <v>0</v>
      </c>
      <c r="AX82" s="22">
        <f>IF(COUNTIFS(TabSynthez[Test],"="&amp;$AE82&amp;".*",TabSynthez[Page18],"Validé")&gt;0,IF(COUNTIFS(TabSynthez[Test],"="&amp;$AE82&amp;".*",TabSynthez[Page18],"Validé")+COUNTIFS(TabSynthez[Test],"="&amp;$AE82&amp;".*",TabSynthez[Page18],"NA")=$AF82,1,0),0)</f>
        <v>0</v>
      </c>
      <c r="AY82" s="22">
        <f>IF(COUNTIFS(TabSynthez[Test],"="&amp;$AE82&amp;".*",TabSynthez[Page19],"Validé")&gt;0,IF(COUNTIFS(TabSynthez[Test],"="&amp;$AE82&amp;".*",TabSynthez[Page19],"Validé")+COUNTIFS(TabSynthez[Test],"="&amp;$AE82&amp;".*",TabSynthez[Page19],"NA")=$AF82,1,0),0)</f>
        <v>1</v>
      </c>
      <c r="AZ82" s="22">
        <f>IF(COUNTIFS(TabSynthez[Test],"="&amp;$AE82&amp;".*",TabSynthez[Page20],"Validé")&gt;0,IF(COUNTIFS(TabSynthez[Test],"="&amp;$AE82&amp;".*",TabSynthez[Page20],"Validé")+COUNTIFS(TabSynthez[Test],"="&amp;$AE82&amp;".*",TabSynthez[Page20],"NA")=$AF82,1,0),0)</f>
        <v>1</v>
      </c>
      <c r="BA82" s="22">
        <f>IF(COUNTIFS(TabSynthez[Test],"="&amp;$AE82&amp;".*",TabSynthez[Page21],"Validé")&gt;0,IF(COUNTIFS(TabSynthez[Test],"="&amp;$AE82&amp;".*",TabSynthez[Page21],"Validé")+COUNTIFS(TabSynthez[Test],"="&amp;$AE82&amp;".*",TabSynthez[Page21],"NA")=$AF82,1,0),0)</f>
        <v>0</v>
      </c>
    </row>
    <row r="83" spans="1:53" s="9" customFormat="1" x14ac:dyDescent="0.25">
      <c r="A83" s="68"/>
      <c r="B83" s="74" t="str">
        <f>Modèle!B85</f>
        <v>Multimédia</v>
      </c>
      <c r="C83" s="80" t="str">
        <f>Modèle!D85</f>
        <v>4.3.1</v>
      </c>
      <c r="D83" s="81" t="str">
        <f>Modèle!E85</f>
        <v>A</v>
      </c>
      <c r="E83" s="187">
        <f ca="1">COUNTIF(OFFSET(Synthèse!$G92,0,0,1,COUNTA(Synthèse!$10:$10)-6),"="&amp;$E$1)</f>
        <v>0</v>
      </c>
      <c r="F83" s="187">
        <f ca="1">COUNTIF(OFFSET(Synthèse!$G92,0,0,1,COUNTA(Synthèse!$10:$10)-6),"="&amp;$F$1)</f>
        <v>0</v>
      </c>
      <c r="G83" s="187">
        <f ca="1">COUNTIF(OFFSET(Synthèse!$G92,0,0,1,COUNTA(Synthèse!$10:$10)-6),"="&amp;$G$1)</f>
        <v>0</v>
      </c>
      <c r="H83" s="187">
        <f ca="1">COUNTIF(OFFSET(Synthèse!$G92,0,0,1,COUNTA(Synthèse!$10:$10)-6),"="&amp;$H$1)</f>
        <v>21</v>
      </c>
      <c r="I83" s="214">
        <f t="shared" ca="1" si="23"/>
        <v>21</v>
      </c>
      <c r="J83" s="68"/>
      <c r="K83" s="96" t="s">
        <v>747</v>
      </c>
      <c r="L83" s="193" t="s">
        <v>25</v>
      </c>
      <c r="M83" s="193"/>
      <c r="N83" s="193" t="s">
        <v>535</v>
      </c>
      <c r="O83" s="194">
        <f ca="1">IF(SUM(E$142:E$142)&gt;=1,0,1)</f>
        <v>1</v>
      </c>
      <c r="P83" s="194">
        <f ca="1">IF(SUM(E$142)&gt;=1,1,IF(SUM(G$142)&gt;=1,1,IF(SUM(F$142)&gt;=1,0,1)))</f>
        <v>1</v>
      </c>
      <c r="Q83" s="194">
        <f ca="1">IF(SUM(E$142)&gt;=1,1,IF(SUM(G$142)&gt;=1,0,1))</f>
        <v>1</v>
      </c>
      <c r="R83" s="194">
        <f ca="1">IF(SUM(E$142)&gt;=1,1,IF(SUM(G$142)&gt;=1,1,IF(SUM(F$142)&gt;=1,1,IF(SUM(H$142)&gt;=1,0,1))))</f>
        <v>0</v>
      </c>
      <c r="S83" s="68"/>
      <c r="U83" s="68"/>
      <c r="X83" s="68"/>
      <c r="AA83" s="68"/>
      <c r="AD83" s="68"/>
      <c r="AE83" s="271" t="s">
        <v>548</v>
      </c>
      <c r="AF83" s="217">
        <f>COUNTIF(TabTrans[Test],"="&amp;Value!$AE83&amp;".*")</f>
        <v>1</v>
      </c>
      <c r="AG83" s="22">
        <f>IF(COUNTIFS(TabSynthez[Test],"="&amp;$AE83&amp;".*",TabSynthez[Page1],"Validé")&gt;0,IF(COUNTIFS(TabSynthez[Test],"="&amp;$AE83&amp;".*",TabSynthez[Page1],"Validé")+COUNTIFS(TabSynthez[Test],"="&amp;$AE83&amp;".*",TabSynthez[Page1],"NA")=$AF83,1,0),0)</f>
        <v>0</v>
      </c>
      <c r="AH83" s="22">
        <f>IF(COUNTIFS(TabSynthez[Test],"="&amp;$AE83&amp;".*",TabSynthez[Page2],"Validé")&gt;0,IF(COUNTIFS(TabSynthez[Test],"="&amp;$AE83&amp;".*",TabSynthez[Page2],"Validé")+COUNTIFS(TabSynthez[Test],"="&amp;$AE83&amp;".*",TabSynthez[Page2],"NA")=$AF83,1,0),0)</f>
        <v>1</v>
      </c>
      <c r="AI83" s="22">
        <f>IF(COUNTIFS(TabSynthez[Test],"="&amp;$AE83&amp;".*",TabSynthez[Page3],"Validé")&gt;0,IF(COUNTIFS(TabSynthez[Test],"="&amp;$AE83&amp;".*",TabSynthez[Page3],"Validé")+COUNTIFS(TabSynthez[Test],"="&amp;$AE83&amp;".*",TabSynthez[Page3],"NA")=$AF83,1,0),0)</f>
        <v>1</v>
      </c>
      <c r="AJ83" s="22">
        <f>IF(COUNTIFS(TabSynthez[Test],"="&amp;$AE83&amp;".*",TabSynthez[Page4],"Validé")&gt;0,IF(COUNTIFS(TabSynthez[Test],"="&amp;$AE83&amp;".*",TabSynthez[Page4],"Validé")+COUNTIFS(TabSynthez[Test],"="&amp;$AE83&amp;".*",TabSynthez[Page4],"NA")=$AF83,1,0),0)</f>
        <v>1</v>
      </c>
      <c r="AK83" s="22">
        <f>IF(COUNTIFS(TabSynthez[Test],"="&amp;$AE83&amp;".*",TabSynthez[Page5],"Validé")&gt;0,IF(COUNTIFS(TabSynthez[Test],"="&amp;$AE83&amp;".*",TabSynthez[Page5],"Validé")+COUNTIFS(TabSynthez[Test],"="&amp;$AE83&amp;".*",TabSynthez[Page5],"NA")=$AF83,1,0),0)</f>
        <v>0</v>
      </c>
      <c r="AL83" s="22">
        <f>IF(COUNTIFS(TabSynthez[Test],"="&amp;$AE83&amp;".*",TabSynthez[Page6],"Validé")&gt;0,IF(COUNTIFS(TabSynthez[Test],"="&amp;$AE83&amp;".*",TabSynthez[Page6],"Validé")+COUNTIFS(TabSynthez[Test],"="&amp;$AE83&amp;".*",TabSynthez[Page6],"NA")=$AF83,1,0),0)</f>
        <v>0</v>
      </c>
      <c r="AM83" s="22">
        <f>IF(COUNTIFS(TabSynthez[Test],"="&amp;$AE83&amp;".*",TabSynthez[Page7],"Validé")&gt;0,IF(COUNTIFS(TabSynthez[Test],"="&amp;$AE83&amp;".*",TabSynthez[Page7],"Validé")+COUNTIFS(TabSynthez[Test],"="&amp;$AE83&amp;".*",TabSynthez[Page7],"NA")=$AF83,1,0),0)</f>
        <v>1</v>
      </c>
      <c r="AN83" s="22">
        <f>IF(COUNTIFS(TabSynthez[Test],"="&amp;$AE83&amp;".*",TabSynthez[Page8],"Validé")&gt;0,IF(COUNTIFS(TabSynthez[Test],"="&amp;$AE83&amp;".*",TabSynthez[Page8],"Validé")+COUNTIFS(TabSynthez[Test],"="&amp;$AE83&amp;".*",TabSynthez[Page8],"NA")=$AF83,1,0),0)</f>
        <v>1</v>
      </c>
      <c r="AO83" s="22">
        <f>IF(COUNTIFS(TabSynthez[Test],"="&amp;$AE83&amp;".*",TabSynthez[Page9],"Validé")&gt;0,IF(COUNTIFS(TabSynthez[Test],"="&amp;$AE83&amp;".*",TabSynthez[Page9],"Validé")+COUNTIFS(TabSynthez[Test],"="&amp;$AE83&amp;".*",TabSynthez[Page9],"NA")=$AF83,1,0),0)</f>
        <v>1</v>
      </c>
      <c r="AP83" s="22">
        <f>IF(COUNTIFS(TabSynthez[Test],"="&amp;$AE83&amp;".*",TabSynthez[Page10],"Validé")&gt;0,IF(COUNTIFS(TabSynthez[Test],"="&amp;$AE83&amp;".*",TabSynthez[Page10],"Validé")+COUNTIFS(TabSynthez[Test],"="&amp;$AE83&amp;".*",TabSynthez[Page10],"NA")=$AF83,1,0),0)</f>
        <v>1</v>
      </c>
      <c r="AQ83" s="22">
        <f>IF(COUNTIFS(TabSynthez[Test],"="&amp;$AE83&amp;".*",TabSynthez[Page11],"Validé")&gt;0,IF(COUNTIFS(TabSynthez[Test],"="&amp;$AE83&amp;".*",TabSynthez[Page11],"Validé")+COUNTIFS(TabSynthez[Test],"="&amp;$AE83&amp;".*",TabSynthez[Page11],"NA")=$AF83,1,0),0)</f>
        <v>1</v>
      </c>
      <c r="AR83" s="22">
        <f>IF(COUNTIFS(TabSynthez[Test],"="&amp;$AE83&amp;".*",TabSynthez[Page12],"Validé")&gt;0,IF(COUNTIFS(TabSynthez[Test],"="&amp;$AE83&amp;".*",TabSynthez[Page12],"Validé")+COUNTIFS(TabSynthez[Test],"="&amp;$AE83&amp;".*",TabSynthez[Page12],"NA")=$AF83,1,0),0)</f>
        <v>1</v>
      </c>
      <c r="AS83" s="22">
        <f>IF(COUNTIFS(TabSynthez[Test],"="&amp;$AE83&amp;".*",TabSynthez[Page13],"Validé")&gt;0,IF(COUNTIFS(TabSynthez[Test],"="&amp;$AE83&amp;".*",TabSynthez[Page13],"Validé")+COUNTIFS(TabSynthez[Test],"="&amp;$AE83&amp;".*",TabSynthez[Page13],"NA")=$AF83,1,0),0)</f>
        <v>1</v>
      </c>
      <c r="AT83" s="22">
        <f>IF(COUNTIFS(TabSynthez[Test],"="&amp;$AE83&amp;".*",TabSynthez[Page14],"Validé")&gt;0,IF(COUNTIFS(TabSynthez[Test],"="&amp;$AE83&amp;".*",TabSynthez[Page14],"Validé")+COUNTIFS(TabSynthez[Test],"="&amp;$AE83&amp;".*",TabSynthez[Page14],"NA")=$AF83,1,0),0)</f>
        <v>1</v>
      </c>
      <c r="AU83" s="22">
        <f>IF(COUNTIFS(TabSynthez[Test],"="&amp;$AE83&amp;".*",TabSynthez[Page15],"Validé")&gt;0,IF(COUNTIFS(TabSynthez[Test],"="&amp;$AE83&amp;".*",TabSynthez[Page15],"Validé")+COUNTIFS(TabSynthez[Test],"="&amp;$AE83&amp;".*",TabSynthez[Page15],"NA")=$AF83,1,0),0)</f>
        <v>1</v>
      </c>
      <c r="AV83" s="22">
        <f>IF(COUNTIFS(TabSynthez[Test],"="&amp;$AE83&amp;".*",TabSynthez[Page16],"Validé")&gt;0,IF(COUNTIFS(TabSynthez[Test],"="&amp;$AE83&amp;".*",TabSynthez[Page16],"Validé")+COUNTIFS(TabSynthez[Test],"="&amp;$AE83&amp;".*",TabSynthez[Page16],"NA")=$AF83,1,0),0)</f>
        <v>1</v>
      </c>
      <c r="AW83" s="22">
        <f>IF(COUNTIFS(TabSynthez[Test],"="&amp;$AE83&amp;".*",TabSynthez[Page17],"Validé")&gt;0,IF(COUNTIFS(TabSynthez[Test],"="&amp;$AE83&amp;".*",TabSynthez[Page17],"Validé")+COUNTIFS(TabSynthez[Test],"="&amp;$AE83&amp;".*",TabSynthez[Page17],"NA")=$AF83,1,0),0)</f>
        <v>1</v>
      </c>
      <c r="AX83" s="22">
        <f>IF(COUNTIFS(TabSynthez[Test],"="&amp;$AE83&amp;".*",TabSynthez[Page18],"Validé")&gt;0,IF(COUNTIFS(TabSynthez[Test],"="&amp;$AE83&amp;".*",TabSynthez[Page18],"Validé")+COUNTIFS(TabSynthez[Test],"="&amp;$AE83&amp;".*",TabSynthez[Page18],"NA")=$AF83,1,0),0)</f>
        <v>1</v>
      </c>
      <c r="AY83" s="22">
        <f>IF(COUNTIFS(TabSynthez[Test],"="&amp;$AE83&amp;".*",TabSynthez[Page19],"Validé")&gt;0,IF(COUNTIFS(TabSynthez[Test],"="&amp;$AE83&amp;".*",TabSynthez[Page19],"Validé")+COUNTIFS(TabSynthez[Test],"="&amp;$AE83&amp;".*",TabSynthez[Page19],"NA")=$AF83,1,0),0)</f>
        <v>1</v>
      </c>
      <c r="AZ83" s="22">
        <f>IF(COUNTIFS(TabSynthez[Test],"="&amp;$AE83&amp;".*",TabSynthez[Page20],"Validé")&gt;0,IF(COUNTIFS(TabSynthez[Test],"="&amp;$AE83&amp;".*",TabSynthez[Page20],"Validé")+COUNTIFS(TabSynthez[Test],"="&amp;$AE83&amp;".*",TabSynthez[Page20],"NA")=$AF83,1,0),0)</f>
        <v>1</v>
      </c>
      <c r="BA83" s="22">
        <f>IF(COUNTIFS(TabSynthez[Test],"="&amp;$AE83&amp;".*",TabSynthez[Page21],"Validé")&gt;0,IF(COUNTIFS(TabSynthez[Test],"="&amp;$AE83&amp;".*",TabSynthez[Page21],"Validé")+COUNTIFS(TabSynthez[Test],"="&amp;$AE83&amp;".*",TabSynthez[Page21],"NA")=$AF83,1,0),0)</f>
        <v>1</v>
      </c>
    </row>
    <row r="84" spans="1:53" s="9" customFormat="1" x14ac:dyDescent="0.25">
      <c r="A84" s="68"/>
      <c r="B84" s="74" t="str">
        <f>Modèle!B86</f>
        <v>Multimédia</v>
      </c>
      <c r="C84" s="80" t="str">
        <f>Modèle!D86</f>
        <v>4.3.2</v>
      </c>
      <c r="D84" s="81" t="str">
        <f>Modèle!E86</f>
        <v>A</v>
      </c>
      <c r="E84" s="187">
        <f ca="1">COUNTIF(OFFSET(Synthèse!$G93,0,0,1,COUNTA(Synthèse!$10:$10)-6),"="&amp;$E$1)</f>
        <v>0</v>
      </c>
      <c r="F84" s="187">
        <f ca="1">COUNTIF(OFFSET(Synthèse!$G93,0,0,1,COUNTA(Synthèse!$10:$10)-6),"="&amp;$F$1)</f>
        <v>0</v>
      </c>
      <c r="G84" s="187">
        <f ca="1">COUNTIF(OFFSET(Synthèse!$G93,0,0,1,COUNTA(Synthèse!$10:$10)-6),"="&amp;$G$1)</f>
        <v>0</v>
      </c>
      <c r="H84" s="187">
        <f ca="1">COUNTIF(OFFSET(Synthèse!$G93,0,0,1,COUNTA(Synthèse!$10:$10)-6),"="&amp;$H$1)</f>
        <v>21</v>
      </c>
      <c r="I84" s="214">
        <f t="shared" ca="1" si="23"/>
        <v>21</v>
      </c>
      <c r="J84" s="68"/>
      <c r="K84" s="96" t="s">
        <v>748</v>
      </c>
      <c r="L84" s="193" t="s">
        <v>24</v>
      </c>
      <c r="M84" s="193"/>
      <c r="N84" s="193" t="s">
        <v>536</v>
      </c>
      <c r="O84" s="194">
        <f ca="1">IF(SUM(E$143:E$143)&gt;=1,0,1)</f>
        <v>0</v>
      </c>
      <c r="P84" s="194">
        <f ca="1">IF(SUM(E$143)&gt;=1,1,IF(SUM(G$143)&gt;=1,1,IF(SUM(F$143)&gt;=1,0,1)))</f>
        <v>1</v>
      </c>
      <c r="Q84" s="194">
        <f ca="1">IF(SUM(E$143)&gt;=1,1,IF(SUM(G$143)&gt;=1,0,1))</f>
        <v>1</v>
      </c>
      <c r="R84" s="194">
        <f ca="1">IF(SUM(E$143)&gt;=1,1,IF(SUM(G$143)&gt;=1,1,IF(SUM(F$143)&gt;=1,1,IF(SUM(H$143)&gt;=1,0,1))))</f>
        <v>1</v>
      </c>
      <c r="S84" s="68"/>
      <c r="U84" s="68"/>
      <c r="X84" s="68"/>
      <c r="AA84" s="68"/>
      <c r="AD84" s="68"/>
      <c r="AE84" s="271" t="s">
        <v>549</v>
      </c>
      <c r="AF84" s="217">
        <f>COUNTIF(TabTrans[Test],"="&amp;Value!$AE84&amp;".*")</f>
        <v>1</v>
      </c>
      <c r="AG84" s="22">
        <f>IF(COUNTIFS(TabSynthez[Test],"="&amp;$AE84&amp;".*",TabSynthez[Page1],"Validé")&gt;0,IF(COUNTIFS(TabSynthez[Test],"="&amp;$AE84&amp;".*",TabSynthez[Page1],"Validé")+COUNTIFS(TabSynthez[Test],"="&amp;$AE84&amp;".*",TabSynthez[Page1],"NA")=$AF84,1,0),0)</f>
        <v>0</v>
      </c>
      <c r="AH84" s="22">
        <f>IF(COUNTIFS(TabSynthez[Test],"="&amp;$AE84&amp;".*",TabSynthez[Page2],"Validé")&gt;0,IF(COUNTIFS(TabSynthez[Test],"="&amp;$AE84&amp;".*",TabSynthez[Page2],"Validé")+COUNTIFS(TabSynthez[Test],"="&amp;$AE84&amp;".*",TabSynthez[Page2],"NA")=$AF84,1,0),0)</f>
        <v>0</v>
      </c>
      <c r="AI84" s="22">
        <f>IF(COUNTIFS(TabSynthez[Test],"="&amp;$AE84&amp;".*",TabSynthez[Page3],"Validé")&gt;0,IF(COUNTIFS(TabSynthez[Test],"="&amp;$AE84&amp;".*",TabSynthez[Page3],"Validé")+COUNTIFS(TabSynthez[Test],"="&amp;$AE84&amp;".*",TabSynthez[Page3],"NA")=$AF84,1,0),0)</f>
        <v>0</v>
      </c>
      <c r="AJ84" s="22">
        <f>IF(COUNTIFS(TabSynthez[Test],"="&amp;$AE84&amp;".*",TabSynthez[Page4],"Validé")&gt;0,IF(COUNTIFS(TabSynthez[Test],"="&amp;$AE84&amp;".*",TabSynthez[Page4],"Validé")+COUNTIFS(TabSynthez[Test],"="&amp;$AE84&amp;".*",TabSynthez[Page4],"NA")=$AF84,1,0),0)</f>
        <v>0</v>
      </c>
      <c r="AK84" s="22">
        <f>IF(COUNTIFS(TabSynthez[Test],"="&amp;$AE84&amp;".*",TabSynthez[Page5],"Validé")&gt;0,IF(COUNTIFS(TabSynthez[Test],"="&amp;$AE84&amp;".*",TabSynthez[Page5],"Validé")+COUNTIFS(TabSynthez[Test],"="&amp;$AE84&amp;".*",TabSynthez[Page5],"NA")=$AF84,1,0),0)</f>
        <v>0</v>
      </c>
      <c r="AL84" s="22">
        <f>IF(COUNTIFS(TabSynthez[Test],"="&amp;$AE84&amp;".*",TabSynthez[Page6],"Validé")&gt;0,IF(COUNTIFS(TabSynthez[Test],"="&amp;$AE84&amp;".*",TabSynthez[Page6],"Validé")+COUNTIFS(TabSynthez[Test],"="&amp;$AE84&amp;".*",TabSynthez[Page6],"NA")=$AF84,1,0),0)</f>
        <v>0</v>
      </c>
      <c r="AM84" s="22">
        <f>IF(COUNTIFS(TabSynthez[Test],"="&amp;$AE84&amp;".*",TabSynthez[Page7],"Validé")&gt;0,IF(COUNTIFS(TabSynthez[Test],"="&amp;$AE84&amp;".*",TabSynthez[Page7],"Validé")+COUNTIFS(TabSynthez[Test],"="&amp;$AE84&amp;".*",TabSynthez[Page7],"NA")=$AF84,1,0),0)</f>
        <v>0</v>
      </c>
      <c r="AN84" s="22">
        <f>IF(COUNTIFS(TabSynthez[Test],"="&amp;$AE84&amp;".*",TabSynthez[Page8],"Validé")&gt;0,IF(COUNTIFS(TabSynthez[Test],"="&amp;$AE84&amp;".*",TabSynthez[Page8],"Validé")+COUNTIFS(TabSynthez[Test],"="&amp;$AE84&amp;".*",TabSynthez[Page8],"NA")=$AF84,1,0),0)</f>
        <v>0</v>
      </c>
      <c r="AO84" s="22">
        <f>IF(COUNTIFS(TabSynthez[Test],"="&amp;$AE84&amp;".*",TabSynthez[Page9],"Validé")&gt;0,IF(COUNTIFS(TabSynthez[Test],"="&amp;$AE84&amp;".*",TabSynthez[Page9],"Validé")+COUNTIFS(TabSynthez[Test],"="&amp;$AE84&amp;".*",TabSynthez[Page9],"NA")=$AF84,1,0),0)</f>
        <v>0</v>
      </c>
      <c r="AP84" s="22">
        <f>IF(COUNTIFS(TabSynthez[Test],"="&amp;$AE84&amp;".*",TabSynthez[Page10],"Validé")&gt;0,IF(COUNTIFS(TabSynthez[Test],"="&amp;$AE84&amp;".*",TabSynthez[Page10],"Validé")+COUNTIFS(TabSynthez[Test],"="&amp;$AE84&amp;".*",TabSynthez[Page10],"NA")=$AF84,1,0),0)</f>
        <v>0</v>
      </c>
      <c r="AQ84" s="22">
        <f>IF(COUNTIFS(TabSynthez[Test],"="&amp;$AE84&amp;".*",TabSynthez[Page11],"Validé")&gt;0,IF(COUNTIFS(TabSynthez[Test],"="&amp;$AE84&amp;".*",TabSynthez[Page11],"Validé")+COUNTIFS(TabSynthez[Test],"="&amp;$AE84&amp;".*",TabSynthez[Page11],"NA")=$AF84,1,0),0)</f>
        <v>0</v>
      </c>
      <c r="AR84" s="22">
        <f>IF(COUNTIFS(TabSynthez[Test],"="&amp;$AE84&amp;".*",TabSynthez[Page12],"Validé")&gt;0,IF(COUNTIFS(TabSynthez[Test],"="&amp;$AE84&amp;".*",TabSynthez[Page12],"Validé")+COUNTIFS(TabSynthez[Test],"="&amp;$AE84&amp;".*",TabSynthez[Page12],"NA")=$AF84,1,0),0)</f>
        <v>0</v>
      </c>
      <c r="AS84" s="22">
        <f>IF(COUNTIFS(TabSynthez[Test],"="&amp;$AE84&amp;".*",TabSynthez[Page13],"Validé")&gt;0,IF(COUNTIFS(TabSynthez[Test],"="&amp;$AE84&amp;".*",TabSynthez[Page13],"Validé")+COUNTIFS(TabSynthez[Test],"="&amp;$AE84&amp;".*",TabSynthez[Page13],"NA")=$AF84,1,0),0)</f>
        <v>0</v>
      </c>
      <c r="AT84" s="22">
        <f>IF(COUNTIFS(TabSynthez[Test],"="&amp;$AE84&amp;".*",TabSynthez[Page14],"Validé")&gt;0,IF(COUNTIFS(TabSynthez[Test],"="&amp;$AE84&amp;".*",TabSynthez[Page14],"Validé")+COUNTIFS(TabSynthez[Test],"="&amp;$AE84&amp;".*",TabSynthez[Page14],"NA")=$AF84,1,0),0)</f>
        <v>0</v>
      </c>
      <c r="AU84" s="22">
        <f>IF(COUNTIFS(TabSynthez[Test],"="&amp;$AE84&amp;".*",TabSynthez[Page15],"Validé")&gt;0,IF(COUNTIFS(TabSynthez[Test],"="&amp;$AE84&amp;".*",TabSynthez[Page15],"Validé")+COUNTIFS(TabSynthez[Test],"="&amp;$AE84&amp;".*",TabSynthez[Page15],"NA")=$AF84,1,0),0)</f>
        <v>0</v>
      </c>
      <c r="AV84" s="22">
        <f>IF(COUNTIFS(TabSynthez[Test],"="&amp;$AE84&amp;".*",TabSynthez[Page16],"Validé")&gt;0,IF(COUNTIFS(TabSynthez[Test],"="&amp;$AE84&amp;".*",TabSynthez[Page16],"Validé")+COUNTIFS(TabSynthez[Test],"="&amp;$AE84&amp;".*",TabSynthez[Page16],"NA")=$AF84,1,0),0)</f>
        <v>0</v>
      </c>
      <c r="AW84" s="22">
        <f>IF(COUNTIFS(TabSynthez[Test],"="&amp;$AE84&amp;".*",TabSynthez[Page17],"Validé")&gt;0,IF(COUNTIFS(TabSynthez[Test],"="&amp;$AE84&amp;".*",TabSynthez[Page17],"Validé")+COUNTIFS(TabSynthez[Test],"="&amp;$AE84&amp;".*",TabSynthez[Page17],"NA")=$AF84,1,0),0)</f>
        <v>0</v>
      </c>
      <c r="AX84" s="22">
        <f>IF(COUNTIFS(TabSynthez[Test],"="&amp;$AE84&amp;".*",TabSynthez[Page18],"Validé")&gt;0,IF(COUNTIFS(TabSynthez[Test],"="&amp;$AE84&amp;".*",TabSynthez[Page18],"Validé")+COUNTIFS(TabSynthez[Test],"="&amp;$AE84&amp;".*",TabSynthez[Page18],"NA")=$AF84,1,0),0)</f>
        <v>0</v>
      </c>
      <c r="AY84" s="22">
        <f>IF(COUNTIFS(TabSynthez[Test],"="&amp;$AE84&amp;".*",TabSynthez[Page19],"Validé")&gt;0,IF(COUNTIFS(TabSynthez[Test],"="&amp;$AE84&amp;".*",TabSynthez[Page19],"Validé")+COUNTIFS(TabSynthez[Test],"="&amp;$AE84&amp;".*",TabSynthez[Page19],"NA")=$AF84,1,0),0)</f>
        <v>0</v>
      </c>
      <c r="AZ84" s="22">
        <f>IF(COUNTIFS(TabSynthez[Test],"="&amp;$AE84&amp;".*",TabSynthez[Page20],"Validé")&gt;0,IF(COUNTIFS(TabSynthez[Test],"="&amp;$AE84&amp;".*",TabSynthez[Page20],"Validé")+COUNTIFS(TabSynthez[Test],"="&amp;$AE84&amp;".*",TabSynthez[Page20],"NA")=$AF84,1,0),0)</f>
        <v>0</v>
      </c>
      <c r="BA84" s="22">
        <f>IF(COUNTIFS(TabSynthez[Test],"="&amp;$AE84&amp;".*",TabSynthez[Page21],"Validé")&gt;0,IF(COUNTIFS(TabSynthez[Test],"="&amp;$AE84&amp;".*",TabSynthez[Page21],"Validé")+COUNTIFS(TabSynthez[Test],"="&amp;$AE84&amp;".*",TabSynthez[Page21],"NA")=$AF84,1,0),0)</f>
        <v>0</v>
      </c>
    </row>
    <row r="85" spans="1:53" s="9" customFormat="1" x14ac:dyDescent="0.25">
      <c r="A85" s="68"/>
      <c r="B85" s="75" t="str">
        <f>Modèle!B87</f>
        <v>Multimédia</v>
      </c>
      <c r="C85" s="82" t="str">
        <f>Modèle!D87</f>
        <v>4.4.1</v>
      </c>
      <c r="D85" s="83" t="str">
        <f>Modèle!E87</f>
        <v>A</v>
      </c>
      <c r="E85" s="188">
        <f ca="1">COUNTIF(OFFSET(Synthèse!$G94,0,0,1,COUNTA(Synthèse!$10:$10)-6),"="&amp;$E$1)</f>
        <v>0</v>
      </c>
      <c r="F85" s="188">
        <f ca="1">COUNTIF(OFFSET(Synthèse!$G94,0,0,1,COUNTA(Synthèse!$10:$10)-6),"="&amp;$F$1)</f>
        <v>0</v>
      </c>
      <c r="G85" s="188">
        <f ca="1">COUNTIF(OFFSET(Synthèse!$G94,0,0,1,COUNTA(Synthèse!$10:$10)-6),"="&amp;$G$1)</f>
        <v>0</v>
      </c>
      <c r="H85" s="188">
        <f ca="1">COUNTIF(OFFSET(Synthèse!$G94,0,0,1,COUNTA(Synthèse!$10:$10)-6),"="&amp;$H$1)</f>
        <v>21</v>
      </c>
      <c r="I85" s="214">
        <f t="shared" ca="1" si="23"/>
        <v>21</v>
      </c>
      <c r="J85" s="68"/>
      <c r="K85" s="96" t="s">
        <v>749</v>
      </c>
      <c r="L85" s="193" t="s">
        <v>24</v>
      </c>
      <c r="M85" s="193"/>
      <c r="N85" s="193" t="s">
        <v>537</v>
      </c>
      <c r="O85" s="194">
        <f ca="1">IF(SUM(E$144:E$145)&gt;=1,0,1)</f>
        <v>1</v>
      </c>
      <c r="P85" s="194">
        <f ca="1">IF(SUM(E$144:E$145)&gt;=1,1,IF(SUM(G$144:G$145)&gt;=1,1,IF(SUM(F$144:F$145)&gt;=1,0,1)))</f>
        <v>1</v>
      </c>
      <c r="Q85" s="194">
        <f ca="1">IF(SUM(E$144:E$145)&gt;=1,1,IF(SUM(G$144:G$145)&gt;=1,0,1))</f>
        <v>1</v>
      </c>
      <c r="R85" s="194">
        <f ca="1">IF(SUM(E$144:E$145)&gt;=1,1,IF(SUM(G$144:G$145)&gt;=1,1,IF(SUM(F$144:F$145)&gt;=1,1,IF(SUM(H$144:H$145)&gt;=1,0,1))))</f>
        <v>0</v>
      </c>
      <c r="S85" s="68"/>
      <c r="U85" s="68"/>
      <c r="X85" s="68"/>
      <c r="AA85" s="68"/>
      <c r="AD85" s="68"/>
      <c r="AE85" s="271" t="s">
        <v>550</v>
      </c>
      <c r="AF85" s="217">
        <f>COUNTIF(TabTrans[Test],"="&amp;Value!$AE85&amp;".*")</f>
        <v>4</v>
      </c>
      <c r="AG85" s="22">
        <f>IF(COUNTIFS(TabSynthez[Test],"="&amp;$AE85&amp;".*",TabSynthez[Page1],"Validé")&gt;0,IF(COUNTIFS(TabSynthez[Test],"="&amp;$AE85&amp;".*",TabSynthez[Page1],"Validé")+COUNTIFS(TabSynthez[Test],"="&amp;$AE85&amp;".*",TabSynthez[Page1],"NA")=$AF85,1,0),0)</f>
        <v>1</v>
      </c>
      <c r="AH85" s="22">
        <f>IF(COUNTIFS(TabSynthez[Test],"="&amp;$AE85&amp;".*",TabSynthez[Page2],"Validé")&gt;0,IF(COUNTIFS(TabSynthez[Test],"="&amp;$AE85&amp;".*",TabSynthez[Page2],"Validé")+COUNTIFS(TabSynthez[Test],"="&amp;$AE85&amp;".*",TabSynthez[Page2],"NA")=$AF85,1,0),0)</f>
        <v>1</v>
      </c>
      <c r="AI85" s="22">
        <f>IF(COUNTIFS(TabSynthez[Test],"="&amp;$AE85&amp;".*",TabSynthez[Page3],"Validé")&gt;0,IF(COUNTIFS(TabSynthez[Test],"="&amp;$AE85&amp;".*",TabSynthez[Page3],"Validé")+COUNTIFS(TabSynthez[Test],"="&amp;$AE85&amp;".*",TabSynthez[Page3],"NA")=$AF85,1,0),0)</f>
        <v>1</v>
      </c>
      <c r="AJ85" s="22">
        <f>IF(COUNTIFS(TabSynthez[Test],"="&amp;$AE85&amp;".*",TabSynthez[Page4],"Validé")&gt;0,IF(COUNTIFS(TabSynthez[Test],"="&amp;$AE85&amp;".*",TabSynthez[Page4],"Validé")+COUNTIFS(TabSynthez[Test],"="&amp;$AE85&amp;".*",TabSynthez[Page4],"NA")=$AF85,1,0),0)</f>
        <v>1</v>
      </c>
      <c r="AK85" s="22">
        <f>IF(COUNTIFS(TabSynthez[Test],"="&amp;$AE85&amp;".*",TabSynthez[Page5],"Validé")&gt;0,IF(COUNTIFS(TabSynthez[Test],"="&amp;$AE85&amp;".*",TabSynthez[Page5],"Validé")+COUNTIFS(TabSynthez[Test],"="&amp;$AE85&amp;".*",TabSynthez[Page5],"NA")=$AF85,1,0),0)</f>
        <v>1</v>
      </c>
      <c r="AL85" s="22">
        <f>IF(COUNTIFS(TabSynthez[Test],"="&amp;$AE85&amp;".*",TabSynthez[Page6],"Validé")&gt;0,IF(COUNTIFS(TabSynthez[Test],"="&amp;$AE85&amp;".*",TabSynthez[Page6],"Validé")+COUNTIFS(TabSynthez[Test],"="&amp;$AE85&amp;".*",TabSynthez[Page6],"NA")=$AF85,1,0),0)</f>
        <v>1</v>
      </c>
      <c r="AM85" s="22">
        <f>IF(COUNTIFS(TabSynthez[Test],"="&amp;$AE85&amp;".*",TabSynthez[Page7],"Validé")&gt;0,IF(COUNTIFS(TabSynthez[Test],"="&amp;$AE85&amp;".*",TabSynthez[Page7],"Validé")+COUNTIFS(TabSynthez[Test],"="&amp;$AE85&amp;".*",TabSynthez[Page7],"NA")=$AF85,1,0),0)</f>
        <v>1</v>
      </c>
      <c r="AN85" s="22">
        <f>IF(COUNTIFS(TabSynthez[Test],"="&amp;$AE85&amp;".*",TabSynthez[Page8],"Validé")&gt;0,IF(COUNTIFS(TabSynthez[Test],"="&amp;$AE85&amp;".*",TabSynthez[Page8],"Validé")+COUNTIFS(TabSynthez[Test],"="&amp;$AE85&amp;".*",TabSynthez[Page8],"NA")=$AF85,1,0),0)</f>
        <v>1</v>
      </c>
      <c r="AO85" s="22">
        <f>IF(COUNTIFS(TabSynthez[Test],"="&amp;$AE85&amp;".*",TabSynthez[Page9],"Validé")&gt;0,IF(COUNTIFS(TabSynthez[Test],"="&amp;$AE85&amp;".*",TabSynthez[Page9],"Validé")+COUNTIFS(TabSynthez[Test],"="&amp;$AE85&amp;".*",TabSynthez[Page9],"NA")=$AF85,1,0),0)</f>
        <v>1</v>
      </c>
      <c r="AP85" s="22">
        <f>IF(COUNTIFS(TabSynthez[Test],"="&amp;$AE85&amp;".*",TabSynthez[Page10],"Validé")&gt;0,IF(COUNTIFS(TabSynthez[Test],"="&amp;$AE85&amp;".*",TabSynthez[Page10],"Validé")+COUNTIFS(TabSynthez[Test],"="&amp;$AE85&amp;".*",TabSynthez[Page10],"NA")=$AF85,1,0),0)</f>
        <v>1</v>
      </c>
      <c r="AQ85" s="22">
        <f>IF(COUNTIFS(TabSynthez[Test],"="&amp;$AE85&amp;".*",TabSynthez[Page11],"Validé")&gt;0,IF(COUNTIFS(TabSynthez[Test],"="&amp;$AE85&amp;".*",TabSynthez[Page11],"Validé")+COUNTIFS(TabSynthez[Test],"="&amp;$AE85&amp;".*",TabSynthez[Page11],"NA")=$AF85,1,0),0)</f>
        <v>1</v>
      </c>
      <c r="AR85" s="22">
        <f>IF(COUNTIFS(TabSynthez[Test],"="&amp;$AE85&amp;".*",TabSynthez[Page12],"Validé")&gt;0,IF(COUNTIFS(TabSynthez[Test],"="&amp;$AE85&amp;".*",TabSynthez[Page12],"Validé")+COUNTIFS(TabSynthez[Test],"="&amp;$AE85&amp;".*",TabSynthez[Page12],"NA")=$AF85,1,0),0)</f>
        <v>1</v>
      </c>
      <c r="AS85" s="22">
        <f>IF(COUNTIFS(TabSynthez[Test],"="&amp;$AE85&amp;".*",TabSynthez[Page13],"Validé")&gt;0,IF(COUNTIFS(TabSynthez[Test],"="&amp;$AE85&amp;".*",TabSynthez[Page13],"Validé")+COUNTIFS(TabSynthez[Test],"="&amp;$AE85&amp;".*",TabSynthez[Page13],"NA")=$AF85,1,0),0)</f>
        <v>1</v>
      </c>
      <c r="AT85" s="22">
        <f>IF(COUNTIFS(TabSynthez[Test],"="&amp;$AE85&amp;".*",TabSynthez[Page14],"Validé")&gt;0,IF(COUNTIFS(TabSynthez[Test],"="&amp;$AE85&amp;".*",TabSynthez[Page14],"Validé")+COUNTIFS(TabSynthez[Test],"="&amp;$AE85&amp;".*",TabSynthez[Page14],"NA")=$AF85,1,0),0)</f>
        <v>1</v>
      </c>
      <c r="AU85" s="22">
        <f>IF(COUNTIFS(TabSynthez[Test],"="&amp;$AE85&amp;".*",TabSynthez[Page15],"Validé")&gt;0,IF(COUNTIFS(TabSynthez[Test],"="&amp;$AE85&amp;".*",TabSynthez[Page15],"Validé")+COUNTIFS(TabSynthez[Test],"="&amp;$AE85&amp;".*",TabSynthez[Page15],"NA")=$AF85,1,0),0)</f>
        <v>1</v>
      </c>
      <c r="AV85" s="22">
        <f>IF(COUNTIFS(TabSynthez[Test],"="&amp;$AE85&amp;".*",TabSynthez[Page16],"Validé")&gt;0,IF(COUNTIFS(TabSynthez[Test],"="&amp;$AE85&amp;".*",TabSynthez[Page16],"Validé")+COUNTIFS(TabSynthez[Test],"="&amp;$AE85&amp;".*",TabSynthez[Page16],"NA")=$AF85,1,0),0)</f>
        <v>1</v>
      </c>
      <c r="AW85" s="22">
        <f>IF(COUNTIFS(TabSynthez[Test],"="&amp;$AE85&amp;".*",TabSynthez[Page17],"Validé")&gt;0,IF(COUNTIFS(TabSynthez[Test],"="&amp;$AE85&amp;".*",TabSynthez[Page17],"Validé")+COUNTIFS(TabSynthez[Test],"="&amp;$AE85&amp;".*",TabSynthez[Page17],"NA")=$AF85,1,0),0)</f>
        <v>1</v>
      </c>
      <c r="AX85" s="22">
        <f>IF(COUNTIFS(TabSynthez[Test],"="&amp;$AE85&amp;".*",TabSynthez[Page18],"Validé")&gt;0,IF(COUNTIFS(TabSynthez[Test],"="&amp;$AE85&amp;".*",TabSynthez[Page18],"Validé")+COUNTIFS(TabSynthez[Test],"="&amp;$AE85&amp;".*",TabSynthez[Page18],"NA")=$AF85,1,0),0)</f>
        <v>1</v>
      </c>
      <c r="AY85" s="22">
        <f>IF(COUNTIFS(TabSynthez[Test],"="&amp;$AE85&amp;".*",TabSynthez[Page19],"Validé")&gt;0,IF(COUNTIFS(TabSynthez[Test],"="&amp;$AE85&amp;".*",TabSynthez[Page19],"Validé")+COUNTIFS(TabSynthez[Test],"="&amp;$AE85&amp;".*",TabSynthez[Page19],"NA")=$AF85,1,0),0)</f>
        <v>1</v>
      </c>
      <c r="AZ85" s="22">
        <f>IF(COUNTIFS(TabSynthez[Test],"="&amp;$AE85&amp;".*",TabSynthez[Page20],"Validé")&gt;0,IF(COUNTIFS(TabSynthez[Test],"="&amp;$AE85&amp;".*",TabSynthez[Page20],"Validé")+COUNTIFS(TabSynthez[Test],"="&amp;$AE85&amp;".*",TabSynthez[Page20],"NA")=$AF85,1,0),0)</f>
        <v>1</v>
      </c>
      <c r="BA85" s="22">
        <f>IF(COUNTIFS(TabSynthez[Test],"="&amp;$AE85&amp;".*",TabSynthez[Page21],"Validé")&gt;0,IF(COUNTIFS(TabSynthez[Test],"="&amp;$AE85&amp;".*",TabSynthez[Page21],"Validé")+COUNTIFS(TabSynthez[Test],"="&amp;$AE85&amp;".*",TabSynthez[Page21],"NA")=$AF85,1,0),0)</f>
        <v>1</v>
      </c>
    </row>
    <row r="86" spans="1:53" s="9" customFormat="1" x14ac:dyDescent="0.25">
      <c r="A86" s="68"/>
      <c r="B86" s="74" t="str">
        <f>Modèle!B88</f>
        <v>Multimédia</v>
      </c>
      <c r="C86" s="80" t="str">
        <f>Modèle!D88</f>
        <v>4.5.1</v>
      </c>
      <c r="D86" s="81" t="str">
        <f>Modèle!E88</f>
        <v>AA</v>
      </c>
      <c r="E86" s="187">
        <f ca="1">COUNTIF(OFFSET(Synthèse!$G95,0,0,1,COUNTA(Synthèse!$10:$10)-6),"="&amp;$E$1)</f>
        <v>0</v>
      </c>
      <c r="F86" s="187">
        <f ca="1">COUNTIF(OFFSET(Synthèse!$G95,0,0,1,COUNTA(Synthèse!$10:$10)-6),"="&amp;$F$1)</f>
        <v>0</v>
      </c>
      <c r="G86" s="187">
        <f ca="1">COUNTIF(OFFSET(Synthèse!$G95,0,0,1,COUNTA(Synthèse!$10:$10)-6),"="&amp;$G$1)</f>
        <v>0</v>
      </c>
      <c r="H86" s="187">
        <f ca="1">COUNTIF(OFFSET(Synthèse!$G95,0,0,1,COUNTA(Synthèse!$10:$10)-6),"="&amp;$H$1)</f>
        <v>21</v>
      </c>
      <c r="I86" s="214">
        <f t="shared" ca="1" si="23"/>
        <v>21</v>
      </c>
      <c r="J86" s="68"/>
      <c r="K86" s="96" t="s">
        <v>750</v>
      </c>
      <c r="L86" s="191" t="s">
        <v>24</v>
      </c>
      <c r="M86" s="191"/>
      <c r="N86" s="191" t="s">
        <v>538</v>
      </c>
      <c r="O86" s="192">
        <f ca="1">IF(SUM(E$146:E$148)&gt;=1,0,1)</f>
        <v>0</v>
      </c>
      <c r="P86" s="192">
        <f ca="1">IF(SUM(E$146:E$148)&gt;=1,1,IF(SUM(G$146:G$148)&gt;=1,1,IF(SUM(F$146:F$148)&gt;=1,0,1)))</f>
        <v>1</v>
      </c>
      <c r="Q86" s="192">
        <f ca="1">IF(SUM(E$146:E$148)&gt;=1,1,IF(SUM(G$146:G$148)&gt;=1,0,1))</f>
        <v>1</v>
      </c>
      <c r="R86" s="192">
        <f ca="1">IF(SUM(E$146:E$148)&gt;=1,1,IF(SUM(G$146:G$148)&gt;=1,1,IF(SUM(F$146:F$148)&gt;=1,1,IF(SUM(H$146:H$148)&gt;=1,0,1))))</f>
        <v>1</v>
      </c>
      <c r="S86" s="68"/>
      <c r="U86" s="68"/>
      <c r="X86" s="68"/>
      <c r="AA86" s="68"/>
      <c r="AD86" s="68"/>
      <c r="AE86" s="271" t="s">
        <v>551</v>
      </c>
      <c r="AF86" s="217">
        <f>COUNTIF(TabTrans[Test],"="&amp;Value!$AE86&amp;".*")</f>
        <v>4</v>
      </c>
      <c r="AG86" s="22">
        <f>IF(COUNTIFS(TabSynthez[Test],"="&amp;$AE86&amp;".*",TabSynthez[Page1],"Validé")&gt;0,IF(COUNTIFS(TabSynthez[Test],"="&amp;$AE86&amp;".*",TabSynthez[Page1],"Validé")+COUNTIFS(TabSynthez[Test],"="&amp;$AE86&amp;".*",TabSynthez[Page1],"NA")=$AF86,1,0),0)</f>
        <v>1</v>
      </c>
      <c r="AH86" s="22">
        <f>IF(COUNTIFS(TabSynthez[Test],"="&amp;$AE86&amp;".*",TabSynthez[Page2],"Validé")&gt;0,IF(COUNTIFS(TabSynthez[Test],"="&amp;$AE86&amp;".*",TabSynthez[Page2],"Validé")+COUNTIFS(TabSynthez[Test],"="&amp;$AE86&amp;".*",TabSynthez[Page2],"NA")=$AF86,1,0),0)</f>
        <v>1</v>
      </c>
      <c r="AI86" s="22">
        <f>IF(COUNTIFS(TabSynthez[Test],"="&amp;$AE86&amp;".*",TabSynthez[Page3],"Validé")&gt;0,IF(COUNTIFS(TabSynthez[Test],"="&amp;$AE86&amp;".*",TabSynthez[Page3],"Validé")+COUNTIFS(TabSynthez[Test],"="&amp;$AE86&amp;".*",TabSynthez[Page3],"NA")=$AF86,1,0),0)</f>
        <v>1</v>
      </c>
      <c r="AJ86" s="22">
        <f>IF(COUNTIFS(TabSynthez[Test],"="&amp;$AE86&amp;".*",TabSynthez[Page4],"Validé")&gt;0,IF(COUNTIFS(TabSynthez[Test],"="&amp;$AE86&amp;".*",TabSynthez[Page4],"Validé")+COUNTIFS(TabSynthez[Test],"="&amp;$AE86&amp;".*",TabSynthez[Page4],"NA")=$AF86,1,0),0)</f>
        <v>1</v>
      </c>
      <c r="AK86" s="22">
        <f>IF(COUNTIFS(TabSynthez[Test],"="&amp;$AE86&amp;".*",TabSynthez[Page5],"Validé")&gt;0,IF(COUNTIFS(TabSynthez[Test],"="&amp;$AE86&amp;".*",TabSynthez[Page5],"Validé")+COUNTIFS(TabSynthez[Test],"="&amp;$AE86&amp;".*",TabSynthez[Page5],"NA")=$AF86,1,0),0)</f>
        <v>1</v>
      </c>
      <c r="AL86" s="22">
        <f>IF(COUNTIFS(TabSynthez[Test],"="&amp;$AE86&amp;".*",TabSynthez[Page6],"Validé")&gt;0,IF(COUNTIFS(TabSynthez[Test],"="&amp;$AE86&amp;".*",TabSynthez[Page6],"Validé")+COUNTIFS(TabSynthez[Test],"="&amp;$AE86&amp;".*",TabSynthez[Page6],"NA")=$AF86,1,0),0)</f>
        <v>1</v>
      </c>
      <c r="AM86" s="22">
        <f>IF(COUNTIFS(TabSynthez[Test],"="&amp;$AE86&amp;".*",TabSynthez[Page7],"Validé")&gt;0,IF(COUNTIFS(TabSynthez[Test],"="&amp;$AE86&amp;".*",TabSynthez[Page7],"Validé")+COUNTIFS(TabSynthez[Test],"="&amp;$AE86&amp;".*",TabSynthez[Page7],"NA")=$AF86,1,0),0)</f>
        <v>1</v>
      </c>
      <c r="AN86" s="22">
        <f>IF(COUNTIFS(TabSynthez[Test],"="&amp;$AE86&amp;".*",TabSynthez[Page8],"Validé")&gt;0,IF(COUNTIFS(TabSynthez[Test],"="&amp;$AE86&amp;".*",TabSynthez[Page8],"Validé")+COUNTIFS(TabSynthez[Test],"="&amp;$AE86&amp;".*",TabSynthez[Page8],"NA")=$AF86,1,0),0)</f>
        <v>1</v>
      </c>
      <c r="AO86" s="22">
        <f>IF(COUNTIFS(TabSynthez[Test],"="&amp;$AE86&amp;".*",TabSynthez[Page9],"Validé")&gt;0,IF(COUNTIFS(TabSynthez[Test],"="&amp;$AE86&amp;".*",TabSynthez[Page9],"Validé")+COUNTIFS(TabSynthez[Test],"="&amp;$AE86&amp;".*",TabSynthez[Page9],"NA")=$AF86,1,0),0)</f>
        <v>1</v>
      </c>
      <c r="AP86" s="22">
        <f>IF(COUNTIFS(TabSynthez[Test],"="&amp;$AE86&amp;".*",TabSynthez[Page10],"Validé")&gt;0,IF(COUNTIFS(TabSynthez[Test],"="&amp;$AE86&amp;".*",TabSynthez[Page10],"Validé")+COUNTIFS(TabSynthez[Test],"="&amp;$AE86&amp;".*",TabSynthez[Page10],"NA")=$AF86,1,0),0)</f>
        <v>1</v>
      </c>
      <c r="AQ86" s="22">
        <f>IF(COUNTIFS(TabSynthez[Test],"="&amp;$AE86&amp;".*",TabSynthez[Page11],"Validé")&gt;0,IF(COUNTIFS(TabSynthez[Test],"="&amp;$AE86&amp;".*",TabSynthez[Page11],"Validé")+COUNTIFS(TabSynthez[Test],"="&amp;$AE86&amp;".*",TabSynthez[Page11],"NA")=$AF86,1,0),0)</f>
        <v>1</v>
      </c>
      <c r="AR86" s="22">
        <f>IF(COUNTIFS(TabSynthez[Test],"="&amp;$AE86&amp;".*",TabSynthez[Page12],"Validé")&gt;0,IF(COUNTIFS(TabSynthez[Test],"="&amp;$AE86&amp;".*",TabSynthez[Page12],"Validé")+COUNTIFS(TabSynthez[Test],"="&amp;$AE86&amp;".*",TabSynthez[Page12],"NA")=$AF86,1,0),0)</f>
        <v>1</v>
      </c>
      <c r="AS86" s="22">
        <f>IF(COUNTIFS(TabSynthez[Test],"="&amp;$AE86&amp;".*",TabSynthez[Page13],"Validé")&gt;0,IF(COUNTIFS(TabSynthez[Test],"="&amp;$AE86&amp;".*",TabSynthez[Page13],"Validé")+COUNTIFS(TabSynthez[Test],"="&amp;$AE86&amp;".*",TabSynthez[Page13],"NA")=$AF86,1,0),0)</f>
        <v>1</v>
      </c>
      <c r="AT86" s="22">
        <f>IF(COUNTIFS(TabSynthez[Test],"="&amp;$AE86&amp;".*",TabSynthez[Page14],"Validé")&gt;0,IF(COUNTIFS(TabSynthez[Test],"="&amp;$AE86&amp;".*",TabSynthez[Page14],"Validé")+COUNTIFS(TabSynthez[Test],"="&amp;$AE86&amp;".*",TabSynthez[Page14],"NA")=$AF86,1,0),0)</f>
        <v>1</v>
      </c>
      <c r="AU86" s="22">
        <f>IF(COUNTIFS(TabSynthez[Test],"="&amp;$AE86&amp;".*",TabSynthez[Page15],"Validé")&gt;0,IF(COUNTIFS(TabSynthez[Test],"="&amp;$AE86&amp;".*",TabSynthez[Page15],"Validé")+COUNTIFS(TabSynthez[Test],"="&amp;$AE86&amp;".*",TabSynthez[Page15],"NA")=$AF86,1,0),0)</f>
        <v>1</v>
      </c>
      <c r="AV86" s="22">
        <f>IF(COUNTIFS(TabSynthez[Test],"="&amp;$AE86&amp;".*",TabSynthez[Page16],"Validé")&gt;0,IF(COUNTIFS(TabSynthez[Test],"="&amp;$AE86&amp;".*",TabSynthez[Page16],"Validé")+COUNTIFS(TabSynthez[Test],"="&amp;$AE86&amp;".*",TabSynthez[Page16],"NA")=$AF86,1,0),0)</f>
        <v>0</v>
      </c>
      <c r="AW86" s="22">
        <f>IF(COUNTIFS(TabSynthez[Test],"="&amp;$AE86&amp;".*",TabSynthez[Page17],"Validé")&gt;0,IF(COUNTIFS(TabSynthez[Test],"="&amp;$AE86&amp;".*",TabSynthez[Page17],"Validé")+COUNTIFS(TabSynthez[Test],"="&amp;$AE86&amp;".*",TabSynthez[Page17],"NA")=$AF86,1,0),0)</f>
        <v>1</v>
      </c>
      <c r="AX86" s="22">
        <f>IF(COUNTIFS(TabSynthez[Test],"="&amp;$AE86&amp;".*",TabSynthez[Page18],"Validé")&gt;0,IF(COUNTIFS(TabSynthez[Test],"="&amp;$AE86&amp;".*",TabSynthez[Page18],"Validé")+COUNTIFS(TabSynthez[Test],"="&amp;$AE86&amp;".*",TabSynthez[Page18],"NA")=$AF86,1,0),0)</f>
        <v>1</v>
      </c>
      <c r="AY86" s="22">
        <f>IF(COUNTIFS(TabSynthez[Test],"="&amp;$AE86&amp;".*",TabSynthez[Page19],"Validé")&gt;0,IF(COUNTIFS(TabSynthez[Test],"="&amp;$AE86&amp;".*",TabSynthez[Page19],"Validé")+COUNTIFS(TabSynthez[Test],"="&amp;$AE86&amp;".*",TabSynthez[Page19],"NA")=$AF86,1,0),0)</f>
        <v>1</v>
      </c>
      <c r="AZ86" s="22">
        <f>IF(COUNTIFS(TabSynthez[Test],"="&amp;$AE86&amp;".*",TabSynthez[Page20],"Validé")&gt;0,IF(COUNTIFS(TabSynthez[Test],"="&amp;$AE86&amp;".*",TabSynthez[Page20],"Validé")+COUNTIFS(TabSynthez[Test],"="&amp;$AE86&amp;".*",TabSynthez[Page20],"NA")=$AF86,1,0),0)</f>
        <v>1</v>
      </c>
      <c r="BA86" s="22">
        <f>IF(COUNTIFS(TabSynthez[Test],"="&amp;$AE86&amp;".*",TabSynthez[Page21],"Validé")&gt;0,IF(COUNTIFS(TabSynthez[Test],"="&amp;$AE86&amp;".*",TabSynthez[Page21],"Validé")+COUNTIFS(TabSynthez[Test],"="&amp;$AE86&amp;".*",TabSynthez[Page21],"NA")=$AF86,1,0),0)</f>
        <v>1</v>
      </c>
    </row>
    <row r="87" spans="1:53" s="9" customFormat="1" x14ac:dyDescent="0.25">
      <c r="A87" s="68"/>
      <c r="B87" s="74" t="str">
        <f>Modèle!B89</f>
        <v>Multimédia</v>
      </c>
      <c r="C87" s="80" t="str">
        <f>Modèle!D89</f>
        <v>4.5.2</v>
      </c>
      <c r="D87" s="81" t="str">
        <f>Modèle!E89</f>
        <v>AA</v>
      </c>
      <c r="E87" s="187">
        <f ca="1">COUNTIF(OFFSET(Synthèse!$G96,0,0,1,COUNTA(Synthèse!$10:$10)-6),"="&amp;$E$1)</f>
        <v>0</v>
      </c>
      <c r="F87" s="187">
        <f ca="1">COUNTIF(OFFSET(Synthèse!$G96,0,0,1,COUNTA(Synthèse!$10:$10)-6),"="&amp;$F$1)</f>
        <v>0</v>
      </c>
      <c r="G87" s="187">
        <f ca="1">COUNTIF(OFFSET(Synthèse!$G96,0,0,1,COUNTA(Synthèse!$10:$10)-6),"="&amp;$G$1)</f>
        <v>0</v>
      </c>
      <c r="H87" s="187">
        <f ca="1">COUNTIF(OFFSET(Synthèse!$G96,0,0,1,COUNTA(Synthèse!$10:$10)-6),"="&amp;$H$1)</f>
        <v>21</v>
      </c>
      <c r="I87" s="214">
        <f t="shared" ca="1" si="23"/>
        <v>21</v>
      </c>
      <c r="J87" s="68"/>
      <c r="K87" s="96" t="s">
        <v>751</v>
      </c>
      <c r="L87" s="191" t="s">
        <v>24</v>
      </c>
      <c r="M87" s="191"/>
      <c r="N87" s="191" t="s">
        <v>539</v>
      </c>
      <c r="O87" s="192">
        <f ca="1">IF(SUM(E$149:E$149)&gt;=1,0,1)</f>
        <v>0</v>
      </c>
      <c r="P87" s="192">
        <f ca="1">IF(SUM(E$149)&gt;=1,1,IF(SUM(G$149)&gt;=1,1,IF(SUM(F$149)&gt;=1,0,1)))</f>
        <v>1</v>
      </c>
      <c r="Q87" s="192">
        <f ca="1">IF(SUM(E$149)&gt;=1,1,IF(SUM(G$149)&gt;=1,0,1))</f>
        <v>1</v>
      </c>
      <c r="R87" s="192">
        <f ca="1">IF(SUM(E$149)&gt;=1,1,IF(SUM(G$149)&gt;=1,1,IF(SUM(F$149)&gt;=1,1,IF(SUM(H$149)&gt;=1,0,1))))</f>
        <v>1</v>
      </c>
      <c r="S87" s="68"/>
      <c r="U87" s="68"/>
      <c r="X87" s="68"/>
      <c r="AA87" s="68"/>
      <c r="AD87" s="68"/>
      <c r="AE87" s="271" t="s">
        <v>552</v>
      </c>
      <c r="AF87" s="217">
        <f>COUNTIF(TabTrans[Test],"="&amp;Value!$AE87&amp;".*")</f>
        <v>2</v>
      </c>
      <c r="AG87" s="22">
        <f>IF(COUNTIFS(TabSynthez[Test],"="&amp;$AE87&amp;".*",TabSynthez[Page1],"Validé")&gt;0,IF(COUNTIFS(TabSynthez[Test],"="&amp;$AE87&amp;".*",TabSynthez[Page1],"Validé")+COUNTIFS(TabSynthez[Test],"="&amp;$AE87&amp;".*",TabSynthez[Page1],"NA")=$AF87,1,0),0)</f>
        <v>0</v>
      </c>
      <c r="AH87" s="22">
        <f>IF(COUNTIFS(TabSynthez[Test],"="&amp;$AE87&amp;".*",TabSynthez[Page2],"Validé")&gt;0,IF(COUNTIFS(TabSynthez[Test],"="&amp;$AE87&amp;".*",TabSynthez[Page2],"Validé")+COUNTIFS(TabSynthez[Test],"="&amp;$AE87&amp;".*",TabSynthez[Page2],"NA")=$AF87,1,0),0)</f>
        <v>0</v>
      </c>
      <c r="AI87" s="22">
        <f>IF(COUNTIFS(TabSynthez[Test],"="&amp;$AE87&amp;".*",TabSynthez[Page3],"Validé")&gt;0,IF(COUNTIFS(TabSynthez[Test],"="&amp;$AE87&amp;".*",TabSynthez[Page3],"Validé")+COUNTIFS(TabSynthez[Test],"="&amp;$AE87&amp;".*",TabSynthez[Page3],"NA")=$AF87,1,0),0)</f>
        <v>0</v>
      </c>
      <c r="AJ87" s="22">
        <f>IF(COUNTIFS(TabSynthez[Test],"="&amp;$AE87&amp;".*",TabSynthez[Page4],"Validé")&gt;0,IF(COUNTIFS(TabSynthez[Test],"="&amp;$AE87&amp;".*",TabSynthez[Page4],"Validé")+COUNTIFS(TabSynthez[Test],"="&amp;$AE87&amp;".*",TabSynthez[Page4],"NA")=$AF87,1,0),0)</f>
        <v>0</v>
      </c>
      <c r="AK87" s="22">
        <f>IF(COUNTIFS(TabSynthez[Test],"="&amp;$AE87&amp;".*",TabSynthez[Page5],"Validé")&gt;0,IF(COUNTIFS(TabSynthez[Test],"="&amp;$AE87&amp;".*",TabSynthez[Page5],"Validé")+COUNTIFS(TabSynthez[Test],"="&amp;$AE87&amp;".*",TabSynthez[Page5],"NA")=$AF87,1,0),0)</f>
        <v>0</v>
      </c>
      <c r="AL87" s="22">
        <f>IF(COUNTIFS(TabSynthez[Test],"="&amp;$AE87&amp;".*",TabSynthez[Page6],"Validé")&gt;0,IF(COUNTIFS(TabSynthez[Test],"="&amp;$AE87&amp;".*",TabSynthez[Page6],"Validé")+COUNTIFS(TabSynthez[Test],"="&amp;$AE87&amp;".*",TabSynthez[Page6],"NA")=$AF87,1,0),0)</f>
        <v>0</v>
      </c>
      <c r="AM87" s="22">
        <f>IF(COUNTIFS(TabSynthez[Test],"="&amp;$AE87&amp;".*",TabSynthez[Page7],"Validé")&gt;0,IF(COUNTIFS(TabSynthez[Test],"="&amp;$AE87&amp;".*",TabSynthez[Page7],"Validé")+COUNTIFS(TabSynthez[Test],"="&amp;$AE87&amp;".*",TabSynthez[Page7],"NA")=$AF87,1,0),0)</f>
        <v>0</v>
      </c>
      <c r="AN87" s="22">
        <f>IF(COUNTIFS(TabSynthez[Test],"="&amp;$AE87&amp;".*",TabSynthez[Page8],"Validé")&gt;0,IF(COUNTIFS(TabSynthez[Test],"="&amp;$AE87&amp;".*",TabSynthez[Page8],"Validé")+COUNTIFS(TabSynthez[Test],"="&amp;$AE87&amp;".*",TabSynthez[Page8],"NA")=$AF87,1,0),0)</f>
        <v>0</v>
      </c>
      <c r="AO87" s="22">
        <f>IF(COUNTIFS(TabSynthez[Test],"="&amp;$AE87&amp;".*",TabSynthez[Page9],"Validé")&gt;0,IF(COUNTIFS(TabSynthez[Test],"="&amp;$AE87&amp;".*",TabSynthez[Page9],"Validé")+COUNTIFS(TabSynthez[Test],"="&amp;$AE87&amp;".*",TabSynthez[Page9],"NA")=$AF87,1,0),0)</f>
        <v>0</v>
      </c>
      <c r="AP87" s="22">
        <f>IF(COUNTIFS(TabSynthez[Test],"="&amp;$AE87&amp;".*",TabSynthez[Page10],"Validé")&gt;0,IF(COUNTIFS(TabSynthez[Test],"="&amp;$AE87&amp;".*",TabSynthez[Page10],"Validé")+COUNTIFS(TabSynthez[Test],"="&amp;$AE87&amp;".*",TabSynthez[Page10],"NA")=$AF87,1,0),0)</f>
        <v>0</v>
      </c>
      <c r="AQ87" s="22">
        <f>IF(COUNTIFS(TabSynthez[Test],"="&amp;$AE87&amp;".*",TabSynthez[Page11],"Validé")&gt;0,IF(COUNTIFS(TabSynthez[Test],"="&amp;$AE87&amp;".*",TabSynthez[Page11],"Validé")+COUNTIFS(TabSynthez[Test],"="&amp;$AE87&amp;".*",TabSynthez[Page11],"NA")=$AF87,1,0),0)</f>
        <v>0</v>
      </c>
      <c r="AR87" s="22">
        <f>IF(COUNTIFS(TabSynthez[Test],"="&amp;$AE87&amp;".*",TabSynthez[Page12],"Validé")&gt;0,IF(COUNTIFS(TabSynthez[Test],"="&amp;$AE87&amp;".*",TabSynthez[Page12],"Validé")+COUNTIFS(TabSynthez[Test],"="&amp;$AE87&amp;".*",TabSynthez[Page12],"NA")=$AF87,1,0),0)</f>
        <v>0</v>
      </c>
      <c r="AS87" s="22">
        <f>IF(COUNTIFS(TabSynthez[Test],"="&amp;$AE87&amp;".*",TabSynthez[Page13],"Validé")&gt;0,IF(COUNTIFS(TabSynthez[Test],"="&amp;$AE87&amp;".*",TabSynthez[Page13],"Validé")+COUNTIFS(TabSynthez[Test],"="&amp;$AE87&amp;".*",TabSynthez[Page13],"NA")=$AF87,1,0),0)</f>
        <v>0</v>
      </c>
      <c r="AT87" s="22">
        <f>IF(COUNTIFS(TabSynthez[Test],"="&amp;$AE87&amp;".*",TabSynthez[Page14],"Validé")&gt;0,IF(COUNTIFS(TabSynthez[Test],"="&amp;$AE87&amp;".*",TabSynthez[Page14],"Validé")+COUNTIFS(TabSynthez[Test],"="&amp;$AE87&amp;".*",TabSynthez[Page14],"NA")=$AF87,1,0),0)</f>
        <v>0</v>
      </c>
      <c r="AU87" s="22">
        <f>IF(COUNTIFS(TabSynthez[Test],"="&amp;$AE87&amp;".*",TabSynthez[Page15],"Validé")&gt;0,IF(COUNTIFS(TabSynthez[Test],"="&amp;$AE87&amp;".*",TabSynthez[Page15],"Validé")+COUNTIFS(TabSynthez[Test],"="&amp;$AE87&amp;".*",TabSynthez[Page15],"NA")=$AF87,1,0),0)</f>
        <v>0</v>
      </c>
      <c r="AV87" s="22">
        <f>IF(COUNTIFS(TabSynthez[Test],"="&amp;$AE87&amp;".*",TabSynthez[Page16],"Validé")&gt;0,IF(COUNTIFS(TabSynthez[Test],"="&amp;$AE87&amp;".*",TabSynthez[Page16],"Validé")+COUNTIFS(TabSynthez[Test],"="&amp;$AE87&amp;".*",TabSynthez[Page16],"NA")=$AF87,1,0),0)</f>
        <v>0</v>
      </c>
      <c r="AW87" s="22">
        <f>IF(COUNTIFS(TabSynthez[Test],"="&amp;$AE87&amp;".*",TabSynthez[Page17],"Validé")&gt;0,IF(COUNTIFS(TabSynthez[Test],"="&amp;$AE87&amp;".*",TabSynthez[Page17],"Validé")+COUNTIFS(TabSynthez[Test],"="&amp;$AE87&amp;".*",TabSynthez[Page17],"NA")=$AF87,1,0),0)</f>
        <v>0</v>
      </c>
      <c r="AX87" s="22">
        <f>IF(COUNTIFS(TabSynthez[Test],"="&amp;$AE87&amp;".*",TabSynthez[Page18],"Validé")&gt;0,IF(COUNTIFS(TabSynthez[Test],"="&amp;$AE87&amp;".*",TabSynthez[Page18],"Validé")+COUNTIFS(TabSynthez[Test],"="&amp;$AE87&amp;".*",TabSynthez[Page18],"NA")=$AF87,1,0),0)</f>
        <v>0</v>
      </c>
      <c r="AY87" s="22">
        <f>IF(COUNTIFS(TabSynthez[Test],"="&amp;$AE87&amp;".*",TabSynthez[Page19],"Validé")&gt;0,IF(COUNTIFS(TabSynthez[Test],"="&amp;$AE87&amp;".*",TabSynthez[Page19],"Validé")+COUNTIFS(TabSynthez[Test],"="&amp;$AE87&amp;".*",TabSynthez[Page19],"NA")=$AF87,1,0),0)</f>
        <v>0</v>
      </c>
      <c r="AZ87" s="22">
        <f>IF(COUNTIFS(TabSynthez[Test],"="&amp;$AE87&amp;".*",TabSynthez[Page20],"Validé")&gt;0,IF(COUNTIFS(TabSynthez[Test],"="&amp;$AE87&amp;".*",TabSynthez[Page20],"Validé")+COUNTIFS(TabSynthez[Test],"="&amp;$AE87&amp;".*",TabSynthez[Page20],"NA")=$AF87,1,0),0)</f>
        <v>0</v>
      </c>
      <c r="BA87" s="22">
        <f>IF(COUNTIFS(TabSynthez[Test],"="&amp;$AE87&amp;".*",TabSynthez[Page21],"Validé")&gt;0,IF(COUNTIFS(TabSynthez[Test],"="&amp;$AE87&amp;".*",TabSynthez[Page21],"Validé")+COUNTIFS(TabSynthez[Test],"="&amp;$AE87&amp;".*",TabSynthez[Page21],"NA")=$AF87,1,0),0)</f>
        <v>0</v>
      </c>
    </row>
    <row r="88" spans="1:53" s="9" customFormat="1" x14ac:dyDescent="0.25">
      <c r="A88" s="68"/>
      <c r="B88" s="75" t="str">
        <f>Modèle!B90</f>
        <v>Multimédia</v>
      </c>
      <c r="C88" s="82" t="str">
        <f>Modèle!D90</f>
        <v>4.6.1</v>
      </c>
      <c r="D88" s="83" t="str">
        <f>Modèle!E90</f>
        <v>AA</v>
      </c>
      <c r="E88" s="188">
        <f ca="1">COUNTIF(OFFSET(Synthèse!$G97,0,0,1,COUNTA(Synthèse!$10:$10)-6),"="&amp;$E$1)</f>
        <v>0</v>
      </c>
      <c r="F88" s="188">
        <f ca="1">COUNTIF(OFFSET(Synthèse!$G97,0,0,1,COUNTA(Synthèse!$10:$10)-6),"="&amp;$F$1)</f>
        <v>0</v>
      </c>
      <c r="G88" s="188">
        <f ca="1">COUNTIF(OFFSET(Synthèse!$G97,0,0,1,COUNTA(Synthèse!$10:$10)-6),"="&amp;$G$1)</f>
        <v>0</v>
      </c>
      <c r="H88" s="188">
        <f ca="1">COUNTIF(OFFSET(Synthèse!$G97,0,0,1,COUNTA(Synthèse!$10:$10)-6),"="&amp;$H$1)</f>
        <v>21</v>
      </c>
      <c r="I88" s="214">
        <f t="shared" ca="1" si="23"/>
        <v>21</v>
      </c>
      <c r="J88" s="68"/>
      <c r="K88" s="96" t="s">
        <v>752</v>
      </c>
      <c r="L88" s="191" t="s">
        <v>24</v>
      </c>
      <c r="M88" s="191"/>
      <c r="N88" s="191" t="s">
        <v>540</v>
      </c>
      <c r="O88" s="192">
        <f ca="1">IF(SUM(E$150:E$152)&gt;=1,0,1)</f>
        <v>0</v>
      </c>
      <c r="P88" s="192">
        <f ca="1">IF(SUM(E$150:E$152)&gt;=1,1,IF(SUM(G$150:G$152)&gt;=1,1,IF(SUM(F$150:F$152)&gt;=1,0,1)))</f>
        <v>1</v>
      </c>
      <c r="Q88" s="192">
        <f ca="1">IF(SUM(E$150:E$152)&gt;=1,1,IF(SUM(G$150:G$152)&gt;=1,0,1))</f>
        <v>1</v>
      </c>
      <c r="R88" s="192">
        <f ca="1">IF(SUM(E$150:E$152)&gt;=1,1,IF(SUM(G$150:G$152)&gt;=1,1,IF(SUM(F$150:F$152)&gt;=1,1,IF(SUM(H$150:H$152)&gt;=1,0,1))))</f>
        <v>1</v>
      </c>
      <c r="S88" s="68"/>
      <c r="U88" s="68"/>
      <c r="X88" s="68"/>
      <c r="AA88" s="68"/>
      <c r="AD88" s="68"/>
      <c r="AE88" s="271" t="s">
        <v>553</v>
      </c>
      <c r="AF88" s="217">
        <f>COUNTIF(TabTrans[Test],"="&amp;Value!$AE88&amp;".*")</f>
        <v>1</v>
      </c>
      <c r="AG88" s="22">
        <f>IF(COUNTIFS(TabSynthez[Test],"="&amp;$AE88&amp;".*",TabSynthez[Page1],"Validé")&gt;0,IF(COUNTIFS(TabSynthez[Test],"="&amp;$AE88&amp;".*",TabSynthez[Page1],"Validé")+COUNTIFS(TabSynthez[Test],"="&amp;$AE88&amp;".*",TabSynthez[Page1],"NA")=$AF88,1,0),0)</f>
        <v>0</v>
      </c>
      <c r="AH88" s="22">
        <f>IF(COUNTIFS(TabSynthez[Test],"="&amp;$AE88&amp;".*",TabSynthez[Page2],"Validé")&gt;0,IF(COUNTIFS(TabSynthez[Test],"="&amp;$AE88&amp;".*",TabSynthez[Page2],"Validé")+COUNTIFS(TabSynthez[Test],"="&amp;$AE88&amp;".*",TabSynthez[Page2],"NA")=$AF88,1,0),0)</f>
        <v>1</v>
      </c>
      <c r="AI88" s="22">
        <f>IF(COUNTIFS(TabSynthez[Test],"="&amp;$AE88&amp;".*",TabSynthez[Page3],"Validé")&gt;0,IF(COUNTIFS(TabSynthez[Test],"="&amp;$AE88&amp;".*",TabSynthez[Page3],"Validé")+COUNTIFS(TabSynthez[Test],"="&amp;$AE88&amp;".*",TabSynthez[Page3],"NA")=$AF88,1,0),0)</f>
        <v>1</v>
      </c>
      <c r="AJ88" s="22">
        <f>IF(COUNTIFS(TabSynthez[Test],"="&amp;$AE88&amp;".*",TabSynthez[Page4],"Validé")&gt;0,IF(COUNTIFS(TabSynthez[Test],"="&amp;$AE88&amp;".*",TabSynthez[Page4],"Validé")+COUNTIFS(TabSynthez[Test],"="&amp;$AE88&amp;".*",TabSynthez[Page4],"NA")=$AF88,1,0),0)</f>
        <v>1</v>
      </c>
      <c r="AK88" s="22">
        <f>IF(COUNTIFS(TabSynthez[Test],"="&amp;$AE88&amp;".*",TabSynthez[Page5],"Validé")&gt;0,IF(COUNTIFS(TabSynthez[Test],"="&amp;$AE88&amp;".*",TabSynthez[Page5],"Validé")+COUNTIFS(TabSynthez[Test],"="&amp;$AE88&amp;".*",TabSynthez[Page5],"NA")=$AF88,1,0),0)</f>
        <v>0</v>
      </c>
      <c r="AL88" s="22">
        <f>IF(COUNTIFS(TabSynthez[Test],"="&amp;$AE88&amp;".*",TabSynthez[Page6],"Validé")&gt;0,IF(COUNTIFS(TabSynthez[Test],"="&amp;$AE88&amp;".*",TabSynthez[Page6],"Validé")+COUNTIFS(TabSynthez[Test],"="&amp;$AE88&amp;".*",TabSynthez[Page6],"NA")=$AF88,1,0),0)</f>
        <v>1</v>
      </c>
      <c r="AM88" s="22">
        <f>IF(COUNTIFS(TabSynthez[Test],"="&amp;$AE88&amp;".*",TabSynthez[Page7],"Validé")&gt;0,IF(COUNTIFS(TabSynthez[Test],"="&amp;$AE88&amp;".*",TabSynthez[Page7],"Validé")+COUNTIFS(TabSynthez[Test],"="&amp;$AE88&amp;".*",TabSynthez[Page7],"NA")=$AF88,1,0),0)</f>
        <v>1</v>
      </c>
      <c r="AN88" s="22">
        <f>IF(COUNTIFS(TabSynthez[Test],"="&amp;$AE88&amp;".*",TabSynthez[Page8],"Validé")&gt;0,IF(COUNTIFS(TabSynthez[Test],"="&amp;$AE88&amp;".*",TabSynthez[Page8],"Validé")+COUNTIFS(TabSynthez[Test],"="&amp;$AE88&amp;".*",TabSynthez[Page8],"NA")=$AF88,1,0),0)</f>
        <v>1</v>
      </c>
      <c r="AO88" s="22">
        <f>IF(COUNTIFS(TabSynthez[Test],"="&amp;$AE88&amp;".*",TabSynthez[Page9],"Validé")&gt;0,IF(COUNTIFS(TabSynthez[Test],"="&amp;$AE88&amp;".*",TabSynthez[Page9],"Validé")+COUNTIFS(TabSynthez[Test],"="&amp;$AE88&amp;".*",TabSynthez[Page9],"NA")=$AF88,1,0),0)</f>
        <v>1</v>
      </c>
      <c r="AP88" s="22">
        <f>IF(COUNTIFS(TabSynthez[Test],"="&amp;$AE88&amp;".*",TabSynthez[Page10],"Validé")&gt;0,IF(COUNTIFS(TabSynthez[Test],"="&amp;$AE88&amp;".*",TabSynthez[Page10],"Validé")+COUNTIFS(TabSynthez[Test],"="&amp;$AE88&amp;".*",TabSynthez[Page10],"NA")=$AF88,1,0),0)</f>
        <v>1</v>
      </c>
      <c r="AQ88" s="22">
        <f>IF(COUNTIFS(TabSynthez[Test],"="&amp;$AE88&amp;".*",TabSynthez[Page11],"Validé")&gt;0,IF(COUNTIFS(TabSynthez[Test],"="&amp;$AE88&amp;".*",TabSynthez[Page11],"Validé")+COUNTIFS(TabSynthez[Test],"="&amp;$AE88&amp;".*",TabSynthez[Page11],"NA")=$AF88,1,0),0)</f>
        <v>1</v>
      </c>
      <c r="AR88" s="22">
        <f>IF(COUNTIFS(TabSynthez[Test],"="&amp;$AE88&amp;".*",TabSynthez[Page12],"Validé")&gt;0,IF(COUNTIFS(TabSynthez[Test],"="&amp;$AE88&amp;".*",TabSynthez[Page12],"Validé")+COUNTIFS(TabSynthez[Test],"="&amp;$AE88&amp;".*",TabSynthez[Page12],"NA")=$AF88,1,0),0)</f>
        <v>1</v>
      </c>
      <c r="AS88" s="22">
        <f>IF(COUNTIFS(TabSynthez[Test],"="&amp;$AE88&amp;".*",TabSynthez[Page13],"Validé")&gt;0,IF(COUNTIFS(TabSynthez[Test],"="&amp;$AE88&amp;".*",TabSynthez[Page13],"Validé")+COUNTIFS(TabSynthez[Test],"="&amp;$AE88&amp;".*",TabSynthez[Page13],"NA")=$AF88,1,0),0)</f>
        <v>1</v>
      </c>
      <c r="AT88" s="22">
        <f>IF(COUNTIFS(TabSynthez[Test],"="&amp;$AE88&amp;".*",TabSynthez[Page14],"Validé")&gt;0,IF(COUNTIFS(TabSynthez[Test],"="&amp;$AE88&amp;".*",TabSynthez[Page14],"Validé")+COUNTIFS(TabSynthez[Test],"="&amp;$AE88&amp;".*",TabSynthez[Page14],"NA")=$AF88,1,0),0)</f>
        <v>1</v>
      </c>
      <c r="AU88" s="22">
        <f>IF(COUNTIFS(TabSynthez[Test],"="&amp;$AE88&amp;".*",TabSynthez[Page15],"Validé")&gt;0,IF(COUNTIFS(TabSynthez[Test],"="&amp;$AE88&amp;".*",TabSynthez[Page15],"Validé")+COUNTIFS(TabSynthez[Test],"="&amp;$AE88&amp;".*",TabSynthez[Page15],"NA")=$AF88,1,0),0)</f>
        <v>1</v>
      </c>
      <c r="AV88" s="22">
        <f>IF(COUNTIFS(TabSynthez[Test],"="&amp;$AE88&amp;".*",TabSynthez[Page16],"Validé")&gt;0,IF(COUNTIFS(TabSynthez[Test],"="&amp;$AE88&amp;".*",TabSynthez[Page16],"Validé")+COUNTIFS(TabSynthez[Test],"="&amp;$AE88&amp;".*",TabSynthez[Page16],"NA")=$AF88,1,0),0)</f>
        <v>1</v>
      </c>
      <c r="AW88" s="22">
        <f>IF(COUNTIFS(TabSynthez[Test],"="&amp;$AE88&amp;".*",TabSynthez[Page17],"Validé")&gt;0,IF(COUNTIFS(TabSynthez[Test],"="&amp;$AE88&amp;".*",TabSynthez[Page17],"Validé")+COUNTIFS(TabSynthez[Test],"="&amp;$AE88&amp;".*",TabSynthez[Page17],"NA")=$AF88,1,0),0)</f>
        <v>1</v>
      </c>
      <c r="AX88" s="22">
        <f>IF(COUNTIFS(TabSynthez[Test],"="&amp;$AE88&amp;".*",TabSynthez[Page18],"Validé")&gt;0,IF(COUNTIFS(TabSynthez[Test],"="&amp;$AE88&amp;".*",TabSynthez[Page18],"Validé")+COUNTIFS(TabSynthez[Test],"="&amp;$AE88&amp;".*",TabSynthez[Page18],"NA")=$AF88,1,0),0)</f>
        <v>1</v>
      </c>
      <c r="AY88" s="22">
        <f>IF(COUNTIFS(TabSynthez[Test],"="&amp;$AE88&amp;".*",TabSynthez[Page19],"Validé")&gt;0,IF(COUNTIFS(TabSynthez[Test],"="&amp;$AE88&amp;".*",TabSynthez[Page19],"Validé")+COUNTIFS(TabSynthez[Test],"="&amp;$AE88&amp;".*",TabSynthez[Page19],"NA")=$AF88,1,0),0)</f>
        <v>1</v>
      </c>
      <c r="AZ88" s="22">
        <f>IF(COUNTIFS(TabSynthez[Test],"="&amp;$AE88&amp;".*",TabSynthez[Page20],"Validé")&gt;0,IF(COUNTIFS(TabSynthez[Test],"="&amp;$AE88&amp;".*",TabSynthez[Page20],"Validé")+COUNTIFS(TabSynthez[Test],"="&amp;$AE88&amp;".*",TabSynthez[Page20],"NA")=$AF88,1,0),0)</f>
        <v>0</v>
      </c>
      <c r="BA88" s="22">
        <f>IF(COUNTIFS(TabSynthez[Test],"="&amp;$AE88&amp;".*",TabSynthez[Page21],"Validé")&gt;0,IF(COUNTIFS(TabSynthez[Test],"="&amp;$AE88&amp;".*",TabSynthez[Page21],"Validé")+COUNTIFS(TabSynthez[Test],"="&amp;$AE88&amp;".*",TabSynthez[Page21],"NA")=$AF88,1,0),0)</f>
        <v>1</v>
      </c>
    </row>
    <row r="89" spans="1:53" s="9" customFormat="1" x14ac:dyDescent="0.25">
      <c r="A89" s="68"/>
      <c r="B89" s="75" t="str">
        <f>Modèle!B91</f>
        <v>Multimédia</v>
      </c>
      <c r="C89" s="82" t="str">
        <f>Modèle!D91</f>
        <v>4.6.2</v>
      </c>
      <c r="D89" s="83" t="str">
        <f>Modèle!E91</f>
        <v>AA</v>
      </c>
      <c r="E89" s="188">
        <f ca="1">COUNTIF(OFFSET(Synthèse!$G98,0,0,1,COUNTA(Synthèse!$10:$10)-6),"="&amp;$E$1)</f>
        <v>0</v>
      </c>
      <c r="F89" s="188">
        <f ca="1">COUNTIF(OFFSET(Synthèse!$G98,0,0,1,COUNTA(Synthèse!$10:$10)-6),"="&amp;$F$1)</f>
        <v>0</v>
      </c>
      <c r="G89" s="188">
        <f ca="1">COUNTIF(OFFSET(Synthèse!$G98,0,0,1,COUNTA(Synthèse!$10:$10)-6),"="&amp;$G$1)</f>
        <v>0</v>
      </c>
      <c r="H89" s="188">
        <f ca="1">COUNTIF(OFFSET(Synthèse!$G98,0,0,1,COUNTA(Synthèse!$10:$10)-6),"="&amp;$H$1)</f>
        <v>21</v>
      </c>
      <c r="I89" s="214">
        <f t="shared" ca="1" si="23"/>
        <v>21</v>
      </c>
      <c r="J89" s="68"/>
      <c r="K89" s="96" t="s">
        <v>753</v>
      </c>
      <c r="L89" s="191" t="s">
        <v>24</v>
      </c>
      <c r="M89" s="191"/>
      <c r="N89" s="191" t="s">
        <v>541</v>
      </c>
      <c r="O89" s="192">
        <f ca="1">IF(SUM(E$153:E$154)&gt;=1,0,1)</f>
        <v>1</v>
      </c>
      <c r="P89" s="192">
        <f ca="1">IF(SUM(E$153:E$154)&gt;=1,1,IF(SUM(G$153:G$154)&gt;=1,1,IF(SUM(F$153:F$154)&gt;=1,0,1)))</f>
        <v>1</v>
      </c>
      <c r="Q89" s="192">
        <f ca="1">IF(SUM(E$153:E$154)&gt;=1,1,IF(SUM(G$153:G$154)&gt;=1,0,1))</f>
        <v>1</v>
      </c>
      <c r="R89" s="192">
        <f ca="1">IF(SUM(E$153:E$154)&gt;=1,1,IF(SUM(G$153:G$154)&gt;=1,1,IF(SUM(F$153:F$154)&gt;=1,1,IF(SUM(H$153:H$154)&gt;=1,0,1))))</f>
        <v>0</v>
      </c>
      <c r="S89" s="68"/>
      <c r="U89" s="68"/>
      <c r="X89" s="68"/>
      <c r="AA89" s="68"/>
      <c r="AD89" s="68"/>
      <c r="AE89" s="271" t="s">
        <v>554</v>
      </c>
      <c r="AF89" s="217">
        <f>COUNTIF(TabTrans[Test],"="&amp;Value!$AE89&amp;".*")</f>
        <v>3</v>
      </c>
      <c r="AG89" s="22">
        <f>IF(COUNTIFS(TabSynthez[Test],"="&amp;$AE89&amp;".*",TabSynthez[Page1],"Validé")&gt;0,IF(COUNTIFS(TabSynthez[Test],"="&amp;$AE89&amp;".*",TabSynthez[Page1],"Validé")+COUNTIFS(TabSynthez[Test],"="&amp;$AE89&amp;".*",TabSynthez[Page1],"NA")=$AF89,1,0),0)</f>
        <v>1</v>
      </c>
      <c r="AH89" s="22">
        <f>IF(COUNTIFS(TabSynthez[Test],"="&amp;$AE89&amp;".*",TabSynthez[Page2],"Validé")&gt;0,IF(COUNTIFS(TabSynthez[Test],"="&amp;$AE89&amp;".*",TabSynthez[Page2],"Validé")+COUNTIFS(TabSynthez[Test],"="&amp;$AE89&amp;".*",TabSynthez[Page2],"NA")=$AF89,1,0),0)</f>
        <v>0</v>
      </c>
      <c r="AI89" s="22">
        <f>IF(COUNTIFS(TabSynthez[Test],"="&amp;$AE89&amp;".*",TabSynthez[Page3],"Validé")&gt;0,IF(COUNTIFS(TabSynthez[Test],"="&amp;$AE89&amp;".*",TabSynthez[Page3],"Validé")+COUNTIFS(TabSynthez[Test],"="&amp;$AE89&amp;".*",TabSynthez[Page3],"NA")=$AF89,1,0),0)</f>
        <v>1</v>
      </c>
      <c r="AJ89" s="22">
        <f>IF(COUNTIFS(TabSynthez[Test],"="&amp;$AE89&amp;".*",TabSynthez[Page4],"Validé")&gt;0,IF(COUNTIFS(TabSynthez[Test],"="&amp;$AE89&amp;".*",TabSynthez[Page4],"Validé")+COUNTIFS(TabSynthez[Test],"="&amp;$AE89&amp;".*",TabSynthez[Page4],"NA")=$AF89,1,0),0)</f>
        <v>1</v>
      </c>
      <c r="AK89" s="22">
        <f>IF(COUNTIFS(TabSynthez[Test],"="&amp;$AE89&amp;".*",TabSynthez[Page5],"Validé")&gt;0,IF(COUNTIFS(TabSynthez[Test],"="&amp;$AE89&amp;".*",TabSynthez[Page5],"Validé")+COUNTIFS(TabSynthez[Test],"="&amp;$AE89&amp;".*",TabSynthez[Page5],"NA")=$AF89,1,0),0)</f>
        <v>1</v>
      </c>
      <c r="AL89" s="22">
        <f>IF(COUNTIFS(TabSynthez[Test],"="&amp;$AE89&amp;".*",TabSynthez[Page6],"Validé")&gt;0,IF(COUNTIFS(TabSynthez[Test],"="&amp;$AE89&amp;".*",TabSynthez[Page6],"Validé")+COUNTIFS(TabSynthez[Test],"="&amp;$AE89&amp;".*",TabSynthez[Page6],"NA")=$AF89,1,0),0)</f>
        <v>1</v>
      </c>
      <c r="AM89" s="22">
        <f>IF(COUNTIFS(TabSynthez[Test],"="&amp;$AE89&amp;".*",TabSynthez[Page7],"Validé")&gt;0,IF(COUNTIFS(TabSynthez[Test],"="&amp;$AE89&amp;".*",TabSynthez[Page7],"Validé")+COUNTIFS(TabSynthez[Test],"="&amp;$AE89&amp;".*",TabSynthez[Page7],"NA")=$AF89,1,0),0)</f>
        <v>1</v>
      </c>
      <c r="AN89" s="22">
        <f>IF(COUNTIFS(TabSynthez[Test],"="&amp;$AE89&amp;".*",TabSynthez[Page8],"Validé")&gt;0,IF(COUNTIFS(TabSynthez[Test],"="&amp;$AE89&amp;".*",TabSynthez[Page8],"Validé")+COUNTIFS(TabSynthez[Test],"="&amp;$AE89&amp;".*",TabSynthez[Page8],"NA")=$AF89,1,0),0)</f>
        <v>1</v>
      </c>
      <c r="AO89" s="22">
        <f>IF(COUNTIFS(TabSynthez[Test],"="&amp;$AE89&amp;".*",TabSynthez[Page9],"Validé")&gt;0,IF(COUNTIFS(TabSynthez[Test],"="&amp;$AE89&amp;".*",TabSynthez[Page9],"Validé")+COUNTIFS(TabSynthez[Test],"="&amp;$AE89&amp;".*",TabSynthez[Page9],"NA")=$AF89,1,0),0)</f>
        <v>1</v>
      </c>
      <c r="AP89" s="22">
        <f>IF(COUNTIFS(TabSynthez[Test],"="&amp;$AE89&amp;".*",TabSynthez[Page10],"Validé")&gt;0,IF(COUNTIFS(TabSynthez[Test],"="&amp;$AE89&amp;".*",TabSynthez[Page10],"Validé")+COUNTIFS(TabSynthez[Test],"="&amp;$AE89&amp;".*",TabSynthez[Page10],"NA")=$AF89,1,0),0)</f>
        <v>1</v>
      </c>
      <c r="AQ89" s="22">
        <f>IF(COUNTIFS(TabSynthez[Test],"="&amp;$AE89&amp;".*",TabSynthez[Page11],"Validé")&gt;0,IF(COUNTIFS(TabSynthez[Test],"="&amp;$AE89&amp;".*",TabSynthez[Page11],"Validé")+COUNTIFS(TabSynthez[Test],"="&amp;$AE89&amp;".*",TabSynthez[Page11],"NA")=$AF89,1,0),0)</f>
        <v>1</v>
      </c>
      <c r="AR89" s="22">
        <f>IF(COUNTIFS(TabSynthez[Test],"="&amp;$AE89&amp;".*",TabSynthez[Page12],"Validé")&gt;0,IF(COUNTIFS(TabSynthez[Test],"="&amp;$AE89&amp;".*",TabSynthez[Page12],"Validé")+COUNTIFS(TabSynthez[Test],"="&amp;$AE89&amp;".*",TabSynthez[Page12],"NA")=$AF89,1,0),0)</f>
        <v>1</v>
      </c>
      <c r="AS89" s="22">
        <f>IF(COUNTIFS(TabSynthez[Test],"="&amp;$AE89&amp;".*",TabSynthez[Page13],"Validé")&gt;0,IF(COUNTIFS(TabSynthez[Test],"="&amp;$AE89&amp;".*",TabSynthez[Page13],"Validé")+COUNTIFS(TabSynthez[Test],"="&amp;$AE89&amp;".*",TabSynthez[Page13],"NA")=$AF89,1,0),0)</f>
        <v>1</v>
      </c>
      <c r="AT89" s="22">
        <f>IF(COUNTIFS(TabSynthez[Test],"="&amp;$AE89&amp;".*",TabSynthez[Page14],"Validé")&gt;0,IF(COUNTIFS(TabSynthez[Test],"="&amp;$AE89&amp;".*",TabSynthez[Page14],"Validé")+COUNTIFS(TabSynthez[Test],"="&amp;$AE89&amp;".*",TabSynthez[Page14],"NA")=$AF89,1,0),0)</f>
        <v>1</v>
      </c>
      <c r="AU89" s="22">
        <f>IF(COUNTIFS(TabSynthez[Test],"="&amp;$AE89&amp;".*",TabSynthez[Page15],"Validé")&gt;0,IF(COUNTIFS(TabSynthez[Test],"="&amp;$AE89&amp;".*",TabSynthez[Page15],"Validé")+COUNTIFS(TabSynthez[Test],"="&amp;$AE89&amp;".*",TabSynthez[Page15],"NA")=$AF89,1,0),0)</f>
        <v>1</v>
      </c>
      <c r="AV89" s="22">
        <f>IF(COUNTIFS(TabSynthez[Test],"="&amp;$AE89&amp;".*",TabSynthez[Page16],"Validé")&gt;0,IF(COUNTIFS(TabSynthez[Test],"="&amp;$AE89&amp;".*",TabSynthez[Page16],"Validé")+COUNTIFS(TabSynthez[Test],"="&amp;$AE89&amp;".*",TabSynthez[Page16],"NA")=$AF89,1,0),0)</f>
        <v>1</v>
      </c>
      <c r="AW89" s="22">
        <f>IF(COUNTIFS(TabSynthez[Test],"="&amp;$AE89&amp;".*",TabSynthez[Page17],"Validé")&gt;0,IF(COUNTIFS(TabSynthez[Test],"="&amp;$AE89&amp;".*",TabSynthez[Page17],"Validé")+COUNTIFS(TabSynthez[Test],"="&amp;$AE89&amp;".*",TabSynthez[Page17],"NA")=$AF89,1,0),0)</f>
        <v>1</v>
      </c>
      <c r="AX89" s="22">
        <f>IF(COUNTIFS(TabSynthez[Test],"="&amp;$AE89&amp;".*",TabSynthez[Page18],"Validé")&gt;0,IF(COUNTIFS(TabSynthez[Test],"="&amp;$AE89&amp;".*",TabSynthez[Page18],"Validé")+COUNTIFS(TabSynthez[Test],"="&amp;$AE89&amp;".*",TabSynthez[Page18],"NA")=$AF89,1,0),0)</f>
        <v>1</v>
      </c>
      <c r="AY89" s="22">
        <f>IF(COUNTIFS(TabSynthez[Test],"="&amp;$AE89&amp;".*",TabSynthez[Page19],"Validé")&gt;0,IF(COUNTIFS(TabSynthez[Test],"="&amp;$AE89&amp;".*",TabSynthez[Page19],"Validé")+COUNTIFS(TabSynthez[Test],"="&amp;$AE89&amp;".*",TabSynthez[Page19],"NA")=$AF89,1,0),0)</f>
        <v>1</v>
      </c>
      <c r="AZ89" s="22">
        <f>IF(COUNTIFS(TabSynthez[Test],"="&amp;$AE89&amp;".*",TabSynthez[Page20],"Validé")&gt;0,IF(COUNTIFS(TabSynthez[Test],"="&amp;$AE89&amp;".*",TabSynthez[Page20],"Validé")+COUNTIFS(TabSynthez[Test],"="&amp;$AE89&amp;".*",TabSynthez[Page20],"NA")=$AF89,1,0),0)</f>
        <v>1</v>
      </c>
      <c r="BA89" s="22">
        <f>IF(COUNTIFS(TabSynthez[Test],"="&amp;$AE89&amp;".*",TabSynthez[Page21],"Validé")&gt;0,IF(COUNTIFS(TabSynthez[Test],"="&amp;$AE89&amp;".*",TabSynthez[Page21],"Validé")+COUNTIFS(TabSynthez[Test],"="&amp;$AE89&amp;".*",TabSynthez[Page21],"NA")=$AF89,1,0),0)</f>
        <v>1</v>
      </c>
    </row>
    <row r="90" spans="1:53" s="9" customFormat="1" x14ac:dyDescent="0.25">
      <c r="A90" s="68"/>
      <c r="B90" s="74" t="str">
        <f>Modèle!B92</f>
        <v>Multimédia</v>
      </c>
      <c r="C90" s="80" t="str">
        <f>Modèle!D92</f>
        <v>4.7.1</v>
      </c>
      <c r="D90" s="81" t="str">
        <f>Modèle!E92</f>
        <v>A</v>
      </c>
      <c r="E90" s="187">
        <f ca="1">COUNTIF(OFFSET(Synthèse!$G99,0,0,1,COUNTA(Synthèse!$10:$10)-6),"="&amp;$E$1)</f>
        <v>0</v>
      </c>
      <c r="F90" s="187">
        <f ca="1">COUNTIF(OFFSET(Synthèse!$G99,0,0,1,COUNTA(Synthèse!$10:$10)-6),"="&amp;$F$1)</f>
        <v>0</v>
      </c>
      <c r="G90" s="187">
        <f ca="1">COUNTIF(OFFSET(Synthèse!$G99,0,0,1,COUNTA(Synthèse!$10:$10)-6),"="&amp;$G$1)</f>
        <v>0</v>
      </c>
      <c r="H90" s="187">
        <f ca="1">COUNTIF(OFFSET(Synthèse!$G99,0,0,1,COUNTA(Synthèse!$10:$10)-6),"="&amp;$H$1)</f>
        <v>21</v>
      </c>
      <c r="I90" s="214">
        <f t="shared" ca="1" si="23"/>
        <v>21</v>
      </c>
      <c r="J90" s="68"/>
      <c r="K90" s="96" t="s">
        <v>609</v>
      </c>
      <c r="L90" s="193" t="s">
        <v>24</v>
      </c>
      <c r="M90" s="193"/>
      <c r="N90" s="193" t="s">
        <v>542</v>
      </c>
      <c r="O90" s="194">
        <f ca="1">IF(SUM(E$155:E$157)&gt;=1,0,1)</f>
        <v>0</v>
      </c>
      <c r="P90" s="194">
        <f ca="1">IF(SUM(E$155:E$157)&gt;=1,1,IF(SUM(G$155:G$157)&gt;=1,1,IF(SUM(F$155:F$157)&gt;=1,0,1)))</f>
        <v>1</v>
      </c>
      <c r="Q90" s="194">
        <f ca="1">IF(SUM(E$155:E$157)&gt;=1,1,IF(SUM(G$155:G$157)&gt;=1,0,1))</f>
        <v>1</v>
      </c>
      <c r="R90" s="194">
        <f ca="1">IF(SUM(E$155:E$157)&gt;=1,1,IF(SUM(G$155:G$157)&gt;=1,1,IF(SUM(F$155:F$157)&gt;=1,1,IF(SUM(H$155:H$157)&gt;=1,0,1))))</f>
        <v>1</v>
      </c>
      <c r="S90" s="68"/>
      <c r="U90" s="68"/>
      <c r="X90" s="68"/>
      <c r="AA90" s="68"/>
      <c r="AD90" s="68"/>
      <c r="AE90" s="271" t="s">
        <v>555</v>
      </c>
      <c r="AF90" s="217">
        <f>COUNTIF(TabTrans[Test],"="&amp;Value!$AE90&amp;".*")</f>
        <v>2</v>
      </c>
      <c r="AG90" s="22">
        <f>IF(COUNTIFS(TabSynthez[Test],"="&amp;$AE90&amp;".*",TabSynthez[Page1],"Validé")&gt;0,IF(COUNTIFS(TabSynthez[Test],"="&amp;$AE90&amp;".*",TabSynthez[Page1],"Validé")+COUNTIFS(TabSynthez[Test],"="&amp;$AE90&amp;".*",TabSynthez[Page1],"NA")=$AF90,1,0),0)</f>
        <v>1</v>
      </c>
      <c r="AH90" s="22">
        <f>IF(COUNTIFS(TabSynthez[Test],"="&amp;$AE90&amp;".*",TabSynthez[Page2],"Validé")&gt;0,IF(COUNTIFS(TabSynthez[Test],"="&amp;$AE90&amp;".*",TabSynthez[Page2],"Validé")+COUNTIFS(TabSynthez[Test],"="&amp;$AE90&amp;".*",TabSynthez[Page2],"NA")=$AF90,1,0),0)</f>
        <v>1</v>
      </c>
      <c r="AI90" s="22">
        <f>IF(COUNTIFS(TabSynthez[Test],"="&amp;$AE90&amp;".*",TabSynthez[Page3],"Validé")&gt;0,IF(COUNTIFS(TabSynthez[Test],"="&amp;$AE90&amp;".*",TabSynthez[Page3],"Validé")+COUNTIFS(TabSynthez[Test],"="&amp;$AE90&amp;".*",TabSynthez[Page3],"NA")=$AF90,1,0),0)</f>
        <v>1</v>
      </c>
      <c r="AJ90" s="22">
        <f>IF(COUNTIFS(TabSynthez[Test],"="&amp;$AE90&amp;".*",TabSynthez[Page4],"Validé")&gt;0,IF(COUNTIFS(TabSynthez[Test],"="&amp;$AE90&amp;".*",TabSynthez[Page4],"Validé")+COUNTIFS(TabSynthez[Test],"="&amp;$AE90&amp;".*",TabSynthez[Page4],"NA")=$AF90,1,0),0)</f>
        <v>1</v>
      </c>
      <c r="AK90" s="22">
        <f>IF(COUNTIFS(TabSynthez[Test],"="&amp;$AE90&amp;".*",TabSynthez[Page5],"Validé")&gt;0,IF(COUNTIFS(TabSynthez[Test],"="&amp;$AE90&amp;".*",TabSynthez[Page5],"Validé")+COUNTIFS(TabSynthez[Test],"="&amp;$AE90&amp;".*",TabSynthez[Page5],"NA")=$AF90,1,0),0)</f>
        <v>1</v>
      </c>
      <c r="AL90" s="22">
        <f>IF(COUNTIFS(TabSynthez[Test],"="&amp;$AE90&amp;".*",TabSynthez[Page6],"Validé")&gt;0,IF(COUNTIFS(TabSynthez[Test],"="&amp;$AE90&amp;".*",TabSynthez[Page6],"Validé")+COUNTIFS(TabSynthez[Test],"="&amp;$AE90&amp;".*",TabSynthez[Page6],"NA")=$AF90,1,0),0)</f>
        <v>1</v>
      </c>
      <c r="AM90" s="22">
        <f>IF(COUNTIFS(TabSynthez[Test],"="&amp;$AE90&amp;".*",TabSynthez[Page7],"Validé")&gt;0,IF(COUNTIFS(TabSynthez[Test],"="&amp;$AE90&amp;".*",TabSynthez[Page7],"Validé")+COUNTIFS(TabSynthez[Test],"="&amp;$AE90&amp;".*",TabSynthez[Page7],"NA")=$AF90,1,0),0)</f>
        <v>1</v>
      </c>
      <c r="AN90" s="22">
        <f>IF(COUNTIFS(TabSynthez[Test],"="&amp;$AE90&amp;".*",TabSynthez[Page8],"Validé")&gt;0,IF(COUNTIFS(TabSynthez[Test],"="&amp;$AE90&amp;".*",TabSynthez[Page8],"Validé")+COUNTIFS(TabSynthez[Test],"="&amp;$AE90&amp;".*",TabSynthez[Page8],"NA")=$AF90,1,0),0)</f>
        <v>1</v>
      </c>
      <c r="AO90" s="22">
        <f>IF(COUNTIFS(TabSynthez[Test],"="&amp;$AE90&amp;".*",TabSynthez[Page9],"Validé")&gt;0,IF(COUNTIFS(TabSynthez[Test],"="&amp;$AE90&amp;".*",TabSynthez[Page9],"Validé")+COUNTIFS(TabSynthez[Test],"="&amp;$AE90&amp;".*",TabSynthez[Page9],"NA")=$AF90,1,0),0)</f>
        <v>1</v>
      </c>
      <c r="AP90" s="22">
        <f>IF(COUNTIFS(TabSynthez[Test],"="&amp;$AE90&amp;".*",TabSynthez[Page10],"Validé")&gt;0,IF(COUNTIFS(TabSynthez[Test],"="&amp;$AE90&amp;".*",TabSynthez[Page10],"Validé")+COUNTIFS(TabSynthez[Test],"="&amp;$AE90&amp;".*",TabSynthez[Page10],"NA")=$AF90,1,0),0)</f>
        <v>1</v>
      </c>
      <c r="AQ90" s="22">
        <f>IF(COUNTIFS(TabSynthez[Test],"="&amp;$AE90&amp;".*",TabSynthez[Page11],"Validé")&gt;0,IF(COUNTIFS(TabSynthez[Test],"="&amp;$AE90&amp;".*",TabSynthez[Page11],"Validé")+COUNTIFS(TabSynthez[Test],"="&amp;$AE90&amp;".*",TabSynthez[Page11],"NA")=$AF90,1,0),0)</f>
        <v>1</v>
      </c>
      <c r="AR90" s="22">
        <f>IF(COUNTIFS(TabSynthez[Test],"="&amp;$AE90&amp;".*",TabSynthez[Page12],"Validé")&gt;0,IF(COUNTIFS(TabSynthez[Test],"="&amp;$AE90&amp;".*",TabSynthez[Page12],"Validé")+COUNTIFS(TabSynthez[Test],"="&amp;$AE90&amp;".*",TabSynthez[Page12],"NA")=$AF90,1,0),0)</f>
        <v>1</v>
      </c>
      <c r="AS90" s="22">
        <f>IF(COUNTIFS(TabSynthez[Test],"="&amp;$AE90&amp;".*",TabSynthez[Page13],"Validé")&gt;0,IF(COUNTIFS(TabSynthez[Test],"="&amp;$AE90&amp;".*",TabSynthez[Page13],"Validé")+COUNTIFS(TabSynthez[Test],"="&amp;$AE90&amp;".*",TabSynthez[Page13],"NA")=$AF90,1,0),0)</f>
        <v>1</v>
      </c>
      <c r="AT90" s="22">
        <f>IF(COUNTIFS(TabSynthez[Test],"="&amp;$AE90&amp;".*",TabSynthez[Page14],"Validé")&gt;0,IF(COUNTIFS(TabSynthez[Test],"="&amp;$AE90&amp;".*",TabSynthez[Page14],"Validé")+COUNTIFS(TabSynthez[Test],"="&amp;$AE90&amp;".*",TabSynthez[Page14],"NA")=$AF90,1,0),0)</f>
        <v>1</v>
      </c>
      <c r="AU90" s="22">
        <f>IF(COUNTIFS(TabSynthez[Test],"="&amp;$AE90&amp;".*",TabSynthez[Page15],"Validé")&gt;0,IF(COUNTIFS(TabSynthez[Test],"="&amp;$AE90&amp;".*",TabSynthez[Page15],"Validé")+COUNTIFS(TabSynthez[Test],"="&amp;$AE90&amp;".*",TabSynthez[Page15],"NA")=$AF90,1,0),0)</f>
        <v>1</v>
      </c>
      <c r="AV90" s="22">
        <f>IF(COUNTIFS(TabSynthez[Test],"="&amp;$AE90&amp;".*",TabSynthez[Page16],"Validé")&gt;0,IF(COUNTIFS(TabSynthez[Test],"="&amp;$AE90&amp;".*",TabSynthez[Page16],"Validé")+COUNTIFS(TabSynthez[Test],"="&amp;$AE90&amp;".*",TabSynthez[Page16],"NA")=$AF90,1,0),0)</f>
        <v>1</v>
      </c>
      <c r="AW90" s="22">
        <f>IF(COUNTIFS(TabSynthez[Test],"="&amp;$AE90&amp;".*",TabSynthez[Page17],"Validé")&gt;0,IF(COUNTIFS(TabSynthez[Test],"="&amp;$AE90&amp;".*",TabSynthez[Page17],"Validé")+COUNTIFS(TabSynthez[Test],"="&amp;$AE90&amp;".*",TabSynthez[Page17],"NA")=$AF90,1,0),0)</f>
        <v>1</v>
      </c>
      <c r="AX90" s="22">
        <f>IF(COUNTIFS(TabSynthez[Test],"="&amp;$AE90&amp;".*",TabSynthez[Page18],"Validé")&gt;0,IF(COUNTIFS(TabSynthez[Test],"="&amp;$AE90&amp;".*",TabSynthez[Page18],"Validé")+COUNTIFS(TabSynthez[Test],"="&amp;$AE90&amp;".*",TabSynthez[Page18],"NA")=$AF90,1,0),0)</f>
        <v>1</v>
      </c>
      <c r="AY90" s="22">
        <f>IF(COUNTIFS(TabSynthez[Test],"="&amp;$AE90&amp;".*",TabSynthez[Page19],"Validé")&gt;0,IF(COUNTIFS(TabSynthez[Test],"="&amp;$AE90&amp;".*",TabSynthez[Page19],"Validé")+COUNTIFS(TabSynthez[Test],"="&amp;$AE90&amp;".*",TabSynthez[Page19],"NA")=$AF90,1,0),0)</f>
        <v>1</v>
      </c>
      <c r="AZ90" s="22">
        <f>IF(COUNTIFS(TabSynthez[Test],"="&amp;$AE90&amp;".*",TabSynthez[Page20],"Validé")&gt;0,IF(COUNTIFS(TabSynthez[Test],"="&amp;$AE90&amp;".*",TabSynthez[Page20],"Validé")+COUNTIFS(TabSynthez[Test],"="&amp;$AE90&amp;".*",TabSynthez[Page20],"NA")=$AF90,1,0),0)</f>
        <v>1</v>
      </c>
      <c r="BA90" s="22">
        <f>IF(COUNTIFS(TabSynthez[Test],"="&amp;$AE90&amp;".*",TabSynthez[Page21],"Validé")&gt;0,IF(COUNTIFS(TabSynthez[Test],"="&amp;$AE90&amp;".*",TabSynthez[Page21],"Validé")+COUNTIFS(TabSynthez[Test],"="&amp;$AE90&amp;".*",TabSynthez[Page21],"NA")=$AF90,1,0),0)</f>
        <v>1</v>
      </c>
    </row>
    <row r="91" spans="1:53" s="9" customFormat="1" x14ac:dyDescent="0.25">
      <c r="A91" s="68"/>
      <c r="B91" s="75" t="str">
        <f>Modèle!B93</f>
        <v>Multimédia</v>
      </c>
      <c r="C91" s="82" t="str">
        <f>Modèle!D93</f>
        <v>4.8.1</v>
      </c>
      <c r="D91" s="83" t="str">
        <f>Modèle!E93</f>
        <v>A</v>
      </c>
      <c r="E91" s="188">
        <f ca="1">COUNTIF(OFFSET(Synthèse!$G100,0,0,1,COUNTA(Synthèse!$10:$10)-6),"="&amp;$E$1)</f>
        <v>0</v>
      </c>
      <c r="F91" s="188">
        <f ca="1">COUNTIF(OFFSET(Synthèse!$G100,0,0,1,COUNTA(Synthèse!$10:$10)-6),"="&amp;$F$1)</f>
        <v>0</v>
      </c>
      <c r="G91" s="188">
        <f ca="1">COUNTIF(OFFSET(Synthèse!$G100,0,0,1,COUNTA(Synthèse!$10:$10)-6),"="&amp;$G$1)</f>
        <v>0</v>
      </c>
      <c r="H91" s="188">
        <f ca="1">COUNTIF(OFFSET(Synthèse!$G100,0,0,1,COUNTA(Synthèse!$10:$10)-6),"="&amp;$H$1)</f>
        <v>21</v>
      </c>
      <c r="I91" s="214">
        <f t="shared" ca="1" si="23"/>
        <v>21</v>
      </c>
      <c r="J91" s="68"/>
      <c r="K91" s="96" t="s">
        <v>754</v>
      </c>
      <c r="L91" s="193" t="s">
        <v>24</v>
      </c>
      <c r="M91" s="193"/>
      <c r="N91" s="193" t="s">
        <v>543</v>
      </c>
      <c r="O91" s="194">
        <f ca="1">IF(SUM(E$158:E$158)&gt;=1,0,1)</f>
        <v>0</v>
      </c>
      <c r="P91" s="194">
        <f ca="1">IF(SUM(E$158)&gt;=1,1,IF(SUM(G$158)&gt;=1,1,IF(SUM(F$158)&gt;=1,0,1)))</f>
        <v>1</v>
      </c>
      <c r="Q91" s="194">
        <f ca="1">IF(SUM(E$158)&gt;=1,1,IF(SUM(G$158)&gt;=1,0,1))</f>
        <v>1</v>
      </c>
      <c r="R91" s="194">
        <f ca="1">IF(SUM(E$158)&gt;=1,1,IF(SUM(G$158)&gt;=1,1,IF(SUM(F$158)&gt;=1,1,IF(SUM(H$158)&gt;=1,0,1))))</f>
        <v>1</v>
      </c>
      <c r="S91" s="68"/>
      <c r="U91" s="68"/>
      <c r="X91" s="68"/>
      <c r="AA91" s="68"/>
      <c r="AD91" s="68"/>
      <c r="AE91" s="271" t="s">
        <v>556</v>
      </c>
      <c r="AF91" s="217">
        <f>COUNTIF(TabTrans[Test],"="&amp;Value!$AE91&amp;".*")</f>
        <v>3</v>
      </c>
      <c r="AG91" s="22">
        <f>IF(COUNTIFS(TabSynthez[Test],"="&amp;$AE91&amp;".*",TabSynthez[Page1],"Validé")&gt;0,IF(COUNTIFS(TabSynthez[Test],"="&amp;$AE91&amp;".*",TabSynthez[Page1],"Validé")+COUNTIFS(TabSynthez[Test],"="&amp;$AE91&amp;".*",TabSynthez[Page1],"NA")=$AF91,1,0),0)</f>
        <v>0</v>
      </c>
      <c r="AH91" s="22">
        <f>IF(COUNTIFS(TabSynthez[Test],"="&amp;$AE91&amp;".*",TabSynthez[Page2],"Validé")&gt;0,IF(COUNTIFS(TabSynthez[Test],"="&amp;$AE91&amp;".*",TabSynthez[Page2],"Validé")+COUNTIFS(TabSynthez[Test],"="&amp;$AE91&amp;".*",TabSynthez[Page2],"NA")=$AF91,1,0),0)</f>
        <v>0</v>
      </c>
      <c r="AI91" s="22">
        <f>IF(COUNTIFS(TabSynthez[Test],"="&amp;$AE91&amp;".*",TabSynthez[Page3],"Validé")&gt;0,IF(COUNTIFS(TabSynthez[Test],"="&amp;$AE91&amp;".*",TabSynthez[Page3],"Validé")+COUNTIFS(TabSynthez[Test],"="&amp;$AE91&amp;".*",TabSynthez[Page3],"NA")=$AF91,1,0),0)</f>
        <v>1</v>
      </c>
      <c r="AJ91" s="22">
        <f>IF(COUNTIFS(TabSynthez[Test],"="&amp;$AE91&amp;".*",TabSynthez[Page4],"Validé")&gt;0,IF(COUNTIFS(TabSynthez[Test],"="&amp;$AE91&amp;".*",TabSynthez[Page4],"Validé")+COUNTIFS(TabSynthez[Test],"="&amp;$AE91&amp;".*",TabSynthez[Page4],"NA")=$AF91,1,0),0)</f>
        <v>1</v>
      </c>
      <c r="AK91" s="22">
        <f>IF(COUNTIFS(TabSynthez[Test],"="&amp;$AE91&amp;".*",TabSynthez[Page5],"Validé")&gt;0,IF(COUNTIFS(TabSynthez[Test],"="&amp;$AE91&amp;".*",TabSynthez[Page5],"Validé")+COUNTIFS(TabSynthez[Test],"="&amp;$AE91&amp;".*",TabSynthez[Page5],"NA")=$AF91,1,0),0)</f>
        <v>0</v>
      </c>
      <c r="AL91" s="22">
        <f>IF(COUNTIFS(TabSynthez[Test],"="&amp;$AE91&amp;".*",TabSynthez[Page6],"Validé")&gt;0,IF(COUNTIFS(TabSynthez[Test],"="&amp;$AE91&amp;".*",TabSynthez[Page6],"Validé")+COUNTIFS(TabSynthez[Test],"="&amp;$AE91&amp;".*",TabSynthez[Page6],"NA")=$AF91,1,0),0)</f>
        <v>0</v>
      </c>
      <c r="AM91" s="22">
        <f>IF(COUNTIFS(TabSynthez[Test],"="&amp;$AE91&amp;".*",TabSynthez[Page7],"Validé")&gt;0,IF(COUNTIFS(TabSynthez[Test],"="&amp;$AE91&amp;".*",TabSynthez[Page7],"Validé")+COUNTIFS(TabSynthez[Test],"="&amp;$AE91&amp;".*",TabSynthez[Page7],"NA")=$AF91,1,0),0)</f>
        <v>0</v>
      </c>
      <c r="AN91" s="22">
        <f>IF(COUNTIFS(TabSynthez[Test],"="&amp;$AE91&amp;".*",TabSynthez[Page8],"Validé")&gt;0,IF(COUNTIFS(TabSynthez[Test],"="&amp;$AE91&amp;".*",TabSynthez[Page8],"Validé")+COUNTIFS(TabSynthez[Test],"="&amp;$AE91&amp;".*",TabSynthez[Page8],"NA")=$AF91,1,0),0)</f>
        <v>0</v>
      </c>
      <c r="AO91" s="22">
        <f>IF(COUNTIFS(TabSynthez[Test],"="&amp;$AE91&amp;".*",TabSynthez[Page9],"Validé")&gt;0,IF(COUNTIFS(TabSynthez[Test],"="&amp;$AE91&amp;".*",TabSynthez[Page9],"Validé")+COUNTIFS(TabSynthez[Test],"="&amp;$AE91&amp;".*",TabSynthez[Page9],"NA")=$AF91,1,0),0)</f>
        <v>0</v>
      </c>
      <c r="AP91" s="22">
        <f>IF(COUNTIFS(TabSynthez[Test],"="&amp;$AE91&amp;".*",TabSynthez[Page10],"Validé")&gt;0,IF(COUNTIFS(TabSynthez[Test],"="&amp;$AE91&amp;".*",TabSynthez[Page10],"Validé")+COUNTIFS(TabSynthez[Test],"="&amp;$AE91&amp;".*",TabSynthez[Page10],"NA")=$AF91,1,0),0)</f>
        <v>0</v>
      </c>
      <c r="AQ91" s="22">
        <f>IF(COUNTIFS(TabSynthez[Test],"="&amp;$AE91&amp;".*",TabSynthez[Page11],"Validé")&gt;0,IF(COUNTIFS(TabSynthez[Test],"="&amp;$AE91&amp;".*",TabSynthez[Page11],"Validé")+COUNTIFS(TabSynthez[Test],"="&amp;$AE91&amp;".*",TabSynthez[Page11],"NA")=$AF91,1,0),0)</f>
        <v>1</v>
      </c>
      <c r="AR91" s="22">
        <f>IF(COUNTIFS(TabSynthez[Test],"="&amp;$AE91&amp;".*",TabSynthez[Page12],"Validé")&gt;0,IF(COUNTIFS(TabSynthez[Test],"="&amp;$AE91&amp;".*",TabSynthez[Page12],"Validé")+COUNTIFS(TabSynthez[Test],"="&amp;$AE91&amp;".*",TabSynthez[Page12],"NA")=$AF91,1,0),0)</f>
        <v>1</v>
      </c>
      <c r="AS91" s="22">
        <f>IF(COUNTIFS(TabSynthez[Test],"="&amp;$AE91&amp;".*",TabSynthez[Page13],"Validé")&gt;0,IF(COUNTIFS(TabSynthez[Test],"="&amp;$AE91&amp;".*",TabSynthez[Page13],"Validé")+COUNTIFS(TabSynthez[Test],"="&amp;$AE91&amp;".*",TabSynthez[Page13],"NA")=$AF91,1,0),0)</f>
        <v>0</v>
      </c>
      <c r="AT91" s="22">
        <f>IF(COUNTIFS(TabSynthez[Test],"="&amp;$AE91&amp;".*",TabSynthez[Page14],"Validé")&gt;0,IF(COUNTIFS(TabSynthez[Test],"="&amp;$AE91&amp;".*",TabSynthez[Page14],"Validé")+COUNTIFS(TabSynthez[Test],"="&amp;$AE91&amp;".*",TabSynthez[Page14],"NA")=$AF91,1,0),0)</f>
        <v>1</v>
      </c>
      <c r="AU91" s="22">
        <f>IF(COUNTIFS(TabSynthez[Test],"="&amp;$AE91&amp;".*",TabSynthez[Page15],"Validé")&gt;0,IF(COUNTIFS(TabSynthez[Test],"="&amp;$AE91&amp;".*",TabSynthez[Page15],"Validé")+COUNTIFS(TabSynthez[Test],"="&amp;$AE91&amp;".*",TabSynthez[Page15],"NA")=$AF91,1,0),0)</f>
        <v>0</v>
      </c>
      <c r="AV91" s="22">
        <f>IF(COUNTIFS(TabSynthez[Test],"="&amp;$AE91&amp;".*",TabSynthez[Page16],"Validé")&gt;0,IF(COUNTIFS(TabSynthez[Test],"="&amp;$AE91&amp;".*",TabSynthez[Page16],"Validé")+COUNTIFS(TabSynthez[Test],"="&amp;$AE91&amp;".*",TabSynthez[Page16],"NA")=$AF91,1,0),0)</f>
        <v>0</v>
      </c>
      <c r="AW91" s="22">
        <f>IF(COUNTIFS(TabSynthez[Test],"="&amp;$AE91&amp;".*",TabSynthez[Page17],"Validé")&gt;0,IF(COUNTIFS(TabSynthez[Test],"="&amp;$AE91&amp;".*",TabSynthez[Page17],"Validé")+COUNTIFS(TabSynthez[Test],"="&amp;$AE91&amp;".*",TabSynthez[Page17],"NA")=$AF91,1,0),0)</f>
        <v>0</v>
      </c>
      <c r="AX91" s="22">
        <f>IF(COUNTIFS(TabSynthez[Test],"="&amp;$AE91&amp;".*",TabSynthez[Page18],"Validé")&gt;0,IF(COUNTIFS(TabSynthez[Test],"="&amp;$AE91&amp;".*",TabSynthez[Page18],"Validé")+COUNTIFS(TabSynthez[Test],"="&amp;$AE91&amp;".*",TabSynthez[Page18],"NA")=$AF91,1,0),0)</f>
        <v>0</v>
      </c>
      <c r="AY91" s="22">
        <f>IF(COUNTIFS(TabSynthez[Test],"="&amp;$AE91&amp;".*",TabSynthez[Page19],"Validé")&gt;0,IF(COUNTIFS(TabSynthez[Test],"="&amp;$AE91&amp;".*",TabSynthez[Page19],"Validé")+COUNTIFS(TabSynthez[Test],"="&amp;$AE91&amp;".*",TabSynthez[Page19],"NA")=$AF91,1,0),0)</f>
        <v>1</v>
      </c>
      <c r="AZ91" s="22">
        <f>IF(COUNTIFS(TabSynthez[Test],"="&amp;$AE91&amp;".*",TabSynthez[Page20],"Validé")&gt;0,IF(COUNTIFS(TabSynthez[Test],"="&amp;$AE91&amp;".*",TabSynthez[Page20],"Validé")+COUNTIFS(TabSynthez[Test],"="&amp;$AE91&amp;".*",TabSynthez[Page20],"NA")=$AF91,1,0),0)</f>
        <v>0</v>
      </c>
      <c r="BA91" s="22">
        <f>IF(COUNTIFS(TabSynthez[Test],"="&amp;$AE91&amp;".*",TabSynthez[Page21],"Validé")&gt;0,IF(COUNTIFS(TabSynthez[Test],"="&amp;$AE91&amp;".*",TabSynthez[Page21],"Validé")+COUNTIFS(TabSynthez[Test],"="&amp;$AE91&amp;".*",TabSynthez[Page21],"NA")=$AF91,1,0),0)</f>
        <v>0</v>
      </c>
    </row>
    <row r="92" spans="1:53" s="9" customFormat="1" x14ac:dyDescent="0.25">
      <c r="A92" s="68"/>
      <c r="B92" s="75" t="str">
        <f>Modèle!B94</f>
        <v>Multimédia</v>
      </c>
      <c r="C92" s="82" t="str">
        <f>Modèle!D94</f>
        <v>4.8.2</v>
      </c>
      <c r="D92" s="83" t="str">
        <f>Modèle!E94</f>
        <v>A</v>
      </c>
      <c r="E92" s="188">
        <f ca="1">COUNTIF(OFFSET(Synthèse!$G101,0,0,1,COUNTA(Synthèse!$10:$10)-6),"="&amp;$E$1)</f>
        <v>0</v>
      </c>
      <c r="F92" s="188">
        <f ca="1">COUNTIF(OFFSET(Synthèse!$G101,0,0,1,COUNTA(Synthèse!$10:$10)-6),"="&amp;$F$1)</f>
        <v>0</v>
      </c>
      <c r="G92" s="188">
        <f ca="1">COUNTIF(OFFSET(Synthèse!$G101,0,0,1,COUNTA(Synthèse!$10:$10)-6),"="&amp;$G$1)</f>
        <v>0</v>
      </c>
      <c r="H92" s="188">
        <f ca="1">COUNTIF(OFFSET(Synthèse!$G101,0,0,1,COUNTA(Synthèse!$10:$10)-6),"="&amp;$H$1)</f>
        <v>21</v>
      </c>
      <c r="I92" s="214">
        <f t="shared" ca="1" si="23"/>
        <v>21</v>
      </c>
      <c r="J92" s="68"/>
      <c r="K92" s="96" t="s">
        <v>755</v>
      </c>
      <c r="L92" s="193" t="s">
        <v>24</v>
      </c>
      <c r="M92" s="193"/>
      <c r="N92" s="193" t="s">
        <v>544</v>
      </c>
      <c r="O92" s="194">
        <f ca="1">IF(SUM(E$159:E$159)&gt;=1,0,1)</f>
        <v>0</v>
      </c>
      <c r="P92" s="194">
        <f ca="1">IF(SUM(E$159)&gt;=1,1,IF(SUM(G$159)&gt;=1,1,IF(SUM(F$159)&gt;=1,0,1)))</f>
        <v>1</v>
      </c>
      <c r="Q92" s="194">
        <f ca="1">IF(SUM(E$159)&gt;=1,1,IF(SUM(G$159)&gt;=1,0,1))</f>
        <v>1</v>
      </c>
      <c r="R92" s="194">
        <f ca="1">IF(SUM(E$159)&gt;=1,1,IF(SUM(G$159)&gt;=1,1,IF(SUM(F$159)&gt;=1,1,IF(SUM(H$159)&gt;=1,0,1))))</f>
        <v>1</v>
      </c>
      <c r="S92" s="68"/>
      <c r="U92" s="68"/>
      <c r="X92" s="68"/>
      <c r="AA92" s="68"/>
      <c r="AD92" s="68"/>
      <c r="AE92" s="271" t="s">
        <v>557</v>
      </c>
      <c r="AF92" s="217">
        <f>COUNTIF(TabTrans[Test],"="&amp;Value!$AE92&amp;".*")</f>
        <v>6</v>
      </c>
      <c r="AG92" s="22">
        <f>IF(COUNTIFS(TabSynthez[Test],"="&amp;$AE92&amp;".*",TabSynthez[Page1],"Validé")&gt;0,IF(COUNTIFS(TabSynthez[Test],"="&amp;$AE92&amp;".*",TabSynthez[Page1],"Validé")+COUNTIFS(TabSynthez[Test],"="&amp;$AE92&amp;".*",TabSynthez[Page1],"NA")=$AF92,1,0),0)</f>
        <v>0</v>
      </c>
      <c r="AH92" s="22">
        <f>IF(COUNTIFS(TabSynthez[Test],"="&amp;$AE92&amp;".*",TabSynthez[Page2],"Validé")&gt;0,IF(COUNTIFS(TabSynthez[Test],"="&amp;$AE92&amp;".*",TabSynthez[Page2],"Validé")+COUNTIFS(TabSynthez[Test],"="&amp;$AE92&amp;".*",TabSynthez[Page2],"NA")=$AF92,1,0),0)</f>
        <v>1</v>
      </c>
      <c r="AI92" s="22">
        <f>IF(COUNTIFS(TabSynthez[Test],"="&amp;$AE92&amp;".*",TabSynthez[Page3],"Validé")&gt;0,IF(COUNTIFS(TabSynthez[Test],"="&amp;$AE92&amp;".*",TabSynthez[Page3],"Validé")+COUNTIFS(TabSynthez[Test],"="&amp;$AE92&amp;".*",TabSynthez[Page3],"NA")=$AF92,1,0),0)</f>
        <v>1</v>
      </c>
      <c r="AJ92" s="22">
        <f>IF(COUNTIFS(TabSynthez[Test],"="&amp;$AE92&amp;".*",TabSynthez[Page4],"Validé")&gt;0,IF(COUNTIFS(TabSynthez[Test],"="&amp;$AE92&amp;".*",TabSynthez[Page4],"Validé")+COUNTIFS(TabSynthez[Test],"="&amp;$AE92&amp;".*",TabSynthez[Page4],"NA")=$AF92,1,0),0)</f>
        <v>0</v>
      </c>
      <c r="AK92" s="22">
        <f>IF(COUNTIFS(TabSynthez[Test],"="&amp;$AE92&amp;".*",TabSynthez[Page5],"Validé")&gt;0,IF(COUNTIFS(TabSynthez[Test],"="&amp;$AE92&amp;".*",TabSynthez[Page5],"Validé")+COUNTIFS(TabSynthez[Test],"="&amp;$AE92&amp;".*",TabSynthez[Page5],"NA")=$AF92,1,0),0)</f>
        <v>0</v>
      </c>
      <c r="AL92" s="22">
        <f>IF(COUNTIFS(TabSynthez[Test],"="&amp;$AE92&amp;".*",TabSynthez[Page6],"Validé")&gt;0,IF(COUNTIFS(TabSynthez[Test],"="&amp;$AE92&amp;".*",TabSynthez[Page6],"Validé")+COUNTIFS(TabSynthez[Test],"="&amp;$AE92&amp;".*",TabSynthez[Page6],"NA")=$AF92,1,0),0)</f>
        <v>0</v>
      </c>
      <c r="AM92" s="22">
        <f>IF(COUNTIFS(TabSynthez[Test],"="&amp;$AE92&amp;".*",TabSynthez[Page7],"Validé")&gt;0,IF(COUNTIFS(TabSynthez[Test],"="&amp;$AE92&amp;".*",TabSynthez[Page7],"Validé")+COUNTIFS(TabSynthez[Test],"="&amp;$AE92&amp;".*",TabSynthez[Page7],"NA")=$AF92,1,0),0)</f>
        <v>0</v>
      </c>
      <c r="AN92" s="22">
        <f>IF(COUNTIFS(TabSynthez[Test],"="&amp;$AE92&amp;".*",TabSynthez[Page8],"Validé")&gt;0,IF(COUNTIFS(TabSynthez[Test],"="&amp;$AE92&amp;".*",TabSynthez[Page8],"Validé")+COUNTIFS(TabSynthez[Test],"="&amp;$AE92&amp;".*",TabSynthez[Page8],"NA")=$AF92,1,0),0)</f>
        <v>0</v>
      </c>
      <c r="AO92" s="22">
        <f>IF(COUNTIFS(TabSynthez[Test],"="&amp;$AE92&amp;".*",TabSynthez[Page9],"Validé")&gt;0,IF(COUNTIFS(TabSynthez[Test],"="&amp;$AE92&amp;".*",TabSynthez[Page9],"Validé")+COUNTIFS(TabSynthez[Test],"="&amp;$AE92&amp;".*",TabSynthez[Page9],"NA")=$AF92,1,0),0)</f>
        <v>0</v>
      </c>
      <c r="AP92" s="22">
        <f>IF(COUNTIFS(TabSynthez[Test],"="&amp;$AE92&amp;".*",TabSynthez[Page10],"Validé")&gt;0,IF(COUNTIFS(TabSynthez[Test],"="&amp;$AE92&amp;".*",TabSynthez[Page10],"Validé")+COUNTIFS(TabSynthez[Test],"="&amp;$AE92&amp;".*",TabSynthez[Page10],"NA")=$AF92,1,0),0)</f>
        <v>0</v>
      </c>
      <c r="AQ92" s="22">
        <f>IF(COUNTIFS(TabSynthez[Test],"="&amp;$AE92&amp;".*",TabSynthez[Page11],"Validé")&gt;0,IF(COUNTIFS(TabSynthez[Test],"="&amp;$AE92&amp;".*",TabSynthez[Page11],"Validé")+COUNTIFS(TabSynthez[Test],"="&amp;$AE92&amp;".*",TabSynthez[Page11],"NA")=$AF92,1,0),0)</f>
        <v>0</v>
      </c>
      <c r="AR92" s="22">
        <f>IF(COUNTIFS(TabSynthez[Test],"="&amp;$AE92&amp;".*",TabSynthez[Page12],"Validé")&gt;0,IF(COUNTIFS(TabSynthez[Test],"="&amp;$AE92&amp;".*",TabSynthez[Page12],"Validé")+COUNTIFS(TabSynthez[Test],"="&amp;$AE92&amp;".*",TabSynthez[Page12],"NA")=$AF92,1,0),0)</f>
        <v>0</v>
      </c>
      <c r="AS92" s="22">
        <f>IF(COUNTIFS(TabSynthez[Test],"="&amp;$AE92&amp;".*",TabSynthez[Page13],"Validé")&gt;0,IF(COUNTIFS(TabSynthez[Test],"="&amp;$AE92&amp;".*",TabSynthez[Page13],"Validé")+COUNTIFS(TabSynthez[Test],"="&amp;$AE92&amp;".*",TabSynthez[Page13],"NA")=$AF92,1,0),0)</f>
        <v>0</v>
      </c>
      <c r="AT92" s="22">
        <f>IF(COUNTIFS(TabSynthez[Test],"="&amp;$AE92&amp;".*",TabSynthez[Page14],"Validé")&gt;0,IF(COUNTIFS(TabSynthez[Test],"="&amp;$AE92&amp;".*",TabSynthez[Page14],"Validé")+COUNTIFS(TabSynthez[Test],"="&amp;$AE92&amp;".*",TabSynthez[Page14],"NA")=$AF92,1,0),0)</f>
        <v>0</v>
      </c>
      <c r="AU92" s="22">
        <f>IF(COUNTIFS(TabSynthez[Test],"="&amp;$AE92&amp;".*",TabSynthez[Page15],"Validé")&gt;0,IF(COUNTIFS(TabSynthez[Test],"="&amp;$AE92&amp;".*",TabSynthez[Page15],"Validé")+COUNTIFS(TabSynthez[Test],"="&amp;$AE92&amp;".*",TabSynthez[Page15],"NA")=$AF92,1,0),0)</f>
        <v>0</v>
      </c>
      <c r="AV92" s="22">
        <f>IF(COUNTIFS(TabSynthez[Test],"="&amp;$AE92&amp;".*",TabSynthez[Page16],"Validé")&gt;0,IF(COUNTIFS(TabSynthez[Test],"="&amp;$AE92&amp;".*",TabSynthez[Page16],"Validé")+COUNTIFS(TabSynthez[Test],"="&amp;$AE92&amp;".*",TabSynthez[Page16],"NA")=$AF92,1,0),0)</f>
        <v>0</v>
      </c>
      <c r="AW92" s="22">
        <f>IF(COUNTIFS(TabSynthez[Test],"="&amp;$AE92&amp;".*",TabSynthez[Page17],"Validé")&gt;0,IF(COUNTIFS(TabSynthez[Test],"="&amp;$AE92&amp;".*",TabSynthez[Page17],"Validé")+COUNTIFS(TabSynthez[Test],"="&amp;$AE92&amp;".*",TabSynthez[Page17],"NA")=$AF92,1,0),0)</f>
        <v>0</v>
      </c>
      <c r="AX92" s="22">
        <f>IF(COUNTIFS(TabSynthez[Test],"="&amp;$AE92&amp;".*",TabSynthez[Page18],"Validé")&gt;0,IF(COUNTIFS(TabSynthez[Test],"="&amp;$AE92&amp;".*",TabSynthez[Page18],"Validé")+COUNTIFS(TabSynthez[Test],"="&amp;$AE92&amp;".*",TabSynthez[Page18],"NA")=$AF92,1,0),0)</f>
        <v>0</v>
      </c>
      <c r="AY92" s="22">
        <f>IF(COUNTIFS(TabSynthez[Test],"="&amp;$AE92&amp;".*",TabSynthez[Page19],"Validé")&gt;0,IF(COUNTIFS(TabSynthez[Test],"="&amp;$AE92&amp;".*",TabSynthez[Page19],"Validé")+COUNTIFS(TabSynthez[Test],"="&amp;$AE92&amp;".*",TabSynthez[Page19],"NA")=$AF92,1,0),0)</f>
        <v>1</v>
      </c>
      <c r="AZ92" s="22">
        <f>IF(COUNTIFS(TabSynthez[Test],"="&amp;$AE92&amp;".*",TabSynthez[Page20],"Validé")&gt;0,IF(COUNTIFS(TabSynthez[Test],"="&amp;$AE92&amp;".*",TabSynthez[Page20],"Validé")+COUNTIFS(TabSynthez[Test],"="&amp;$AE92&amp;".*",TabSynthez[Page20],"NA")=$AF92,1,0),0)</f>
        <v>0</v>
      </c>
      <c r="BA92" s="22">
        <f>IF(COUNTIFS(TabSynthez[Test],"="&amp;$AE92&amp;".*",TabSynthez[Page21],"Validé")&gt;0,IF(COUNTIFS(TabSynthez[Test],"="&amp;$AE92&amp;".*",TabSynthez[Page21],"Validé")+COUNTIFS(TabSynthez[Test],"="&amp;$AE92&amp;".*",TabSynthez[Page21],"NA")=$AF92,1,0),0)</f>
        <v>0</v>
      </c>
    </row>
    <row r="93" spans="1:53" s="9" customFormat="1" x14ac:dyDescent="0.25">
      <c r="A93" s="68"/>
      <c r="B93" s="74" t="str">
        <f>Modèle!B95</f>
        <v>Multimédia</v>
      </c>
      <c r="C93" s="80" t="str">
        <f>Modèle!D95</f>
        <v>4.9.1</v>
      </c>
      <c r="D93" s="81" t="str">
        <f>Modèle!E95</f>
        <v>A</v>
      </c>
      <c r="E93" s="187">
        <f ca="1">COUNTIF(OFFSET(Synthèse!$G102,0,0,1,COUNTA(Synthèse!$10:$10)-6),"="&amp;$E$1)</f>
        <v>0</v>
      </c>
      <c r="F93" s="187">
        <f ca="1">COUNTIF(OFFSET(Synthèse!$G102,0,0,1,COUNTA(Synthèse!$10:$10)-6),"="&amp;$F$1)</f>
        <v>0</v>
      </c>
      <c r="G93" s="187">
        <f ca="1">COUNTIF(OFFSET(Synthèse!$G102,0,0,1,COUNTA(Synthèse!$10:$10)-6),"="&amp;$G$1)</f>
        <v>0</v>
      </c>
      <c r="H93" s="187">
        <f ca="1">COUNTIF(OFFSET(Synthèse!$G102,0,0,1,COUNTA(Synthèse!$10:$10)-6),"="&amp;$H$1)</f>
        <v>21</v>
      </c>
      <c r="I93" s="214">
        <f t="shared" ca="1" si="23"/>
        <v>21</v>
      </c>
      <c r="J93" s="68"/>
      <c r="K93" s="96" t="s">
        <v>756</v>
      </c>
      <c r="L93" s="193" t="s">
        <v>25</v>
      </c>
      <c r="M93" s="193"/>
      <c r="N93" s="193" t="s">
        <v>545</v>
      </c>
      <c r="O93" s="194">
        <f ca="1">IF(SUM(E$160:E$162)&gt;=1,0,1)</f>
        <v>0</v>
      </c>
      <c r="P93" s="194">
        <f ca="1">IF(SUM(E$160:E$162)&gt;=1,1,IF(SUM(G$160:G$162)&gt;=1,1,IF(SUM(F$160:F$162)&gt;=1,0,1)))</f>
        <v>1</v>
      </c>
      <c r="Q93" s="194">
        <f ca="1">IF(SUM(E$160:E$162)&gt;=1,1,IF(SUM(G$160:G$162)&gt;=1,0,1))</f>
        <v>1</v>
      </c>
      <c r="R93" s="194">
        <f ca="1">IF(SUM(E$160:E$162)&gt;=1,1,IF(SUM(G$160:G$162)&gt;=1,1,IF(SUM(F$160:F$162)&gt;=1,1,IF(SUM(H$160:H$162)&gt;=1,0,1))))</f>
        <v>1</v>
      </c>
      <c r="S93" s="68"/>
      <c r="U93" s="68"/>
      <c r="X93" s="68"/>
      <c r="AA93" s="68"/>
      <c r="AD93" s="68"/>
      <c r="AE93" s="271" t="s">
        <v>558</v>
      </c>
      <c r="AF93" s="217">
        <f>COUNTIF(TabTrans[Test],"="&amp;Value!$AE93&amp;".*")</f>
        <v>2</v>
      </c>
      <c r="AG93" s="22">
        <f>IF(COUNTIFS(TabSynthez[Test],"="&amp;$AE93&amp;".*",TabSynthez[Page1],"Validé")&gt;0,IF(COUNTIFS(TabSynthez[Test],"="&amp;$AE93&amp;".*",TabSynthez[Page1],"Validé")+COUNTIFS(TabSynthez[Test],"="&amp;$AE93&amp;".*",TabSynthez[Page1],"NA")=$AF93,1,0),0)</f>
        <v>0</v>
      </c>
      <c r="AH93" s="22">
        <f>IF(COUNTIFS(TabSynthez[Test],"="&amp;$AE93&amp;".*",TabSynthez[Page2],"Validé")&gt;0,IF(COUNTIFS(TabSynthez[Test],"="&amp;$AE93&amp;".*",TabSynthez[Page2],"Validé")+COUNTIFS(TabSynthez[Test],"="&amp;$AE93&amp;".*",TabSynthez[Page2],"NA")=$AF93,1,0),0)</f>
        <v>0</v>
      </c>
      <c r="AI93" s="22">
        <f>IF(COUNTIFS(TabSynthez[Test],"="&amp;$AE93&amp;".*",TabSynthez[Page3],"Validé")&gt;0,IF(COUNTIFS(TabSynthez[Test],"="&amp;$AE93&amp;".*",TabSynthez[Page3],"Validé")+COUNTIFS(TabSynthez[Test],"="&amp;$AE93&amp;".*",TabSynthez[Page3],"NA")=$AF93,1,0),0)</f>
        <v>0</v>
      </c>
      <c r="AJ93" s="22">
        <f>IF(COUNTIFS(TabSynthez[Test],"="&amp;$AE93&amp;".*",TabSynthez[Page4],"Validé")&gt;0,IF(COUNTIFS(TabSynthez[Test],"="&amp;$AE93&amp;".*",TabSynthez[Page4],"Validé")+COUNTIFS(TabSynthez[Test],"="&amp;$AE93&amp;".*",TabSynthez[Page4],"NA")=$AF93,1,0),0)</f>
        <v>0</v>
      </c>
      <c r="AK93" s="22">
        <f>IF(COUNTIFS(TabSynthez[Test],"="&amp;$AE93&amp;".*",TabSynthez[Page5],"Validé")&gt;0,IF(COUNTIFS(TabSynthez[Test],"="&amp;$AE93&amp;".*",TabSynthez[Page5],"Validé")+COUNTIFS(TabSynthez[Test],"="&amp;$AE93&amp;".*",TabSynthez[Page5],"NA")=$AF93,1,0),0)</f>
        <v>0</v>
      </c>
      <c r="AL93" s="22">
        <f>IF(COUNTIFS(TabSynthez[Test],"="&amp;$AE93&amp;".*",TabSynthez[Page6],"Validé")&gt;0,IF(COUNTIFS(TabSynthez[Test],"="&amp;$AE93&amp;".*",TabSynthez[Page6],"Validé")+COUNTIFS(TabSynthez[Test],"="&amp;$AE93&amp;".*",TabSynthez[Page6],"NA")=$AF93,1,0),0)</f>
        <v>0</v>
      </c>
      <c r="AM93" s="22">
        <f>IF(COUNTIFS(TabSynthez[Test],"="&amp;$AE93&amp;".*",TabSynthez[Page7],"Validé")&gt;0,IF(COUNTIFS(TabSynthez[Test],"="&amp;$AE93&amp;".*",TabSynthez[Page7],"Validé")+COUNTIFS(TabSynthez[Test],"="&amp;$AE93&amp;".*",TabSynthez[Page7],"NA")=$AF93,1,0),0)</f>
        <v>0</v>
      </c>
      <c r="AN93" s="22">
        <f>IF(COUNTIFS(TabSynthez[Test],"="&amp;$AE93&amp;".*",TabSynthez[Page8],"Validé")&gt;0,IF(COUNTIFS(TabSynthez[Test],"="&amp;$AE93&amp;".*",TabSynthez[Page8],"Validé")+COUNTIFS(TabSynthez[Test],"="&amp;$AE93&amp;".*",TabSynthez[Page8],"NA")=$AF93,1,0),0)</f>
        <v>0</v>
      </c>
      <c r="AO93" s="22">
        <f>IF(COUNTIFS(TabSynthez[Test],"="&amp;$AE93&amp;".*",TabSynthez[Page9],"Validé")&gt;0,IF(COUNTIFS(TabSynthez[Test],"="&amp;$AE93&amp;".*",TabSynthez[Page9],"Validé")+COUNTIFS(TabSynthez[Test],"="&amp;$AE93&amp;".*",TabSynthez[Page9],"NA")=$AF93,1,0),0)</f>
        <v>0</v>
      </c>
      <c r="AP93" s="22">
        <f>IF(COUNTIFS(TabSynthez[Test],"="&amp;$AE93&amp;".*",TabSynthez[Page10],"Validé")&gt;0,IF(COUNTIFS(TabSynthez[Test],"="&amp;$AE93&amp;".*",TabSynthez[Page10],"Validé")+COUNTIFS(TabSynthez[Test],"="&amp;$AE93&amp;".*",TabSynthez[Page10],"NA")=$AF93,1,0),0)</f>
        <v>0</v>
      </c>
      <c r="AQ93" s="22">
        <f>IF(COUNTIFS(TabSynthez[Test],"="&amp;$AE93&amp;".*",TabSynthez[Page11],"Validé")&gt;0,IF(COUNTIFS(TabSynthez[Test],"="&amp;$AE93&amp;".*",TabSynthez[Page11],"Validé")+COUNTIFS(TabSynthez[Test],"="&amp;$AE93&amp;".*",TabSynthez[Page11],"NA")=$AF93,1,0),0)</f>
        <v>0</v>
      </c>
      <c r="AR93" s="22">
        <f>IF(COUNTIFS(TabSynthez[Test],"="&amp;$AE93&amp;".*",TabSynthez[Page12],"Validé")&gt;0,IF(COUNTIFS(TabSynthez[Test],"="&amp;$AE93&amp;".*",TabSynthez[Page12],"Validé")+COUNTIFS(TabSynthez[Test],"="&amp;$AE93&amp;".*",TabSynthez[Page12],"NA")=$AF93,1,0),0)</f>
        <v>0</v>
      </c>
      <c r="AS93" s="22">
        <f>IF(COUNTIFS(TabSynthez[Test],"="&amp;$AE93&amp;".*",TabSynthez[Page13],"Validé")&gt;0,IF(COUNTIFS(TabSynthez[Test],"="&amp;$AE93&amp;".*",TabSynthez[Page13],"Validé")+COUNTIFS(TabSynthez[Test],"="&amp;$AE93&amp;".*",TabSynthez[Page13],"NA")=$AF93,1,0),0)</f>
        <v>0</v>
      </c>
      <c r="AT93" s="22">
        <f>IF(COUNTIFS(TabSynthez[Test],"="&amp;$AE93&amp;".*",TabSynthez[Page14],"Validé")&gt;0,IF(COUNTIFS(TabSynthez[Test],"="&amp;$AE93&amp;".*",TabSynthez[Page14],"Validé")+COUNTIFS(TabSynthez[Test],"="&amp;$AE93&amp;".*",TabSynthez[Page14],"NA")=$AF93,1,0),0)</f>
        <v>0</v>
      </c>
      <c r="AU93" s="22">
        <f>IF(COUNTIFS(TabSynthez[Test],"="&amp;$AE93&amp;".*",TabSynthez[Page15],"Validé")&gt;0,IF(COUNTIFS(TabSynthez[Test],"="&amp;$AE93&amp;".*",TabSynthez[Page15],"Validé")+COUNTIFS(TabSynthez[Test],"="&amp;$AE93&amp;".*",TabSynthez[Page15],"NA")=$AF93,1,0),0)</f>
        <v>0</v>
      </c>
      <c r="AV93" s="22">
        <f>IF(COUNTIFS(TabSynthez[Test],"="&amp;$AE93&amp;".*",TabSynthez[Page16],"Validé")&gt;0,IF(COUNTIFS(TabSynthez[Test],"="&amp;$AE93&amp;".*",TabSynthez[Page16],"Validé")+COUNTIFS(TabSynthez[Test],"="&amp;$AE93&amp;".*",TabSynthez[Page16],"NA")=$AF93,1,0),0)</f>
        <v>0</v>
      </c>
      <c r="AW93" s="22">
        <f>IF(COUNTIFS(TabSynthez[Test],"="&amp;$AE93&amp;".*",TabSynthez[Page17],"Validé")&gt;0,IF(COUNTIFS(TabSynthez[Test],"="&amp;$AE93&amp;".*",TabSynthez[Page17],"Validé")+COUNTIFS(TabSynthez[Test],"="&amp;$AE93&amp;".*",TabSynthez[Page17],"NA")=$AF93,1,0),0)</f>
        <v>0</v>
      </c>
      <c r="AX93" s="22">
        <f>IF(COUNTIFS(TabSynthez[Test],"="&amp;$AE93&amp;".*",TabSynthez[Page18],"Validé")&gt;0,IF(COUNTIFS(TabSynthez[Test],"="&amp;$AE93&amp;".*",TabSynthez[Page18],"Validé")+COUNTIFS(TabSynthez[Test],"="&amp;$AE93&amp;".*",TabSynthez[Page18],"NA")=$AF93,1,0),0)</f>
        <v>0</v>
      </c>
      <c r="AY93" s="22">
        <f>IF(COUNTIFS(TabSynthez[Test],"="&amp;$AE93&amp;".*",TabSynthez[Page19],"Validé")&gt;0,IF(COUNTIFS(TabSynthez[Test],"="&amp;$AE93&amp;".*",TabSynthez[Page19],"Validé")+COUNTIFS(TabSynthez[Test],"="&amp;$AE93&amp;".*",TabSynthez[Page19],"NA")=$AF93,1,0),0)</f>
        <v>0</v>
      </c>
      <c r="AZ93" s="22">
        <f>IF(COUNTIFS(TabSynthez[Test],"="&amp;$AE93&amp;".*",TabSynthez[Page20],"Validé")&gt;0,IF(COUNTIFS(TabSynthez[Test],"="&amp;$AE93&amp;".*",TabSynthez[Page20],"Validé")+COUNTIFS(TabSynthez[Test],"="&amp;$AE93&amp;".*",TabSynthez[Page20],"NA")=$AF93,1,0),0)</f>
        <v>0</v>
      </c>
      <c r="BA93" s="22">
        <f>IF(COUNTIFS(TabSynthez[Test],"="&amp;$AE93&amp;".*",TabSynthez[Page21],"Validé")&gt;0,IF(COUNTIFS(TabSynthez[Test],"="&amp;$AE93&amp;".*",TabSynthez[Page21],"Validé")+COUNTIFS(TabSynthez[Test],"="&amp;$AE93&amp;".*",TabSynthez[Page21],"NA")=$AF93,1,0),0)</f>
        <v>0</v>
      </c>
    </row>
    <row r="94" spans="1:53" s="9" customFormat="1" x14ac:dyDescent="0.25">
      <c r="A94" s="68"/>
      <c r="B94" s="75" t="str">
        <f>Modèle!B96</f>
        <v>Multimédia</v>
      </c>
      <c r="C94" s="82" t="str">
        <f>Modèle!D96</f>
        <v>4.10.1</v>
      </c>
      <c r="D94" s="83" t="str">
        <f>Modèle!E96</f>
        <v>A</v>
      </c>
      <c r="E94" s="188">
        <f ca="1">COUNTIF(OFFSET(Synthèse!$G103,0,0,1,COUNTA(Synthèse!$10:$10)-6),"="&amp;$E$1)</f>
        <v>0</v>
      </c>
      <c r="F94" s="188">
        <f ca="1">COUNTIF(OFFSET(Synthèse!$G103,0,0,1,COUNTA(Synthèse!$10:$10)-6),"="&amp;$F$1)</f>
        <v>0</v>
      </c>
      <c r="G94" s="188">
        <f ca="1">COUNTIF(OFFSET(Synthèse!$G103,0,0,1,COUNTA(Synthèse!$10:$10)-6),"="&amp;$G$1)</f>
        <v>0</v>
      </c>
      <c r="H94" s="188">
        <f ca="1">COUNTIF(OFFSET(Synthèse!$G103,0,0,1,COUNTA(Synthèse!$10:$10)-6),"="&amp;$H$1)</f>
        <v>21</v>
      </c>
      <c r="I94" s="214">
        <f t="shared" ca="1" si="23"/>
        <v>21</v>
      </c>
      <c r="J94" s="68"/>
      <c r="K94" s="96" t="s">
        <v>757</v>
      </c>
      <c r="L94" s="193" t="s">
        <v>25</v>
      </c>
      <c r="M94" s="193"/>
      <c r="N94" s="193" t="s">
        <v>546</v>
      </c>
      <c r="O94" s="194">
        <f ca="1">IF(SUM(E$163:E$165)&gt;=1,0,1)</f>
        <v>0</v>
      </c>
      <c r="P94" s="194">
        <f ca="1">IF(SUM(E$163:E$165)&gt;=1,1,IF(SUM(G$163:G$165)&gt;=1,1,IF(SUM(F$163:F$165)&gt;=1,0,1)))</f>
        <v>1</v>
      </c>
      <c r="Q94" s="194">
        <f ca="1">IF(SUM(E$163:E$165)&gt;=1,1,IF(SUM(G$163:G$165)&gt;=1,0,1))</f>
        <v>1</v>
      </c>
      <c r="R94" s="194">
        <f ca="1">IF(SUM(E$163:E$165)&gt;=1,1,IF(SUM(G$163:G$165)&gt;=1,1,IF(SUM(F$163:F$165)&gt;=1,1,IF(SUM(H$163:H$165)&gt;=1,0,1))))</f>
        <v>1</v>
      </c>
      <c r="S94" s="68"/>
      <c r="U94" s="68"/>
      <c r="X94" s="68"/>
      <c r="AA94" s="68"/>
      <c r="AD94" s="68"/>
      <c r="AE94" s="271" t="s">
        <v>559</v>
      </c>
      <c r="AF94" s="217">
        <f>COUNTIF(TabTrans[Test],"="&amp;Value!$AE94&amp;".*")</f>
        <v>3</v>
      </c>
      <c r="AG94" s="22">
        <f>IF(COUNTIFS(TabSynthez[Test],"="&amp;$AE94&amp;".*",TabSynthez[Page1],"Validé")&gt;0,IF(COUNTIFS(TabSynthez[Test],"="&amp;$AE94&amp;".*",TabSynthez[Page1],"Validé")+COUNTIFS(TabSynthez[Test],"="&amp;$AE94&amp;".*",TabSynthez[Page1],"NA")=$AF94,1,0),0)</f>
        <v>0</v>
      </c>
      <c r="AH94" s="22">
        <f>IF(COUNTIFS(TabSynthez[Test],"="&amp;$AE94&amp;".*",TabSynthez[Page2],"Validé")&gt;0,IF(COUNTIFS(TabSynthez[Test],"="&amp;$AE94&amp;".*",TabSynthez[Page2],"Validé")+COUNTIFS(TabSynthez[Test],"="&amp;$AE94&amp;".*",TabSynthez[Page2],"NA")=$AF94,1,0),0)</f>
        <v>1</v>
      </c>
      <c r="AI94" s="22">
        <f>IF(COUNTIFS(TabSynthez[Test],"="&amp;$AE94&amp;".*",TabSynthez[Page3],"Validé")&gt;0,IF(COUNTIFS(TabSynthez[Test],"="&amp;$AE94&amp;".*",TabSynthez[Page3],"Validé")+COUNTIFS(TabSynthez[Test],"="&amp;$AE94&amp;".*",TabSynthez[Page3],"NA")=$AF94,1,0),0)</f>
        <v>1</v>
      </c>
      <c r="AJ94" s="22">
        <f>IF(COUNTIFS(TabSynthez[Test],"="&amp;$AE94&amp;".*",TabSynthez[Page4],"Validé")&gt;0,IF(COUNTIFS(TabSynthez[Test],"="&amp;$AE94&amp;".*",TabSynthez[Page4],"Validé")+COUNTIFS(TabSynthez[Test],"="&amp;$AE94&amp;".*",TabSynthez[Page4],"NA")=$AF94,1,0),0)</f>
        <v>0</v>
      </c>
      <c r="AK94" s="22">
        <f>IF(COUNTIFS(TabSynthez[Test],"="&amp;$AE94&amp;".*",TabSynthez[Page5],"Validé")&gt;0,IF(COUNTIFS(TabSynthez[Test],"="&amp;$AE94&amp;".*",TabSynthez[Page5],"Validé")+COUNTIFS(TabSynthez[Test],"="&amp;$AE94&amp;".*",TabSynthez[Page5],"NA")=$AF94,1,0),0)</f>
        <v>0</v>
      </c>
      <c r="AL94" s="22">
        <f>IF(COUNTIFS(TabSynthez[Test],"="&amp;$AE94&amp;".*",TabSynthez[Page6],"Validé")&gt;0,IF(COUNTIFS(TabSynthez[Test],"="&amp;$AE94&amp;".*",TabSynthez[Page6],"Validé")+COUNTIFS(TabSynthez[Test],"="&amp;$AE94&amp;".*",TabSynthez[Page6],"NA")=$AF94,1,0),0)</f>
        <v>0</v>
      </c>
      <c r="AM94" s="22">
        <f>IF(COUNTIFS(TabSynthez[Test],"="&amp;$AE94&amp;".*",TabSynthez[Page7],"Validé")&gt;0,IF(COUNTIFS(TabSynthez[Test],"="&amp;$AE94&amp;".*",TabSynthez[Page7],"Validé")+COUNTIFS(TabSynthez[Test],"="&amp;$AE94&amp;".*",TabSynthez[Page7],"NA")=$AF94,1,0),0)</f>
        <v>0</v>
      </c>
      <c r="AN94" s="22">
        <f>IF(COUNTIFS(TabSynthez[Test],"="&amp;$AE94&amp;".*",TabSynthez[Page8],"Validé")&gt;0,IF(COUNTIFS(TabSynthez[Test],"="&amp;$AE94&amp;".*",TabSynthez[Page8],"Validé")+COUNTIFS(TabSynthez[Test],"="&amp;$AE94&amp;".*",TabSynthez[Page8],"NA")=$AF94,1,0),0)</f>
        <v>1</v>
      </c>
      <c r="AO94" s="22">
        <f>IF(COUNTIFS(TabSynthez[Test],"="&amp;$AE94&amp;".*",TabSynthez[Page9],"Validé")&gt;0,IF(COUNTIFS(TabSynthez[Test],"="&amp;$AE94&amp;".*",TabSynthez[Page9],"Validé")+COUNTIFS(TabSynthez[Test],"="&amp;$AE94&amp;".*",TabSynthez[Page9],"NA")=$AF94,1,0),0)</f>
        <v>0</v>
      </c>
      <c r="AP94" s="22">
        <f>IF(COUNTIFS(TabSynthez[Test],"="&amp;$AE94&amp;".*",TabSynthez[Page10],"Validé")&gt;0,IF(COUNTIFS(TabSynthez[Test],"="&amp;$AE94&amp;".*",TabSynthez[Page10],"Validé")+COUNTIFS(TabSynthez[Test],"="&amp;$AE94&amp;".*",TabSynthez[Page10],"NA")=$AF94,1,0),0)</f>
        <v>0</v>
      </c>
      <c r="AQ94" s="22">
        <f>IF(COUNTIFS(TabSynthez[Test],"="&amp;$AE94&amp;".*",TabSynthez[Page11],"Validé")&gt;0,IF(COUNTIFS(TabSynthez[Test],"="&amp;$AE94&amp;".*",TabSynthez[Page11],"Validé")+COUNTIFS(TabSynthez[Test],"="&amp;$AE94&amp;".*",TabSynthez[Page11],"NA")=$AF94,1,0),0)</f>
        <v>0</v>
      </c>
      <c r="AR94" s="22">
        <f>IF(COUNTIFS(TabSynthez[Test],"="&amp;$AE94&amp;".*",TabSynthez[Page12],"Validé")&gt;0,IF(COUNTIFS(TabSynthez[Test],"="&amp;$AE94&amp;".*",TabSynthez[Page12],"Validé")+COUNTIFS(TabSynthez[Test],"="&amp;$AE94&amp;".*",TabSynthez[Page12],"NA")=$AF94,1,0),0)</f>
        <v>0</v>
      </c>
      <c r="AS94" s="22">
        <f>IF(COUNTIFS(TabSynthez[Test],"="&amp;$AE94&amp;".*",TabSynthez[Page13],"Validé")&gt;0,IF(COUNTIFS(TabSynthez[Test],"="&amp;$AE94&amp;".*",TabSynthez[Page13],"Validé")+COUNTIFS(TabSynthez[Test],"="&amp;$AE94&amp;".*",TabSynthez[Page13],"NA")=$AF94,1,0),0)</f>
        <v>0</v>
      </c>
      <c r="AT94" s="22">
        <f>IF(COUNTIFS(TabSynthez[Test],"="&amp;$AE94&amp;".*",TabSynthez[Page14],"Validé")&gt;0,IF(COUNTIFS(TabSynthez[Test],"="&amp;$AE94&amp;".*",TabSynthez[Page14],"Validé")+COUNTIFS(TabSynthez[Test],"="&amp;$AE94&amp;".*",TabSynthez[Page14],"NA")=$AF94,1,0),0)</f>
        <v>0</v>
      </c>
      <c r="AU94" s="22">
        <f>IF(COUNTIFS(TabSynthez[Test],"="&amp;$AE94&amp;".*",TabSynthez[Page15],"Validé")&gt;0,IF(COUNTIFS(TabSynthez[Test],"="&amp;$AE94&amp;".*",TabSynthez[Page15],"Validé")+COUNTIFS(TabSynthez[Test],"="&amp;$AE94&amp;".*",TabSynthez[Page15],"NA")=$AF94,1,0),0)</f>
        <v>0</v>
      </c>
      <c r="AV94" s="22">
        <f>IF(COUNTIFS(TabSynthez[Test],"="&amp;$AE94&amp;".*",TabSynthez[Page16],"Validé")&gt;0,IF(COUNTIFS(TabSynthez[Test],"="&amp;$AE94&amp;".*",TabSynthez[Page16],"Validé")+COUNTIFS(TabSynthez[Test],"="&amp;$AE94&amp;".*",TabSynthez[Page16],"NA")=$AF94,1,0),0)</f>
        <v>0</v>
      </c>
      <c r="AW94" s="22">
        <f>IF(COUNTIFS(TabSynthez[Test],"="&amp;$AE94&amp;".*",TabSynthez[Page17],"Validé")&gt;0,IF(COUNTIFS(TabSynthez[Test],"="&amp;$AE94&amp;".*",TabSynthez[Page17],"Validé")+COUNTIFS(TabSynthez[Test],"="&amp;$AE94&amp;".*",TabSynthez[Page17],"NA")=$AF94,1,0),0)</f>
        <v>0</v>
      </c>
      <c r="AX94" s="22">
        <f>IF(COUNTIFS(TabSynthez[Test],"="&amp;$AE94&amp;".*",TabSynthez[Page18],"Validé")&gt;0,IF(COUNTIFS(TabSynthez[Test],"="&amp;$AE94&amp;".*",TabSynthez[Page18],"Validé")+COUNTIFS(TabSynthez[Test],"="&amp;$AE94&amp;".*",TabSynthez[Page18],"NA")=$AF94,1,0),0)</f>
        <v>0</v>
      </c>
      <c r="AY94" s="22">
        <f>IF(COUNTIFS(TabSynthez[Test],"="&amp;$AE94&amp;".*",TabSynthez[Page19],"Validé")&gt;0,IF(COUNTIFS(TabSynthez[Test],"="&amp;$AE94&amp;".*",TabSynthez[Page19],"Validé")+COUNTIFS(TabSynthez[Test],"="&amp;$AE94&amp;".*",TabSynthez[Page19],"NA")=$AF94,1,0),0)</f>
        <v>1</v>
      </c>
      <c r="AZ94" s="22">
        <f>IF(COUNTIFS(TabSynthez[Test],"="&amp;$AE94&amp;".*",TabSynthez[Page20],"Validé")&gt;0,IF(COUNTIFS(TabSynthez[Test],"="&amp;$AE94&amp;".*",TabSynthez[Page20],"Validé")+COUNTIFS(TabSynthez[Test],"="&amp;$AE94&amp;".*",TabSynthez[Page20],"NA")=$AF94,1,0),0)</f>
        <v>1</v>
      </c>
      <c r="BA94" s="22">
        <f>IF(COUNTIFS(TabSynthez[Test],"="&amp;$AE94&amp;".*",TabSynthez[Page21],"Validé")&gt;0,IF(COUNTIFS(TabSynthez[Test],"="&amp;$AE94&amp;".*",TabSynthez[Page21],"Validé")+COUNTIFS(TabSynthez[Test],"="&amp;$AE94&amp;".*",TabSynthez[Page21],"NA")=$AF94,1,0),0)</f>
        <v>0</v>
      </c>
    </row>
    <row r="95" spans="1:53" s="9" customFormat="1" x14ac:dyDescent="0.25">
      <c r="A95" s="68"/>
      <c r="B95" s="74" t="str">
        <f>Modèle!B97</f>
        <v>Multimédia</v>
      </c>
      <c r="C95" s="80" t="str">
        <f>Modèle!D97</f>
        <v>4.11.1</v>
      </c>
      <c r="D95" s="81" t="str">
        <f>Modèle!E97</f>
        <v>A</v>
      </c>
      <c r="E95" s="187">
        <f ca="1">COUNTIF(OFFSET(Synthèse!$G104,0,0,1,COUNTA(Synthèse!$10:$10)-6),"="&amp;$E$1)</f>
        <v>0</v>
      </c>
      <c r="F95" s="187">
        <f ca="1">COUNTIF(OFFSET(Synthèse!$G104,0,0,1,COUNTA(Synthèse!$10:$10)-6),"="&amp;$F$1)</f>
        <v>0</v>
      </c>
      <c r="G95" s="187">
        <f ca="1">COUNTIF(OFFSET(Synthèse!$G104,0,0,1,COUNTA(Synthèse!$10:$10)-6),"="&amp;$G$1)</f>
        <v>0</v>
      </c>
      <c r="H95" s="187">
        <f ca="1">COUNTIF(OFFSET(Synthèse!$G104,0,0,1,COUNTA(Synthèse!$10:$10)-6),"="&amp;$H$1)</f>
        <v>21</v>
      </c>
      <c r="I95" s="214">
        <f t="shared" ca="1" si="23"/>
        <v>21</v>
      </c>
      <c r="J95" s="68"/>
      <c r="K95" s="96" t="s">
        <v>758</v>
      </c>
      <c r="L95" s="193" t="s">
        <v>24</v>
      </c>
      <c r="M95" s="193"/>
      <c r="N95" s="193" t="s">
        <v>547</v>
      </c>
      <c r="O95" s="194">
        <f ca="1">IF(SUM(E$166:E$166)&gt;=1,0,1)</f>
        <v>0</v>
      </c>
      <c r="P95" s="194">
        <f ca="1">IF(SUM(E$166)&gt;=1,1,IF(SUM(G$166)&gt;=1,1,IF(SUM(F$166)&gt;=1,0,1)))</f>
        <v>1</v>
      </c>
      <c r="Q95" s="194">
        <f ca="1">IF(SUM(E$166)&gt;=1,1,IF(SUM(G$166)&gt;=1,0,1))</f>
        <v>1</v>
      </c>
      <c r="R95" s="194">
        <f ca="1">IF(SUM(E$166)&gt;=1,1,IF(SUM(G$166)&gt;=1,1,IF(SUM(F$166)&gt;=1,1,IF(SUM(H$166)&gt;=1,0,1))))</f>
        <v>1</v>
      </c>
      <c r="S95" s="68"/>
      <c r="U95" s="68"/>
      <c r="X95" s="68"/>
      <c r="AA95" s="68"/>
      <c r="AD95" s="68"/>
      <c r="AE95" s="271" t="s">
        <v>560</v>
      </c>
      <c r="AF95" s="217">
        <f>COUNTIF(TabTrans[Test],"="&amp;Value!$AE95&amp;".*")</f>
        <v>1</v>
      </c>
      <c r="AG95" s="22">
        <f>IF(COUNTIFS(TabSynthez[Test],"="&amp;$AE95&amp;".*",TabSynthez[Page1],"Validé")&gt;0,IF(COUNTIFS(TabSynthez[Test],"="&amp;$AE95&amp;".*",TabSynthez[Page1],"Validé")+COUNTIFS(TabSynthez[Test],"="&amp;$AE95&amp;".*",TabSynthez[Page1],"NA")=$AF95,1,0),0)</f>
        <v>0</v>
      </c>
      <c r="AH95" s="22">
        <f>IF(COUNTIFS(TabSynthez[Test],"="&amp;$AE95&amp;".*",TabSynthez[Page2],"Validé")&gt;0,IF(COUNTIFS(TabSynthez[Test],"="&amp;$AE95&amp;".*",TabSynthez[Page2],"Validé")+COUNTIFS(TabSynthez[Test],"="&amp;$AE95&amp;".*",TabSynthez[Page2],"NA")=$AF95,1,0),0)</f>
        <v>0</v>
      </c>
      <c r="AI95" s="22">
        <f>IF(COUNTIFS(TabSynthez[Test],"="&amp;$AE95&amp;".*",TabSynthez[Page3],"Validé")&gt;0,IF(COUNTIFS(TabSynthez[Test],"="&amp;$AE95&amp;".*",TabSynthez[Page3],"Validé")+COUNTIFS(TabSynthez[Test],"="&amp;$AE95&amp;".*",TabSynthez[Page3],"NA")=$AF95,1,0),0)</f>
        <v>0</v>
      </c>
      <c r="AJ95" s="22">
        <f>IF(COUNTIFS(TabSynthez[Test],"="&amp;$AE95&amp;".*",TabSynthez[Page4],"Validé")&gt;0,IF(COUNTIFS(TabSynthez[Test],"="&amp;$AE95&amp;".*",TabSynthez[Page4],"Validé")+COUNTIFS(TabSynthez[Test],"="&amp;$AE95&amp;".*",TabSynthez[Page4],"NA")=$AF95,1,0),0)</f>
        <v>0</v>
      </c>
      <c r="AK95" s="22">
        <f>IF(COUNTIFS(TabSynthez[Test],"="&amp;$AE95&amp;".*",TabSynthez[Page5],"Validé")&gt;0,IF(COUNTIFS(TabSynthez[Test],"="&amp;$AE95&amp;".*",TabSynthez[Page5],"Validé")+COUNTIFS(TabSynthez[Test],"="&amp;$AE95&amp;".*",TabSynthez[Page5],"NA")=$AF95,1,0),0)</f>
        <v>0</v>
      </c>
      <c r="AL95" s="22">
        <f>IF(COUNTIFS(TabSynthez[Test],"="&amp;$AE95&amp;".*",TabSynthez[Page6],"Validé")&gt;0,IF(COUNTIFS(TabSynthez[Test],"="&amp;$AE95&amp;".*",TabSynthez[Page6],"Validé")+COUNTIFS(TabSynthez[Test],"="&amp;$AE95&amp;".*",TabSynthez[Page6],"NA")=$AF95,1,0),0)</f>
        <v>0</v>
      </c>
      <c r="AM95" s="22">
        <f>IF(COUNTIFS(TabSynthez[Test],"="&amp;$AE95&amp;".*",TabSynthez[Page7],"Validé")&gt;0,IF(COUNTIFS(TabSynthez[Test],"="&amp;$AE95&amp;".*",TabSynthez[Page7],"Validé")+COUNTIFS(TabSynthez[Test],"="&amp;$AE95&amp;".*",TabSynthez[Page7],"NA")=$AF95,1,0),0)</f>
        <v>0</v>
      </c>
      <c r="AN95" s="22">
        <f>IF(COUNTIFS(TabSynthez[Test],"="&amp;$AE95&amp;".*",TabSynthez[Page8],"Validé")&gt;0,IF(COUNTIFS(TabSynthez[Test],"="&amp;$AE95&amp;".*",TabSynthez[Page8],"Validé")+COUNTIFS(TabSynthez[Test],"="&amp;$AE95&amp;".*",TabSynthez[Page8],"NA")=$AF95,1,0),0)</f>
        <v>0</v>
      </c>
      <c r="AO95" s="22">
        <f>IF(COUNTIFS(TabSynthez[Test],"="&amp;$AE95&amp;".*",TabSynthez[Page9],"Validé")&gt;0,IF(COUNTIFS(TabSynthez[Test],"="&amp;$AE95&amp;".*",TabSynthez[Page9],"Validé")+COUNTIFS(TabSynthez[Test],"="&amp;$AE95&amp;".*",TabSynthez[Page9],"NA")=$AF95,1,0),0)</f>
        <v>0</v>
      </c>
      <c r="AP95" s="22">
        <f>IF(COUNTIFS(TabSynthez[Test],"="&amp;$AE95&amp;".*",TabSynthez[Page10],"Validé")&gt;0,IF(COUNTIFS(TabSynthez[Test],"="&amp;$AE95&amp;".*",TabSynthez[Page10],"Validé")+COUNTIFS(TabSynthez[Test],"="&amp;$AE95&amp;".*",TabSynthez[Page10],"NA")=$AF95,1,0),0)</f>
        <v>0</v>
      </c>
      <c r="AQ95" s="22">
        <f>IF(COUNTIFS(TabSynthez[Test],"="&amp;$AE95&amp;".*",TabSynthez[Page11],"Validé")&gt;0,IF(COUNTIFS(TabSynthez[Test],"="&amp;$AE95&amp;".*",TabSynthez[Page11],"Validé")+COUNTIFS(TabSynthez[Test],"="&amp;$AE95&amp;".*",TabSynthez[Page11],"NA")=$AF95,1,0),0)</f>
        <v>0</v>
      </c>
      <c r="AR95" s="22">
        <f>IF(COUNTIFS(TabSynthez[Test],"="&amp;$AE95&amp;".*",TabSynthez[Page12],"Validé")&gt;0,IF(COUNTIFS(TabSynthez[Test],"="&amp;$AE95&amp;".*",TabSynthez[Page12],"Validé")+COUNTIFS(TabSynthez[Test],"="&amp;$AE95&amp;".*",TabSynthez[Page12],"NA")=$AF95,1,0),0)</f>
        <v>0</v>
      </c>
      <c r="AS95" s="22">
        <f>IF(COUNTIFS(TabSynthez[Test],"="&amp;$AE95&amp;".*",TabSynthez[Page13],"Validé")&gt;0,IF(COUNTIFS(TabSynthez[Test],"="&amp;$AE95&amp;".*",TabSynthez[Page13],"Validé")+COUNTIFS(TabSynthez[Test],"="&amp;$AE95&amp;".*",TabSynthez[Page13],"NA")=$AF95,1,0),0)</f>
        <v>0</v>
      </c>
      <c r="AT95" s="22">
        <f>IF(COUNTIFS(TabSynthez[Test],"="&amp;$AE95&amp;".*",TabSynthez[Page14],"Validé")&gt;0,IF(COUNTIFS(TabSynthez[Test],"="&amp;$AE95&amp;".*",TabSynthez[Page14],"Validé")+COUNTIFS(TabSynthez[Test],"="&amp;$AE95&amp;".*",TabSynthez[Page14],"NA")=$AF95,1,0),0)</f>
        <v>0</v>
      </c>
      <c r="AU95" s="22">
        <f>IF(COUNTIFS(TabSynthez[Test],"="&amp;$AE95&amp;".*",TabSynthez[Page15],"Validé")&gt;0,IF(COUNTIFS(TabSynthez[Test],"="&amp;$AE95&amp;".*",TabSynthez[Page15],"Validé")+COUNTIFS(TabSynthez[Test],"="&amp;$AE95&amp;".*",TabSynthez[Page15],"NA")=$AF95,1,0),0)</f>
        <v>0</v>
      </c>
      <c r="AV95" s="22">
        <f>IF(COUNTIFS(TabSynthez[Test],"="&amp;$AE95&amp;".*",TabSynthez[Page16],"Validé")&gt;0,IF(COUNTIFS(TabSynthez[Test],"="&amp;$AE95&amp;".*",TabSynthez[Page16],"Validé")+COUNTIFS(TabSynthez[Test],"="&amp;$AE95&amp;".*",TabSynthez[Page16],"NA")=$AF95,1,0),0)</f>
        <v>0</v>
      </c>
      <c r="AW95" s="22">
        <f>IF(COUNTIFS(TabSynthez[Test],"="&amp;$AE95&amp;".*",TabSynthez[Page17],"Validé")&gt;0,IF(COUNTIFS(TabSynthez[Test],"="&amp;$AE95&amp;".*",TabSynthez[Page17],"Validé")+COUNTIFS(TabSynthez[Test],"="&amp;$AE95&amp;".*",TabSynthez[Page17],"NA")=$AF95,1,0),0)</f>
        <v>0</v>
      </c>
      <c r="AX95" s="22">
        <f>IF(COUNTIFS(TabSynthez[Test],"="&amp;$AE95&amp;".*",TabSynthez[Page18],"Validé")&gt;0,IF(COUNTIFS(TabSynthez[Test],"="&amp;$AE95&amp;".*",TabSynthez[Page18],"Validé")+COUNTIFS(TabSynthez[Test],"="&amp;$AE95&amp;".*",TabSynthez[Page18],"NA")=$AF95,1,0),0)</f>
        <v>0</v>
      </c>
      <c r="AY95" s="22">
        <f>IF(COUNTIFS(TabSynthez[Test],"="&amp;$AE95&amp;".*",TabSynthez[Page19],"Validé")&gt;0,IF(COUNTIFS(TabSynthez[Test],"="&amp;$AE95&amp;".*",TabSynthez[Page19],"Validé")+COUNTIFS(TabSynthez[Test],"="&amp;$AE95&amp;".*",TabSynthez[Page19],"NA")=$AF95,1,0),0)</f>
        <v>0</v>
      </c>
      <c r="AZ95" s="22">
        <f>IF(COUNTIFS(TabSynthez[Test],"="&amp;$AE95&amp;".*",TabSynthez[Page20],"Validé")&gt;0,IF(COUNTIFS(TabSynthez[Test],"="&amp;$AE95&amp;".*",TabSynthez[Page20],"Validé")+COUNTIFS(TabSynthez[Test],"="&amp;$AE95&amp;".*",TabSynthez[Page20],"NA")=$AF95,1,0),0)</f>
        <v>0</v>
      </c>
      <c r="BA95" s="22">
        <f>IF(COUNTIFS(TabSynthez[Test],"="&amp;$AE95&amp;".*",TabSynthez[Page21],"Validé")&gt;0,IF(COUNTIFS(TabSynthez[Test],"="&amp;$AE95&amp;".*",TabSynthez[Page21],"Validé")+COUNTIFS(TabSynthez[Test],"="&amp;$AE95&amp;".*",TabSynthez[Page21],"NA")=$AF95,1,0),0)</f>
        <v>0</v>
      </c>
    </row>
    <row r="96" spans="1:53" s="9" customFormat="1" x14ac:dyDescent="0.25">
      <c r="A96" s="68"/>
      <c r="B96" s="74" t="str">
        <f>Modèle!B98</f>
        <v>Multimédia</v>
      </c>
      <c r="C96" s="80" t="str">
        <f>Modèle!D98</f>
        <v>4.11.2</v>
      </c>
      <c r="D96" s="81" t="str">
        <f>Modèle!E98</f>
        <v>A</v>
      </c>
      <c r="E96" s="187">
        <f ca="1">COUNTIF(OFFSET(Synthèse!$G105,0,0,1,COUNTA(Synthèse!$10:$10)-6),"="&amp;$E$1)</f>
        <v>0</v>
      </c>
      <c r="F96" s="187">
        <f ca="1">COUNTIF(OFFSET(Synthèse!$G105,0,0,1,COUNTA(Synthèse!$10:$10)-6),"="&amp;$F$1)</f>
        <v>0</v>
      </c>
      <c r="G96" s="187">
        <f ca="1">COUNTIF(OFFSET(Synthèse!$G105,0,0,1,COUNTA(Synthèse!$10:$10)-6),"="&amp;$G$1)</f>
        <v>0</v>
      </c>
      <c r="H96" s="187">
        <f ca="1">COUNTIF(OFFSET(Synthèse!$G105,0,0,1,COUNTA(Synthèse!$10:$10)-6),"="&amp;$H$1)</f>
        <v>21</v>
      </c>
      <c r="I96" s="214">
        <f t="shared" ca="1" si="23"/>
        <v>21</v>
      </c>
      <c r="J96" s="68"/>
      <c r="K96" s="96" t="s">
        <v>759</v>
      </c>
      <c r="L96" s="193" t="s">
        <v>24</v>
      </c>
      <c r="M96" s="193"/>
      <c r="N96" s="193" t="s">
        <v>548</v>
      </c>
      <c r="O96" s="194">
        <f ca="1">IF(SUM(E$167:E$167)&gt;=1,0,1)</f>
        <v>0</v>
      </c>
      <c r="P96" s="194">
        <f ca="1">IF(SUM(E$167)&gt;=1,1,IF(SUM(G$167)&gt;=1,1,IF(SUM(F$167)&gt;=1,0,1)))</f>
        <v>1</v>
      </c>
      <c r="Q96" s="194">
        <f ca="1">IF(SUM(E$167)&gt;=1,1,IF(SUM(G$167)&gt;=1,0,1))</f>
        <v>1</v>
      </c>
      <c r="R96" s="194">
        <f ca="1">IF(SUM(E$167)&gt;=1,1,IF(SUM(G$167)&gt;=1,1,IF(SUM(F$167)&gt;=1,1,IF(SUM(H$167)&gt;=1,0,1))))</f>
        <v>1</v>
      </c>
      <c r="S96" s="68"/>
      <c r="U96" s="68"/>
      <c r="X96" s="68"/>
      <c r="AA96" s="68"/>
      <c r="AD96" s="68"/>
      <c r="AE96" s="271" t="s">
        <v>561</v>
      </c>
      <c r="AF96" s="217">
        <f>COUNTIF(TabTrans[Test],"="&amp;Value!$AE96&amp;".*")</f>
        <v>1</v>
      </c>
      <c r="AG96" s="22">
        <f>IF(COUNTIFS(TabSynthez[Test],"="&amp;$AE96&amp;".*",TabSynthez[Page1],"Validé")&gt;0,IF(COUNTIFS(TabSynthez[Test],"="&amp;$AE96&amp;".*",TabSynthez[Page1],"Validé")+COUNTIFS(TabSynthez[Test],"="&amp;$AE96&amp;".*",TabSynthez[Page1],"NA")=$AF96,1,0),0)</f>
        <v>0</v>
      </c>
      <c r="AH96" s="22">
        <f>IF(COUNTIFS(TabSynthez[Test],"="&amp;$AE96&amp;".*",TabSynthez[Page2],"Validé")&gt;0,IF(COUNTIFS(TabSynthez[Test],"="&amp;$AE96&amp;".*",TabSynthez[Page2],"Validé")+COUNTIFS(TabSynthez[Test],"="&amp;$AE96&amp;".*",TabSynthez[Page2],"NA")=$AF96,1,0),0)</f>
        <v>0</v>
      </c>
      <c r="AI96" s="22">
        <f>IF(COUNTIFS(TabSynthez[Test],"="&amp;$AE96&amp;".*",TabSynthez[Page3],"Validé")&gt;0,IF(COUNTIFS(TabSynthez[Test],"="&amp;$AE96&amp;".*",TabSynthez[Page3],"Validé")+COUNTIFS(TabSynthez[Test],"="&amp;$AE96&amp;".*",TabSynthez[Page3],"NA")=$AF96,1,0),0)</f>
        <v>1</v>
      </c>
      <c r="AJ96" s="22">
        <f>IF(COUNTIFS(TabSynthez[Test],"="&amp;$AE96&amp;".*",TabSynthez[Page4],"Validé")&gt;0,IF(COUNTIFS(TabSynthez[Test],"="&amp;$AE96&amp;".*",TabSynthez[Page4],"Validé")+COUNTIFS(TabSynthez[Test],"="&amp;$AE96&amp;".*",TabSynthez[Page4],"NA")=$AF96,1,0),0)</f>
        <v>1</v>
      </c>
      <c r="AK96" s="22">
        <f>IF(COUNTIFS(TabSynthez[Test],"="&amp;$AE96&amp;".*",TabSynthez[Page5],"Validé")&gt;0,IF(COUNTIFS(TabSynthez[Test],"="&amp;$AE96&amp;".*",TabSynthez[Page5],"Validé")+COUNTIFS(TabSynthez[Test],"="&amp;$AE96&amp;".*",TabSynthez[Page5],"NA")=$AF96,1,0),0)</f>
        <v>0</v>
      </c>
      <c r="AL96" s="22">
        <f>IF(COUNTIFS(TabSynthez[Test],"="&amp;$AE96&amp;".*",TabSynthez[Page6],"Validé")&gt;0,IF(COUNTIFS(TabSynthez[Test],"="&amp;$AE96&amp;".*",TabSynthez[Page6],"Validé")+COUNTIFS(TabSynthez[Test],"="&amp;$AE96&amp;".*",TabSynthez[Page6],"NA")=$AF96,1,0),0)</f>
        <v>0</v>
      </c>
      <c r="AM96" s="22">
        <f>IF(COUNTIFS(TabSynthez[Test],"="&amp;$AE96&amp;".*",TabSynthez[Page7],"Validé")&gt;0,IF(COUNTIFS(TabSynthez[Test],"="&amp;$AE96&amp;".*",TabSynthez[Page7],"Validé")+COUNTIFS(TabSynthez[Test],"="&amp;$AE96&amp;".*",TabSynthez[Page7],"NA")=$AF96,1,0),0)</f>
        <v>0</v>
      </c>
      <c r="AN96" s="22">
        <f>IF(COUNTIFS(TabSynthez[Test],"="&amp;$AE96&amp;".*",TabSynthez[Page8],"Validé")&gt;0,IF(COUNTIFS(TabSynthez[Test],"="&amp;$AE96&amp;".*",TabSynthez[Page8],"Validé")+COUNTIFS(TabSynthez[Test],"="&amp;$AE96&amp;".*",TabSynthez[Page8],"NA")=$AF96,1,0),0)</f>
        <v>0</v>
      </c>
      <c r="AO96" s="22">
        <f>IF(COUNTIFS(TabSynthez[Test],"="&amp;$AE96&amp;".*",TabSynthez[Page9],"Validé")&gt;0,IF(COUNTIFS(TabSynthez[Test],"="&amp;$AE96&amp;".*",TabSynthez[Page9],"Validé")+COUNTIFS(TabSynthez[Test],"="&amp;$AE96&amp;".*",TabSynthez[Page9],"NA")=$AF96,1,0),0)</f>
        <v>0</v>
      </c>
      <c r="AP96" s="22">
        <f>IF(COUNTIFS(TabSynthez[Test],"="&amp;$AE96&amp;".*",TabSynthez[Page10],"Validé")&gt;0,IF(COUNTIFS(TabSynthez[Test],"="&amp;$AE96&amp;".*",TabSynthez[Page10],"Validé")+COUNTIFS(TabSynthez[Test],"="&amp;$AE96&amp;".*",TabSynthez[Page10],"NA")=$AF96,1,0),0)</f>
        <v>0</v>
      </c>
      <c r="AQ96" s="22">
        <f>IF(COUNTIFS(TabSynthez[Test],"="&amp;$AE96&amp;".*",TabSynthez[Page11],"Validé")&gt;0,IF(COUNTIFS(TabSynthez[Test],"="&amp;$AE96&amp;".*",TabSynthez[Page11],"Validé")+COUNTIFS(TabSynthez[Test],"="&amp;$AE96&amp;".*",TabSynthez[Page11],"NA")=$AF96,1,0),0)</f>
        <v>1</v>
      </c>
      <c r="AR96" s="22">
        <f>IF(COUNTIFS(TabSynthez[Test],"="&amp;$AE96&amp;".*",TabSynthez[Page12],"Validé")&gt;0,IF(COUNTIFS(TabSynthez[Test],"="&amp;$AE96&amp;".*",TabSynthez[Page12],"Validé")+COUNTIFS(TabSynthez[Test],"="&amp;$AE96&amp;".*",TabSynthez[Page12],"NA")=$AF96,1,0),0)</f>
        <v>1</v>
      </c>
      <c r="AS96" s="22">
        <f>IF(COUNTIFS(TabSynthez[Test],"="&amp;$AE96&amp;".*",TabSynthez[Page13],"Validé")&gt;0,IF(COUNTIFS(TabSynthez[Test],"="&amp;$AE96&amp;".*",TabSynthez[Page13],"Validé")+COUNTIFS(TabSynthez[Test],"="&amp;$AE96&amp;".*",TabSynthez[Page13],"NA")=$AF96,1,0),0)</f>
        <v>0</v>
      </c>
      <c r="AT96" s="22">
        <f>IF(COUNTIFS(TabSynthez[Test],"="&amp;$AE96&amp;".*",TabSynthez[Page14],"Validé")&gt;0,IF(COUNTIFS(TabSynthez[Test],"="&amp;$AE96&amp;".*",TabSynthez[Page14],"Validé")+COUNTIFS(TabSynthez[Test],"="&amp;$AE96&amp;".*",TabSynthez[Page14],"NA")=$AF96,1,0),0)</f>
        <v>0</v>
      </c>
      <c r="AU96" s="22">
        <f>IF(COUNTIFS(TabSynthez[Test],"="&amp;$AE96&amp;".*",TabSynthez[Page15],"Validé")&gt;0,IF(COUNTIFS(TabSynthez[Test],"="&amp;$AE96&amp;".*",TabSynthez[Page15],"Validé")+COUNTIFS(TabSynthez[Test],"="&amp;$AE96&amp;".*",TabSynthez[Page15],"NA")=$AF96,1,0),0)</f>
        <v>0</v>
      </c>
      <c r="AV96" s="22">
        <f>IF(COUNTIFS(TabSynthez[Test],"="&amp;$AE96&amp;".*",TabSynthez[Page16],"Validé")&gt;0,IF(COUNTIFS(TabSynthez[Test],"="&amp;$AE96&amp;".*",TabSynthez[Page16],"Validé")+COUNTIFS(TabSynthez[Test],"="&amp;$AE96&amp;".*",TabSynthez[Page16],"NA")=$AF96,1,0),0)</f>
        <v>0</v>
      </c>
      <c r="AW96" s="22">
        <f>IF(COUNTIFS(TabSynthez[Test],"="&amp;$AE96&amp;".*",TabSynthez[Page17],"Validé")&gt;0,IF(COUNTIFS(TabSynthez[Test],"="&amp;$AE96&amp;".*",TabSynthez[Page17],"Validé")+COUNTIFS(TabSynthez[Test],"="&amp;$AE96&amp;".*",TabSynthez[Page17],"NA")=$AF96,1,0),0)</f>
        <v>0</v>
      </c>
      <c r="AX96" s="22">
        <f>IF(COUNTIFS(TabSynthez[Test],"="&amp;$AE96&amp;".*",TabSynthez[Page18],"Validé")&gt;0,IF(COUNTIFS(TabSynthez[Test],"="&amp;$AE96&amp;".*",TabSynthez[Page18],"Validé")+COUNTIFS(TabSynthez[Test],"="&amp;$AE96&amp;".*",TabSynthez[Page18],"NA")=$AF96,1,0),0)</f>
        <v>0</v>
      </c>
      <c r="AY96" s="22">
        <f>IF(COUNTIFS(TabSynthez[Test],"="&amp;$AE96&amp;".*",TabSynthez[Page19],"Validé")&gt;0,IF(COUNTIFS(TabSynthez[Test],"="&amp;$AE96&amp;".*",TabSynthez[Page19],"Validé")+COUNTIFS(TabSynthez[Test],"="&amp;$AE96&amp;".*",TabSynthez[Page19],"NA")=$AF96,1,0),0)</f>
        <v>0</v>
      </c>
      <c r="AZ96" s="22">
        <f>IF(COUNTIFS(TabSynthez[Test],"="&amp;$AE96&amp;".*",TabSynthez[Page20],"Validé")&gt;0,IF(COUNTIFS(TabSynthez[Test],"="&amp;$AE96&amp;".*",TabSynthez[Page20],"Validé")+COUNTIFS(TabSynthez[Test],"="&amp;$AE96&amp;".*",TabSynthez[Page20],"NA")=$AF96,1,0),0)</f>
        <v>0</v>
      </c>
      <c r="BA96" s="22">
        <f>IF(COUNTIFS(TabSynthez[Test],"="&amp;$AE96&amp;".*",TabSynthez[Page21],"Validé")&gt;0,IF(COUNTIFS(TabSynthez[Test],"="&amp;$AE96&amp;".*",TabSynthez[Page21],"Validé")+COUNTIFS(TabSynthez[Test],"="&amp;$AE96&amp;".*",TabSynthez[Page21],"NA")=$AF96,1,0),0)</f>
        <v>0</v>
      </c>
    </row>
    <row r="97" spans="1:53" s="9" customFormat="1" x14ac:dyDescent="0.25">
      <c r="A97" s="68"/>
      <c r="B97" s="74" t="str">
        <f>Modèle!B99</f>
        <v>Multimédia</v>
      </c>
      <c r="C97" s="80" t="str">
        <f>Modèle!D99</f>
        <v>4.11.3</v>
      </c>
      <c r="D97" s="81" t="str">
        <f>Modèle!E99</f>
        <v>A</v>
      </c>
      <c r="E97" s="187">
        <f ca="1">COUNTIF(OFFSET(Synthèse!$G106,0,0,1,COUNTA(Synthèse!$10:$10)-6),"="&amp;$E$1)</f>
        <v>0</v>
      </c>
      <c r="F97" s="187">
        <f ca="1">COUNTIF(OFFSET(Synthèse!$G106,0,0,1,COUNTA(Synthèse!$10:$10)-6),"="&amp;$F$1)</f>
        <v>0</v>
      </c>
      <c r="G97" s="187">
        <f ca="1">COUNTIF(OFFSET(Synthèse!$G106,0,0,1,COUNTA(Synthèse!$10:$10)-6),"="&amp;$G$1)</f>
        <v>0</v>
      </c>
      <c r="H97" s="187">
        <f ca="1">COUNTIF(OFFSET(Synthèse!$G106,0,0,1,COUNTA(Synthèse!$10:$10)-6),"="&amp;$H$1)</f>
        <v>21</v>
      </c>
      <c r="I97" s="214">
        <f t="shared" ca="1" si="23"/>
        <v>21</v>
      </c>
      <c r="J97" s="68"/>
      <c r="K97" s="96" t="s">
        <v>760</v>
      </c>
      <c r="L97" s="193" t="s">
        <v>24</v>
      </c>
      <c r="M97" s="193"/>
      <c r="N97" s="193" t="s">
        <v>549</v>
      </c>
      <c r="O97" s="194">
        <f ca="1">IF(SUM(E$168:E$168)&gt;=1,0,1)</f>
        <v>0</v>
      </c>
      <c r="P97" s="194">
        <f ca="1">IF(SUM(E$168)&gt;=1,1,IF(SUM(G$168)&gt;=1,1,IF(SUM(F$168)&gt;=1,0,1)))</f>
        <v>1</v>
      </c>
      <c r="Q97" s="194">
        <f ca="1">IF(SUM(E$168)&gt;=1,1,IF(SUM(G$168)&gt;=1,0,1))</f>
        <v>1</v>
      </c>
      <c r="R97" s="194">
        <f ca="1">IF(SUM(E$168)&gt;=1,1,IF(SUM(G$168)&gt;=1,1,IF(SUM(F$168)&gt;=1,1,IF(SUM(H$168)&gt;=1,0,1))))</f>
        <v>1</v>
      </c>
      <c r="S97" s="68"/>
      <c r="U97" s="68"/>
      <c r="X97" s="68"/>
      <c r="AA97" s="68"/>
      <c r="AD97" s="68"/>
      <c r="AE97" s="271" t="s">
        <v>562</v>
      </c>
      <c r="AF97" s="217">
        <f>COUNTIF(TabTrans[Test],"="&amp;Value!$AE97&amp;".*")</f>
        <v>1</v>
      </c>
      <c r="AG97" s="22">
        <f>IF(COUNTIFS(TabSynthez[Test],"="&amp;$AE97&amp;".*",TabSynthez[Page1],"Validé")&gt;0,IF(COUNTIFS(TabSynthez[Test],"="&amp;$AE97&amp;".*",TabSynthez[Page1],"Validé")+COUNTIFS(TabSynthez[Test],"="&amp;$AE97&amp;".*",TabSynthez[Page1],"NA")=$AF97,1,0),0)</f>
        <v>0</v>
      </c>
      <c r="AH97" s="22">
        <f>IF(COUNTIFS(TabSynthez[Test],"="&amp;$AE97&amp;".*",TabSynthez[Page2],"Validé")&gt;0,IF(COUNTIFS(TabSynthez[Test],"="&amp;$AE97&amp;".*",TabSynthez[Page2],"Validé")+COUNTIFS(TabSynthez[Test],"="&amp;$AE97&amp;".*",TabSynthez[Page2],"NA")=$AF97,1,0),0)</f>
        <v>0</v>
      </c>
      <c r="AI97" s="22">
        <f>IF(COUNTIFS(TabSynthez[Test],"="&amp;$AE97&amp;".*",TabSynthez[Page3],"Validé")&gt;0,IF(COUNTIFS(TabSynthez[Test],"="&amp;$AE97&amp;".*",TabSynthez[Page3],"Validé")+COUNTIFS(TabSynthez[Test],"="&amp;$AE97&amp;".*",TabSynthez[Page3],"NA")=$AF97,1,0),0)</f>
        <v>0</v>
      </c>
      <c r="AJ97" s="22">
        <f>IF(COUNTIFS(TabSynthez[Test],"="&amp;$AE97&amp;".*",TabSynthez[Page4],"Validé")&gt;0,IF(COUNTIFS(TabSynthez[Test],"="&amp;$AE97&amp;".*",TabSynthez[Page4],"Validé")+COUNTIFS(TabSynthez[Test],"="&amp;$AE97&amp;".*",TabSynthez[Page4],"NA")=$AF97,1,0),0)</f>
        <v>0</v>
      </c>
      <c r="AK97" s="22">
        <f>IF(COUNTIFS(TabSynthez[Test],"="&amp;$AE97&amp;".*",TabSynthez[Page5],"Validé")&gt;0,IF(COUNTIFS(TabSynthez[Test],"="&amp;$AE97&amp;".*",TabSynthez[Page5],"Validé")+COUNTIFS(TabSynthez[Test],"="&amp;$AE97&amp;".*",TabSynthez[Page5],"NA")=$AF97,1,0),0)</f>
        <v>0</v>
      </c>
      <c r="AL97" s="22">
        <f>IF(COUNTIFS(TabSynthez[Test],"="&amp;$AE97&amp;".*",TabSynthez[Page6],"Validé")&gt;0,IF(COUNTIFS(TabSynthez[Test],"="&amp;$AE97&amp;".*",TabSynthez[Page6],"Validé")+COUNTIFS(TabSynthez[Test],"="&amp;$AE97&amp;".*",TabSynthez[Page6],"NA")=$AF97,1,0),0)</f>
        <v>0</v>
      </c>
      <c r="AM97" s="22">
        <f>IF(COUNTIFS(TabSynthez[Test],"="&amp;$AE97&amp;".*",TabSynthez[Page7],"Validé")&gt;0,IF(COUNTIFS(TabSynthez[Test],"="&amp;$AE97&amp;".*",TabSynthez[Page7],"Validé")+COUNTIFS(TabSynthez[Test],"="&amp;$AE97&amp;".*",TabSynthez[Page7],"NA")=$AF97,1,0),0)</f>
        <v>0</v>
      </c>
      <c r="AN97" s="22">
        <f>IF(COUNTIFS(TabSynthez[Test],"="&amp;$AE97&amp;".*",TabSynthez[Page8],"Validé")&gt;0,IF(COUNTIFS(TabSynthez[Test],"="&amp;$AE97&amp;".*",TabSynthez[Page8],"Validé")+COUNTIFS(TabSynthez[Test],"="&amp;$AE97&amp;".*",TabSynthez[Page8],"NA")=$AF97,1,0),0)</f>
        <v>0</v>
      </c>
      <c r="AO97" s="22">
        <f>IF(COUNTIFS(TabSynthez[Test],"="&amp;$AE97&amp;".*",TabSynthez[Page9],"Validé")&gt;0,IF(COUNTIFS(TabSynthez[Test],"="&amp;$AE97&amp;".*",TabSynthez[Page9],"Validé")+COUNTIFS(TabSynthez[Test],"="&amp;$AE97&amp;".*",TabSynthez[Page9],"NA")=$AF97,1,0),0)</f>
        <v>0</v>
      </c>
      <c r="AP97" s="22">
        <f>IF(COUNTIFS(TabSynthez[Test],"="&amp;$AE97&amp;".*",TabSynthez[Page10],"Validé")&gt;0,IF(COUNTIFS(TabSynthez[Test],"="&amp;$AE97&amp;".*",TabSynthez[Page10],"Validé")+COUNTIFS(TabSynthez[Test],"="&amp;$AE97&amp;".*",TabSynthez[Page10],"NA")=$AF97,1,0),0)</f>
        <v>0</v>
      </c>
      <c r="AQ97" s="22">
        <f>IF(COUNTIFS(TabSynthez[Test],"="&amp;$AE97&amp;".*",TabSynthez[Page11],"Validé")&gt;0,IF(COUNTIFS(TabSynthez[Test],"="&amp;$AE97&amp;".*",TabSynthez[Page11],"Validé")+COUNTIFS(TabSynthez[Test],"="&amp;$AE97&amp;".*",TabSynthez[Page11],"NA")=$AF97,1,0),0)</f>
        <v>0</v>
      </c>
      <c r="AR97" s="22">
        <f>IF(COUNTIFS(TabSynthez[Test],"="&amp;$AE97&amp;".*",TabSynthez[Page12],"Validé")&gt;0,IF(COUNTIFS(TabSynthez[Test],"="&amp;$AE97&amp;".*",TabSynthez[Page12],"Validé")+COUNTIFS(TabSynthez[Test],"="&amp;$AE97&amp;".*",TabSynthez[Page12],"NA")=$AF97,1,0),0)</f>
        <v>0</v>
      </c>
      <c r="AS97" s="22">
        <f>IF(COUNTIFS(TabSynthez[Test],"="&amp;$AE97&amp;".*",TabSynthez[Page13],"Validé")&gt;0,IF(COUNTIFS(TabSynthez[Test],"="&amp;$AE97&amp;".*",TabSynthez[Page13],"Validé")+COUNTIFS(TabSynthez[Test],"="&amp;$AE97&amp;".*",TabSynthez[Page13],"NA")=$AF97,1,0),0)</f>
        <v>0</v>
      </c>
      <c r="AT97" s="22">
        <f>IF(COUNTIFS(TabSynthez[Test],"="&amp;$AE97&amp;".*",TabSynthez[Page14],"Validé")&gt;0,IF(COUNTIFS(TabSynthez[Test],"="&amp;$AE97&amp;".*",TabSynthez[Page14],"Validé")+COUNTIFS(TabSynthez[Test],"="&amp;$AE97&amp;".*",TabSynthez[Page14],"NA")=$AF97,1,0),0)</f>
        <v>0</v>
      </c>
      <c r="AU97" s="22">
        <f>IF(COUNTIFS(TabSynthez[Test],"="&amp;$AE97&amp;".*",TabSynthez[Page15],"Validé")&gt;0,IF(COUNTIFS(TabSynthez[Test],"="&amp;$AE97&amp;".*",TabSynthez[Page15],"Validé")+COUNTIFS(TabSynthez[Test],"="&amp;$AE97&amp;".*",TabSynthez[Page15],"NA")=$AF97,1,0),0)</f>
        <v>0</v>
      </c>
      <c r="AV97" s="22">
        <f>IF(COUNTIFS(TabSynthez[Test],"="&amp;$AE97&amp;".*",TabSynthez[Page16],"Validé")&gt;0,IF(COUNTIFS(TabSynthez[Test],"="&amp;$AE97&amp;".*",TabSynthez[Page16],"Validé")+COUNTIFS(TabSynthez[Test],"="&amp;$AE97&amp;".*",TabSynthez[Page16],"NA")=$AF97,1,0),0)</f>
        <v>0</v>
      </c>
      <c r="AW97" s="22">
        <f>IF(COUNTIFS(TabSynthez[Test],"="&amp;$AE97&amp;".*",TabSynthez[Page17],"Validé")&gt;0,IF(COUNTIFS(TabSynthez[Test],"="&amp;$AE97&amp;".*",TabSynthez[Page17],"Validé")+COUNTIFS(TabSynthez[Test],"="&amp;$AE97&amp;".*",TabSynthez[Page17],"NA")=$AF97,1,0),0)</f>
        <v>0</v>
      </c>
      <c r="AX97" s="22">
        <f>IF(COUNTIFS(TabSynthez[Test],"="&amp;$AE97&amp;".*",TabSynthez[Page18],"Validé")&gt;0,IF(COUNTIFS(TabSynthez[Test],"="&amp;$AE97&amp;".*",TabSynthez[Page18],"Validé")+COUNTIFS(TabSynthez[Test],"="&amp;$AE97&amp;".*",TabSynthez[Page18],"NA")=$AF97,1,0),0)</f>
        <v>0</v>
      </c>
      <c r="AY97" s="22">
        <f>IF(COUNTIFS(TabSynthez[Test],"="&amp;$AE97&amp;".*",TabSynthez[Page19],"Validé")&gt;0,IF(COUNTIFS(TabSynthez[Test],"="&amp;$AE97&amp;".*",TabSynthez[Page19],"Validé")+COUNTIFS(TabSynthez[Test],"="&amp;$AE97&amp;".*",TabSynthez[Page19],"NA")=$AF97,1,0),0)</f>
        <v>0</v>
      </c>
      <c r="AZ97" s="22">
        <f>IF(COUNTIFS(TabSynthez[Test],"="&amp;$AE97&amp;".*",TabSynthez[Page20],"Validé")&gt;0,IF(COUNTIFS(TabSynthez[Test],"="&amp;$AE97&amp;".*",TabSynthez[Page20],"Validé")+COUNTIFS(TabSynthez[Test],"="&amp;$AE97&amp;".*",TabSynthez[Page20],"NA")=$AF97,1,0),0)</f>
        <v>0</v>
      </c>
      <c r="BA97" s="22">
        <f>IF(COUNTIFS(TabSynthez[Test],"="&amp;$AE97&amp;".*",TabSynthez[Page21],"Validé")&gt;0,IF(COUNTIFS(TabSynthez[Test],"="&amp;$AE97&amp;".*",TabSynthez[Page21],"Validé")+COUNTIFS(TabSynthez[Test],"="&amp;$AE97&amp;".*",TabSynthez[Page21],"NA")=$AF97,1,0),0)</f>
        <v>0</v>
      </c>
    </row>
    <row r="98" spans="1:53" s="9" customFormat="1" x14ac:dyDescent="0.25">
      <c r="A98" s="68"/>
      <c r="B98" s="75" t="str">
        <f>Modèle!B100</f>
        <v>Multimédia</v>
      </c>
      <c r="C98" s="82" t="str">
        <f>Modèle!D100</f>
        <v>4.12.1</v>
      </c>
      <c r="D98" s="83" t="str">
        <f>Modèle!E100</f>
        <v>A</v>
      </c>
      <c r="E98" s="188">
        <f ca="1">COUNTIF(OFFSET(Synthèse!$G107,0,0,1,COUNTA(Synthèse!$10:$10)-6),"="&amp;$E$1)</f>
        <v>0</v>
      </c>
      <c r="F98" s="188">
        <f ca="1">COUNTIF(OFFSET(Synthèse!$G107,0,0,1,COUNTA(Synthèse!$10:$10)-6),"="&amp;$F$1)</f>
        <v>0</v>
      </c>
      <c r="G98" s="188">
        <f ca="1">COUNTIF(OFFSET(Synthèse!$G107,0,0,1,COUNTA(Synthèse!$10:$10)-6),"="&amp;$G$1)</f>
        <v>0</v>
      </c>
      <c r="H98" s="188">
        <f ca="1">COUNTIF(OFFSET(Synthèse!$G107,0,0,1,COUNTA(Synthèse!$10:$10)-6),"="&amp;$H$1)</f>
        <v>21</v>
      </c>
      <c r="I98" s="214">
        <f t="shared" ca="1" si="23"/>
        <v>21</v>
      </c>
      <c r="J98" s="68"/>
      <c r="K98" s="96" t="s">
        <v>761</v>
      </c>
      <c r="L98" s="193" t="s">
        <v>24</v>
      </c>
      <c r="M98" s="193"/>
      <c r="N98" s="193" t="s">
        <v>550</v>
      </c>
      <c r="O98" s="194">
        <f ca="1">IF(SUM(E$169:E$172)&gt;=1,0,1)</f>
        <v>1</v>
      </c>
      <c r="P98" s="194">
        <f ca="1">IF(SUM(E$169:E$172)&gt;=1,1,IF(SUM(G$169:G$172)&gt;=1,1,IF(SUM(F$169:F$172)&gt;=1,0,1)))</f>
        <v>0</v>
      </c>
      <c r="Q98" s="194">
        <f ca="1">IF(SUM(E$169:E$172)&gt;=1,1,IF(SUM(G$169:G$172)&gt;=1,0,1))</f>
        <v>1</v>
      </c>
      <c r="R98" s="194">
        <f ca="1">IF(SUM(E$169:E$172)&gt;=1,1,IF(SUM(G$169:G$172)&gt;=1,1,IF(SUM(F$169:F$172)&gt;=1,1,IF(SUM(H$169:H$172)&gt;=1,0,1))))</f>
        <v>1</v>
      </c>
      <c r="S98" s="68"/>
      <c r="U98" s="68"/>
      <c r="X98" s="68"/>
      <c r="AA98" s="68"/>
      <c r="AD98" s="68"/>
      <c r="AE98" s="271" t="s">
        <v>563</v>
      </c>
      <c r="AF98" s="217">
        <f>COUNTIF(TabTrans[Test],"="&amp;Value!$AE98&amp;".*")</f>
        <v>3</v>
      </c>
      <c r="AG98" s="22">
        <f>IF(COUNTIFS(TabSynthez[Test],"="&amp;$AE98&amp;".*",TabSynthez[Page1],"Validé")&gt;0,IF(COUNTIFS(TabSynthez[Test],"="&amp;$AE98&amp;".*",TabSynthez[Page1],"Validé")+COUNTIFS(TabSynthez[Test],"="&amp;$AE98&amp;".*",TabSynthez[Page1],"NA")=$AF98,1,0),0)</f>
        <v>0</v>
      </c>
      <c r="AH98" s="22">
        <f>IF(COUNTIFS(TabSynthez[Test],"="&amp;$AE98&amp;".*",TabSynthez[Page2],"Validé")&gt;0,IF(COUNTIFS(TabSynthez[Test],"="&amp;$AE98&amp;".*",TabSynthez[Page2],"Validé")+COUNTIFS(TabSynthez[Test],"="&amp;$AE98&amp;".*",TabSynthez[Page2],"NA")=$AF98,1,0),0)</f>
        <v>0</v>
      </c>
      <c r="AI98" s="22">
        <f>IF(COUNTIFS(TabSynthez[Test],"="&amp;$AE98&amp;".*",TabSynthez[Page3],"Validé")&gt;0,IF(COUNTIFS(TabSynthez[Test],"="&amp;$AE98&amp;".*",TabSynthez[Page3],"Validé")+COUNTIFS(TabSynthez[Test],"="&amp;$AE98&amp;".*",TabSynthez[Page3],"NA")=$AF98,1,0),0)</f>
        <v>0</v>
      </c>
      <c r="AJ98" s="22">
        <f>IF(COUNTIFS(TabSynthez[Test],"="&amp;$AE98&amp;".*",TabSynthez[Page4],"Validé")&gt;0,IF(COUNTIFS(TabSynthez[Test],"="&amp;$AE98&amp;".*",TabSynthez[Page4],"Validé")+COUNTIFS(TabSynthez[Test],"="&amp;$AE98&amp;".*",TabSynthez[Page4],"NA")=$AF98,1,0),0)</f>
        <v>0</v>
      </c>
      <c r="AK98" s="22">
        <f>IF(COUNTIFS(TabSynthez[Test],"="&amp;$AE98&amp;".*",TabSynthez[Page5],"Validé")&gt;0,IF(COUNTIFS(TabSynthez[Test],"="&amp;$AE98&amp;".*",TabSynthez[Page5],"Validé")+COUNTIFS(TabSynthez[Test],"="&amp;$AE98&amp;".*",TabSynthez[Page5],"NA")=$AF98,1,0),0)</f>
        <v>0</v>
      </c>
      <c r="AL98" s="22">
        <f>IF(COUNTIFS(TabSynthez[Test],"="&amp;$AE98&amp;".*",TabSynthez[Page6],"Validé")&gt;0,IF(COUNTIFS(TabSynthez[Test],"="&amp;$AE98&amp;".*",TabSynthez[Page6],"Validé")+COUNTIFS(TabSynthez[Test],"="&amp;$AE98&amp;".*",TabSynthez[Page6],"NA")=$AF98,1,0),0)</f>
        <v>0</v>
      </c>
      <c r="AM98" s="22">
        <f>IF(COUNTIFS(TabSynthez[Test],"="&amp;$AE98&amp;".*",TabSynthez[Page7],"Validé")&gt;0,IF(COUNTIFS(TabSynthez[Test],"="&amp;$AE98&amp;".*",TabSynthez[Page7],"Validé")+COUNTIFS(TabSynthez[Test],"="&amp;$AE98&amp;".*",TabSynthez[Page7],"NA")=$AF98,1,0),0)</f>
        <v>0</v>
      </c>
      <c r="AN98" s="22">
        <f>IF(COUNTIFS(TabSynthez[Test],"="&amp;$AE98&amp;".*",TabSynthez[Page8],"Validé")&gt;0,IF(COUNTIFS(TabSynthez[Test],"="&amp;$AE98&amp;".*",TabSynthez[Page8],"Validé")+COUNTIFS(TabSynthez[Test],"="&amp;$AE98&amp;".*",TabSynthez[Page8],"NA")=$AF98,1,0),0)</f>
        <v>0</v>
      </c>
      <c r="AO98" s="22">
        <f>IF(COUNTIFS(TabSynthez[Test],"="&amp;$AE98&amp;".*",TabSynthez[Page9],"Validé")&gt;0,IF(COUNTIFS(TabSynthez[Test],"="&amp;$AE98&amp;".*",TabSynthez[Page9],"Validé")+COUNTIFS(TabSynthez[Test],"="&amp;$AE98&amp;".*",TabSynthez[Page9],"NA")=$AF98,1,0),0)</f>
        <v>0</v>
      </c>
      <c r="AP98" s="22">
        <f>IF(COUNTIFS(TabSynthez[Test],"="&amp;$AE98&amp;".*",TabSynthez[Page10],"Validé")&gt;0,IF(COUNTIFS(TabSynthez[Test],"="&amp;$AE98&amp;".*",TabSynthez[Page10],"Validé")+COUNTIFS(TabSynthez[Test],"="&amp;$AE98&amp;".*",TabSynthez[Page10],"NA")=$AF98,1,0),0)</f>
        <v>0</v>
      </c>
      <c r="AQ98" s="22">
        <f>IF(COUNTIFS(TabSynthez[Test],"="&amp;$AE98&amp;".*",TabSynthez[Page11],"Validé")&gt;0,IF(COUNTIFS(TabSynthez[Test],"="&amp;$AE98&amp;".*",TabSynthez[Page11],"Validé")+COUNTIFS(TabSynthez[Test],"="&amp;$AE98&amp;".*",TabSynthez[Page11],"NA")=$AF98,1,0),0)</f>
        <v>0</v>
      </c>
      <c r="AR98" s="22">
        <f>IF(COUNTIFS(TabSynthez[Test],"="&amp;$AE98&amp;".*",TabSynthez[Page12],"Validé")&gt;0,IF(COUNTIFS(TabSynthez[Test],"="&amp;$AE98&amp;".*",TabSynthez[Page12],"Validé")+COUNTIFS(TabSynthez[Test],"="&amp;$AE98&amp;".*",TabSynthez[Page12],"NA")=$AF98,1,0),0)</f>
        <v>0</v>
      </c>
      <c r="AS98" s="22">
        <f>IF(COUNTIFS(TabSynthez[Test],"="&amp;$AE98&amp;".*",TabSynthez[Page13],"Validé")&gt;0,IF(COUNTIFS(TabSynthez[Test],"="&amp;$AE98&amp;".*",TabSynthez[Page13],"Validé")+COUNTIFS(TabSynthez[Test],"="&amp;$AE98&amp;".*",TabSynthez[Page13],"NA")=$AF98,1,0),0)</f>
        <v>0</v>
      </c>
      <c r="AT98" s="22">
        <f>IF(COUNTIFS(TabSynthez[Test],"="&amp;$AE98&amp;".*",TabSynthez[Page14],"Validé")&gt;0,IF(COUNTIFS(TabSynthez[Test],"="&amp;$AE98&amp;".*",TabSynthez[Page14],"Validé")+COUNTIFS(TabSynthez[Test],"="&amp;$AE98&amp;".*",TabSynthez[Page14],"NA")=$AF98,1,0),0)</f>
        <v>0</v>
      </c>
      <c r="AU98" s="22">
        <f>IF(COUNTIFS(TabSynthez[Test],"="&amp;$AE98&amp;".*",TabSynthez[Page15],"Validé")&gt;0,IF(COUNTIFS(TabSynthez[Test],"="&amp;$AE98&amp;".*",TabSynthez[Page15],"Validé")+COUNTIFS(TabSynthez[Test],"="&amp;$AE98&amp;".*",TabSynthez[Page15],"NA")=$AF98,1,0),0)</f>
        <v>0</v>
      </c>
      <c r="AV98" s="22">
        <f>IF(COUNTIFS(TabSynthez[Test],"="&amp;$AE98&amp;".*",TabSynthez[Page16],"Validé")&gt;0,IF(COUNTIFS(TabSynthez[Test],"="&amp;$AE98&amp;".*",TabSynthez[Page16],"Validé")+COUNTIFS(TabSynthez[Test],"="&amp;$AE98&amp;".*",TabSynthez[Page16],"NA")=$AF98,1,0),0)</f>
        <v>0</v>
      </c>
      <c r="AW98" s="22">
        <f>IF(COUNTIFS(TabSynthez[Test],"="&amp;$AE98&amp;".*",TabSynthez[Page17],"Validé")&gt;0,IF(COUNTIFS(TabSynthez[Test],"="&amp;$AE98&amp;".*",TabSynthez[Page17],"Validé")+COUNTIFS(TabSynthez[Test],"="&amp;$AE98&amp;".*",TabSynthez[Page17],"NA")=$AF98,1,0),0)</f>
        <v>0</v>
      </c>
      <c r="AX98" s="22">
        <f>IF(COUNTIFS(TabSynthez[Test],"="&amp;$AE98&amp;".*",TabSynthez[Page18],"Validé")&gt;0,IF(COUNTIFS(TabSynthez[Test],"="&amp;$AE98&amp;".*",TabSynthez[Page18],"Validé")+COUNTIFS(TabSynthez[Test],"="&amp;$AE98&amp;".*",TabSynthez[Page18],"NA")=$AF98,1,0),0)</f>
        <v>0</v>
      </c>
      <c r="AY98" s="22">
        <f>IF(COUNTIFS(TabSynthez[Test],"="&amp;$AE98&amp;".*",TabSynthez[Page19],"Validé")&gt;0,IF(COUNTIFS(TabSynthez[Test],"="&amp;$AE98&amp;".*",TabSynthez[Page19],"Validé")+COUNTIFS(TabSynthez[Test],"="&amp;$AE98&amp;".*",TabSynthez[Page19],"NA")=$AF98,1,0),0)</f>
        <v>0</v>
      </c>
      <c r="AZ98" s="22">
        <f>IF(COUNTIFS(TabSynthez[Test],"="&amp;$AE98&amp;".*",TabSynthez[Page20],"Validé")&gt;0,IF(COUNTIFS(TabSynthez[Test],"="&amp;$AE98&amp;".*",TabSynthez[Page20],"Validé")+COUNTIFS(TabSynthez[Test],"="&amp;$AE98&amp;".*",TabSynthez[Page20],"NA")=$AF98,1,0),0)</f>
        <v>0</v>
      </c>
      <c r="BA98" s="22">
        <f>IF(COUNTIFS(TabSynthez[Test],"="&amp;$AE98&amp;".*",TabSynthez[Page21],"Validé")&gt;0,IF(COUNTIFS(TabSynthez[Test],"="&amp;$AE98&amp;".*",TabSynthez[Page21],"Validé")+COUNTIFS(TabSynthez[Test],"="&amp;$AE98&amp;".*",TabSynthez[Page21],"NA")=$AF98,1,0),0)</f>
        <v>0</v>
      </c>
    </row>
    <row r="99" spans="1:53" s="9" customFormat="1" x14ac:dyDescent="0.25">
      <c r="A99" s="68"/>
      <c r="B99" s="75" t="str">
        <f>Modèle!B101</f>
        <v>Multimédia</v>
      </c>
      <c r="C99" s="82" t="str">
        <f>Modèle!D101</f>
        <v>4.12.2</v>
      </c>
      <c r="D99" s="83" t="str">
        <f>Modèle!E101</f>
        <v>A</v>
      </c>
      <c r="E99" s="188">
        <f ca="1">COUNTIF(OFFSET(Synthèse!$G108,0,0,1,COUNTA(Synthèse!$10:$10)-6),"="&amp;$E$1)</f>
        <v>0</v>
      </c>
      <c r="F99" s="188">
        <f ca="1">COUNTIF(OFFSET(Synthèse!$G108,0,0,1,COUNTA(Synthèse!$10:$10)-6),"="&amp;$F$1)</f>
        <v>0</v>
      </c>
      <c r="G99" s="188">
        <f ca="1">COUNTIF(OFFSET(Synthèse!$G108,0,0,1,COUNTA(Synthèse!$10:$10)-6),"="&amp;$G$1)</f>
        <v>0</v>
      </c>
      <c r="H99" s="188">
        <f ca="1">COUNTIF(OFFSET(Synthèse!$G108,0,0,1,COUNTA(Synthèse!$10:$10)-6),"="&amp;$H$1)</f>
        <v>21</v>
      </c>
      <c r="I99" s="214">
        <f t="shared" ca="1" si="23"/>
        <v>21</v>
      </c>
      <c r="J99" s="68"/>
      <c r="K99" s="96" t="s">
        <v>762</v>
      </c>
      <c r="L99" s="193" t="s">
        <v>24</v>
      </c>
      <c r="M99" s="193"/>
      <c r="N99" s="193" t="s">
        <v>551</v>
      </c>
      <c r="O99" s="194">
        <f ca="1">IF(SUM(E$173:E$176)&gt;=1,0,1)</f>
        <v>0</v>
      </c>
      <c r="P99" s="194">
        <f ca="1">IF(SUM(E$173:E$176)&gt;=1,1,IF(SUM(G$173:G$176)&gt;=1,1,IF(SUM(F$173:F$176)&gt;=1,0,1)))</f>
        <v>1</v>
      </c>
      <c r="Q99" s="194">
        <f ca="1">IF(SUM(E$173:E$176)&gt;=1,1,IF(SUM(G$173:G$176)&gt;=1,0,1))</f>
        <v>1</v>
      </c>
      <c r="R99" s="194">
        <f ca="1">IF(SUM(E$173:E$176)&gt;=1,1,IF(SUM(G$173:G$176)&gt;=1,1,IF(SUM(F$173:F$176)&gt;=1,1,IF(SUM(H$173:H$176)&gt;=1,0,1))))</f>
        <v>1</v>
      </c>
      <c r="S99" s="68"/>
      <c r="U99" s="68"/>
      <c r="X99" s="68"/>
      <c r="AA99" s="68"/>
      <c r="AD99" s="68"/>
      <c r="AE99" s="271" t="s">
        <v>564</v>
      </c>
      <c r="AF99" s="217">
        <f>COUNTIF(TabTrans[Test],"="&amp;Value!$AE99&amp;".*")</f>
        <v>2</v>
      </c>
      <c r="AG99" s="22">
        <f>IF(COUNTIFS(TabSynthez[Test],"="&amp;$AE99&amp;".*",TabSynthez[Page1],"Validé")&gt;0,IF(COUNTIFS(TabSynthez[Test],"="&amp;$AE99&amp;".*",TabSynthez[Page1],"Validé")+COUNTIFS(TabSynthez[Test],"="&amp;$AE99&amp;".*",TabSynthez[Page1],"NA")=$AF99,1,0),0)</f>
        <v>0</v>
      </c>
      <c r="AH99" s="22">
        <f>IF(COUNTIFS(TabSynthez[Test],"="&amp;$AE99&amp;".*",TabSynthez[Page2],"Validé")&gt;0,IF(COUNTIFS(TabSynthez[Test],"="&amp;$AE99&amp;".*",TabSynthez[Page2],"Validé")+COUNTIFS(TabSynthez[Test],"="&amp;$AE99&amp;".*",TabSynthez[Page2],"NA")=$AF99,1,0),0)</f>
        <v>0</v>
      </c>
      <c r="AI99" s="22">
        <f>IF(COUNTIFS(TabSynthez[Test],"="&amp;$AE99&amp;".*",TabSynthez[Page3],"Validé")&gt;0,IF(COUNTIFS(TabSynthez[Test],"="&amp;$AE99&amp;".*",TabSynthez[Page3],"Validé")+COUNTIFS(TabSynthez[Test],"="&amp;$AE99&amp;".*",TabSynthez[Page3],"NA")=$AF99,1,0),0)</f>
        <v>1</v>
      </c>
      <c r="AJ99" s="22">
        <f>IF(COUNTIFS(TabSynthez[Test],"="&amp;$AE99&amp;".*",TabSynthez[Page4],"Validé")&gt;0,IF(COUNTIFS(TabSynthez[Test],"="&amp;$AE99&amp;".*",TabSynthez[Page4],"Validé")+COUNTIFS(TabSynthez[Test],"="&amp;$AE99&amp;".*",TabSynthez[Page4],"NA")=$AF99,1,0),0)</f>
        <v>0</v>
      </c>
      <c r="AK99" s="22">
        <f>IF(COUNTIFS(TabSynthez[Test],"="&amp;$AE99&amp;".*",TabSynthez[Page5],"Validé")&gt;0,IF(COUNTIFS(TabSynthez[Test],"="&amp;$AE99&amp;".*",TabSynthez[Page5],"Validé")+COUNTIFS(TabSynthez[Test],"="&amp;$AE99&amp;".*",TabSynthez[Page5],"NA")=$AF99,1,0),0)</f>
        <v>0</v>
      </c>
      <c r="AL99" s="22">
        <f>IF(COUNTIFS(TabSynthez[Test],"="&amp;$AE99&amp;".*",TabSynthez[Page6],"Validé")&gt;0,IF(COUNTIFS(TabSynthez[Test],"="&amp;$AE99&amp;".*",TabSynthez[Page6],"Validé")+COUNTIFS(TabSynthez[Test],"="&amp;$AE99&amp;".*",TabSynthez[Page6],"NA")=$AF99,1,0),0)</f>
        <v>0</v>
      </c>
      <c r="AM99" s="22">
        <f>IF(COUNTIFS(TabSynthez[Test],"="&amp;$AE99&amp;".*",TabSynthez[Page7],"Validé")&gt;0,IF(COUNTIFS(TabSynthez[Test],"="&amp;$AE99&amp;".*",TabSynthez[Page7],"Validé")+COUNTIFS(TabSynthez[Test],"="&amp;$AE99&amp;".*",TabSynthez[Page7],"NA")=$AF99,1,0),0)</f>
        <v>0</v>
      </c>
      <c r="AN99" s="22">
        <f>IF(COUNTIFS(TabSynthez[Test],"="&amp;$AE99&amp;".*",TabSynthez[Page8],"Validé")&gt;0,IF(COUNTIFS(TabSynthez[Test],"="&amp;$AE99&amp;".*",TabSynthez[Page8],"Validé")+COUNTIFS(TabSynthez[Test],"="&amp;$AE99&amp;".*",TabSynthez[Page8],"NA")=$AF99,1,0),0)</f>
        <v>1</v>
      </c>
      <c r="AO99" s="22">
        <f>IF(COUNTIFS(TabSynthez[Test],"="&amp;$AE99&amp;".*",TabSynthez[Page9],"Validé")&gt;0,IF(COUNTIFS(TabSynthez[Test],"="&amp;$AE99&amp;".*",TabSynthez[Page9],"Validé")+COUNTIFS(TabSynthez[Test],"="&amp;$AE99&amp;".*",TabSynthez[Page9],"NA")=$AF99,1,0),0)</f>
        <v>0</v>
      </c>
      <c r="AP99" s="22">
        <f>IF(COUNTIFS(TabSynthez[Test],"="&amp;$AE99&amp;".*",TabSynthez[Page10],"Validé")&gt;0,IF(COUNTIFS(TabSynthez[Test],"="&amp;$AE99&amp;".*",TabSynthez[Page10],"Validé")+COUNTIFS(TabSynthez[Test],"="&amp;$AE99&amp;".*",TabSynthez[Page10],"NA")=$AF99,1,0),0)</f>
        <v>0</v>
      </c>
      <c r="AQ99" s="22">
        <f>IF(COUNTIFS(TabSynthez[Test],"="&amp;$AE99&amp;".*",TabSynthez[Page11],"Validé")&gt;0,IF(COUNTIFS(TabSynthez[Test],"="&amp;$AE99&amp;".*",TabSynthez[Page11],"Validé")+COUNTIFS(TabSynthez[Test],"="&amp;$AE99&amp;".*",TabSynthez[Page11],"NA")=$AF99,1,0),0)</f>
        <v>1</v>
      </c>
      <c r="AR99" s="22">
        <f>IF(COUNTIFS(TabSynthez[Test],"="&amp;$AE99&amp;".*",TabSynthez[Page12],"Validé")&gt;0,IF(COUNTIFS(TabSynthez[Test],"="&amp;$AE99&amp;".*",TabSynthez[Page12],"Validé")+COUNTIFS(TabSynthez[Test],"="&amp;$AE99&amp;".*",TabSynthez[Page12],"NA")=$AF99,1,0),0)</f>
        <v>1</v>
      </c>
      <c r="AS99" s="22">
        <f>IF(COUNTIFS(TabSynthez[Test],"="&amp;$AE99&amp;".*",TabSynthez[Page13],"Validé")&gt;0,IF(COUNTIFS(TabSynthez[Test],"="&amp;$AE99&amp;".*",TabSynthez[Page13],"Validé")+COUNTIFS(TabSynthez[Test],"="&amp;$AE99&amp;".*",TabSynthez[Page13],"NA")=$AF99,1,0),0)</f>
        <v>0</v>
      </c>
      <c r="AT99" s="22">
        <f>IF(COUNTIFS(TabSynthez[Test],"="&amp;$AE99&amp;".*",TabSynthez[Page14],"Validé")&gt;0,IF(COUNTIFS(TabSynthez[Test],"="&amp;$AE99&amp;".*",TabSynthez[Page14],"Validé")+COUNTIFS(TabSynthez[Test],"="&amp;$AE99&amp;".*",TabSynthez[Page14],"NA")=$AF99,1,0),0)</f>
        <v>1</v>
      </c>
      <c r="AU99" s="22">
        <f>IF(COUNTIFS(TabSynthez[Test],"="&amp;$AE99&amp;".*",TabSynthez[Page15],"Validé")&gt;0,IF(COUNTIFS(TabSynthez[Test],"="&amp;$AE99&amp;".*",TabSynthez[Page15],"Validé")+COUNTIFS(TabSynthez[Test],"="&amp;$AE99&amp;".*",TabSynthez[Page15],"NA")=$AF99,1,0),0)</f>
        <v>0</v>
      </c>
      <c r="AV99" s="22">
        <f>IF(COUNTIFS(TabSynthez[Test],"="&amp;$AE99&amp;".*",TabSynthez[Page16],"Validé")&gt;0,IF(COUNTIFS(TabSynthez[Test],"="&amp;$AE99&amp;".*",TabSynthez[Page16],"Validé")+COUNTIFS(TabSynthez[Test],"="&amp;$AE99&amp;".*",TabSynthez[Page16],"NA")=$AF99,1,0),0)</f>
        <v>0</v>
      </c>
      <c r="AW99" s="22">
        <f>IF(COUNTIFS(TabSynthez[Test],"="&amp;$AE99&amp;".*",TabSynthez[Page17],"Validé")&gt;0,IF(COUNTIFS(TabSynthez[Test],"="&amp;$AE99&amp;".*",TabSynthez[Page17],"Validé")+COUNTIFS(TabSynthez[Test],"="&amp;$AE99&amp;".*",TabSynthez[Page17],"NA")=$AF99,1,0),0)</f>
        <v>0</v>
      </c>
      <c r="AX99" s="22">
        <f>IF(COUNTIFS(TabSynthez[Test],"="&amp;$AE99&amp;".*",TabSynthez[Page18],"Validé")&gt;0,IF(COUNTIFS(TabSynthez[Test],"="&amp;$AE99&amp;".*",TabSynthez[Page18],"Validé")+COUNTIFS(TabSynthez[Test],"="&amp;$AE99&amp;".*",TabSynthez[Page18],"NA")=$AF99,1,0),0)</f>
        <v>0</v>
      </c>
      <c r="AY99" s="22">
        <f>IF(COUNTIFS(TabSynthez[Test],"="&amp;$AE99&amp;".*",TabSynthez[Page19],"Validé")&gt;0,IF(COUNTIFS(TabSynthez[Test],"="&amp;$AE99&amp;".*",TabSynthez[Page19],"Validé")+COUNTIFS(TabSynthez[Test],"="&amp;$AE99&amp;".*",TabSynthez[Page19],"NA")=$AF99,1,0),0)</f>
        <v>1</v>
      </c>
      <c r="AZ99" s="22">
        <f>IF(COUNTIFS(TabSynthez[Test],"="&amp;$AE99&amp;".*",TabSynthez[Page20],"Validé")&gt;0,IF(COUNTIFS(TabSynthez[Test],"="&amp;$AE99&amp;".*",TabSynthez[Page20],"Validé")+COUNTIFS(TabSynthez[Test],"="&amp;$AE99&amp;".*",TabSynthez[Page20],"NA")=$AF99,1,0),0)</f>
        <v>1</v>
      </c>
      <c r="BA99" s="22">
        <f>IF(COUNTIFS(TabSynthez[Test],"="&amp;$AE99&amp;".*",TabSynthez[Page21],"Validé")&gt;0,IF(COUNTIFS(TabSynthez[Test],"="&amp;$AE99&amp;".*",TabSynthez[Page21],"Validé")+COUNTIFS(TabSynthez[Test],"="&amp;$AE99&amp;".*",TabSynthez[Page21],"NA")=$AF99,1,0),0)</f>
        <v>0</v>
      </c>
    </row>
    <row r="100" spans="1:53" s="9" customFormat="1" x14ac:dyDescent="0.25">
      <c r="A100" s="68"/>
      <c r="B100" s="74" t="str">
        <f>Modèle!B102</f>
        <v>Multimédia</v>
      </c>
      <c r="C100" s="80" t="str">
        <f>Modèle!D102</f>
        <v>4.13.1</v>
      </c>
      <c r="D100" s="81" t="str">
        <f>Modèle!E102</f>
        <v>A</v>
      </c>
      <c r="E100" s="187">
        <f ca="1">COUNTIF(OFFSET(Synthèse!$G109,0,0,1,COUNTA(Synthèse!$10:$10)-6),"="&amp;$E$1)</f>
        <v>0</v>
      </c>
      <c r="F100" s="187">
        <f ca="1">COUNTIF(OFFSET(Synthèse!$G109,0,0,1,COUNTA(Synthèse!$10:$10)-6),"="&amp;$F$1)</f>
        <v>0</v>
      </c>
      <c r="G100" s="187">
        <f ca="1">COUNTIF(OFFSET(Synthèse!$G109,0,0,1,COUNTA(Synthèse!$10:$10)-6),"="&amp;$G$1)</f>
        <v>0</v>
      </c>
      <c r="H100" s="187">
        <f ca="1">COUNTIF(OFFSET(Synthèse!$G109,0,0,1,COUNTA(Synthèse!$10:$10)-6),"="&amp;$H$1)</f>
        <v>21</v>
      </c>
      <c r="I100" s="214">
        <f t="shared" ca="1" si="23"/>
        <v>21</v>
      </c>
      <c r="J100" s="68"/>
      <c r="K100" s="96" t="s">
        <v>763</v>
      </c>
      <c r="L100" s="193" t="s">
        <v>25</v>
      </c>
      <c r="M100" s="193"/>
      <c r="N100" s="193" t="s">
        <v>552</v>
      </c>
      <c r="O100" s="194">
        <f ca="1">IF(SUM(E$177:E$178)&gt;=1,0,1)</f>
        <v>0</v>
      </c>
      <c r="P100" s="194">
        <f ca="1">IF(SUM(E$177:E$178)&gt;=1,1,IF(SUM(G$177:G$178)&gt;=1,1,IF(SUM(F$177:F$178)&gt;=1,0,1)))</f>
        <v>1</v>
      </c>
      <c r="Q100" s="194">
        <f ca="1">IF(SUM(E$177:E$178)&gt;=1,1,IF(SUM(G$177:G$178)&gt;=1,0,1))</f>
        <v>1</v>
      </c>
      <c r="R100" s="194">
        <f ca="1">IF(SUM(E$177:E$178)&gt;=1,1,IF(SUM(G$177:G$178)&gt;=1,1,IF(SUM(F$177:F$178)&gt;=1,1,IF(SUM(H$177:H$178)&gt;=1,0,1))))</f>
        <v>1</v>
      </c>
      <c r="S100" s="68"/>
      <c r="U100" s="68"/>
      <c r="X100" s="68"/>
      <c r="AA100" s="68"/>
      <c r="AD100" s="68"/>
      <c r="AE100" s="271" t="s">
        <v>565</v>
      </c>
      <c r="AF100" s="217">
        <f>COUNTIF(TabTrans[Test],"="&amp;Value!$AE100&amp;".*")</f>
        <v>7</v>
      </c>
      <c r="AG100" s="22">
        <f>IF(COUNTIFS(TabSynthez[Test],"="&amp;$AE100&amp;".*",TabSynthez[Page1],"Validé")&gt;0,IF(COUNTIFS(TabSynthez[Test],"="&amp;$AE100&amp;".*",TabSynthez[Page1],"Validé")+COUNTIFS(TabSynthez[Test],"="&amp;$AE100&amp;".*",TabSynthez[Page1],"NA")=$AF100,1,0),0)</f>
        <v>0</v>
      </c>
      <c r="AH100" s="22">
        <f>IF(COUNTIFS(TabSynthez[Test],"="&amp;$AE100&amp;".*",TabSynthez[Page2],"Validé")&gt;0,IF(COUNTIFS(TabSynthez[Test],"="&amp;$AE100&amp;".*",TabSynthez[Page2],"Validé")+COUNTIFS(TabSynthez[Test],"="&amp;$AE100&amp;".*",TabSynthez[Page2],"NA")=$AF100,1,0),0)</f>
        <v>0</v>
      </c>
      <c r="AI100" s="22">
        <f>IF(COUNTIFS(TabSynthez[Test],"="&amp;$AE100&amp;".*",TabSynthez[Page3],"Validé")&gt;0,IF(COUNTIFS(TabSynthez[Test],"="&amp;$AE100&amp;".*",TabSynthez[Page3],"Validé")+COUNTIFS(TabSynthez[Test],"="&amp;$AE100&amp;".*",TabSynthez[Page3],"NA")=$AF100,1,0),0)</f>
        <v>0</v>
      </c>
      <c r="AJ100" s="22">
        <f>IF(COUNTIFS(TabSynthez[Test],"="&amp;$AE100&amp;".*",TabSynthez[Page4],"Validé")&gt;0,IF(COUNTIFS(TabSynthez[Test],"="&amp;$AE100&amp;".*",TabSynthez[Page4],"Validé")+COUNTIFS(TabSynthez[Test],"="&amp;$AE100&amp;".*",TabSynthez[Page4],"NA")=$AF100,1,0),0)</f>
        <v>0</v>
      </c>
      <c r="AK100" s="22">
        <f>IF(COUNTIFS(TabSynthez[Test],"="&amp;$AE100&amp;".*",TabSynthez[Page5],"Validé")&gt;0,IF(COUNTIFS(TabSynthez[Test],"="&amp;$AE100&amp;".*",TabSynthez[Page5],"Validé")+COUNTIFS(TabSynthez[Test],"="&amp;$AE100&amp;".*",TabSynthez[Page5],"NA")=$AF100,1,0),0)</f>
        <v>0</v>
      </c>
      <c r="AL100" s="22">
        <f>IF(COUNTIFS(TabSynthez[Test],"="&amp;$AE100&amp;".*",TabSynthez[Page6],"Validé")&gt;0,IF(COUNTIFS(TabSynthez[Test],"="&amp;$AE100&amp;".*",TabSynthez[Page6],"Validé")+COUNTIFS(TabSynthez[Test],"="&amp;$AE100&amp;".*",TabSynthez[Page6],"NA")=$AF100,1,0),0)</f>
        <v>0</v>
      </c>
      <c r="AM100" s="22">
        <f>IF(COUNTIFS(TabSynthez[Test],"="&amp;$AE100&amp;".*",TabSynthez[Page7],"Validé")&gt;0,IF(COUNTIFS(TabSynthez[Test],"="&amp;$AE100&amp;".*",TabSynthez[Page7],"Validé")+COUNTIFS(TabSynthez[Test],"="&amp;$AE100&amp;".*",TabSynthez[Page7],"NA")=$AF100,1,0),0)</f>
        <v>0</v>
      </c>
      <c r="AN100" s="22">
        <f>IF(COUNTIFS(TabSynthez[Test],"="&amp;$AE100&amp;".*",TabSynthez[Page8],"Validé")&gt;0,IF(COUNTIFS(TabSynthez[Test],"="&amp;$AE100&amp;".*",TabSynthez[Page8],"Validé")+COUNTIFS(TabSynthez[Test],"="&amp;$AE100&amp;".*",TabSynthez[Page8],"NA")=$AF100,1,0),0)</f>
        <v>0</v>
      </c>
      <c r="AO100" s="22">
        <f>IF(COUNTIFS(TabSynthez[Test],"="&amp;$AE100&amp;".*",TabSynthez[Page9],"Validé")&gt;0,IF(COUNTIFS(TabSynthez[Test],"="&amp;$AE100&amp;".*",TabSynthez[Page9],"Validé")+COUNTIFS(TabSynthez[Test],"="&amp;$AE100&amp;".*",TabSynthez[Page9],"NA")=$AF100,1,0),0)</f>
        <v>0</v>
      </c>
      <c r="AP100" s="22">
        <f>IF(COUNTIFS(TabSynthez[Test],"="&amp;$AE100&amp;".*",TabSynthez[Page10],"Validé")&gt;0,IF(COUNTIFS(TabSynthez[Test],"="&amp;$AE100&amp;".*",TabSynthez[Page10],"Validé")+COUNTIFS(TabSynthez[Test],"="&amp;$AE100&amp;".*",TabSynthez[Page10],"NA")=$AF100,1,0),0)</f>
        <v>0</v>
      </c>
      <c r="AQ100" s="22">
        <f>IF(COUNTIFS(TabSynthez[Test],"="&amp;$AE100&amp;".*",TabSynthez[Page11],"Validé")&gt;0,IF(COUNTIFS(TabSynthez[Test],"="&amp;$AE100&amp;".*",TabSynthez[Page11],"Validé")+COUNTIFS(TabSynthez[Test],"="&amp;$AE100&amp;".*",TabSynthez[Page11],"NA")=$AF100,1,0),0)</f>
        <v>0</v>
      </c>
      <c r="AR100" s="22">
        <f>IF(COUNTIFS(TabSynthez[Test],"="&amp;$AE100&amp;".*",TabSynthez[Page12],"Validé")&gt;0,IF(COUNTIFS(TabSynthez[Test],"="&amp;$AE100&amp;".*",TabSynthez[Page12],"Validé")+COUNTIFS(TabSynthez[Test],"="&amp;$AE100&amp;".*",TabSynthez[Page12],"NA")=$AF100,1,0),0)</f>
        <v>0</v>
      </c>
      <c r="AS100" s="22">
        <f>IF(COUNTIFS(TabSynthez[Test],"="&amp;$AE100&amp;".*",TabSynthez[Page13],"Validé")&gt;0,IF(COUNTIFS(TabSynthez[Test],"="&amp;$AE100&amp;".*",TabSynthez[Page13],"Validé")+COUNTIFS(TabSynthez[Test],"="&amp;$AE100&amp;".*",TabSynthez[Page13],"NA")=$AF100,1,0),0)</f>
        <v>0</v>
      </c>
      <c r="AT100" s="22">
        <f>IF(COUNTIFS(TabSynthez[Test],"="&amp;$AE100&amp;".*",TabSynthez[Page14],"Validé")&gt;0,IF(COUNTIFS(TabSynthez[Test],"="&amp;$AE100&amp;".*",TabSynthez[Page14],"Validé")+COUNTIFS(TabSynthez[Test],"="&amp;$AE100&amp;".*",TabSynthez[Page14],"NA")=$AF100,1,0),0)</f>
        <v>1</v>
      </c>
      <c r="AU100" s="22">
        <f>IF(COUNTIFS(TabSynthez[Test],"="&amp;$AE100&amp;".*",TabSynthez[Page15],"Validé")&gt;0,IF(COUNTIFS(TabSynthez[Test],"="&amp;$AE100&amp;".*",TabSynthez[Page15],"Validé")+COUNTIFS(TabSynthez[Test],"="&amp;$AE100&amp;".*",TabSynthez[Page15],"NA")=$AF100,1,0),0)</f>
        <v>0</v>
      </c>
      <c r="AV100" s="22">
        <f>IF(COUNTIFS(TabSynthez[Test],"="&amp;$AE100&amp;".*",TabSynthez[Page16],"Validé")&gt;0,IF(COUNTIFS(TabSynthez[Test],"="&amp;$AE100&amp;".*",TabSynthez[Page16],"Validé")+COUNTIFS(TabSynthez[Test],"="&amp;$AE100&amp;".*",TabSynthez[Page16],"NA")=$AF100,1,0),0)</f>
        <v>0</v>
      </c>
      <c r="AW100" s="22">
        <f>IF(COUNTIFS(TabSynthez[Test],"="&amp;$AE100&amp;".*",TabSynthez[Page17],"Validé")&gt;0,IF(COUNTIFS(TabSynthez[Test],"="&amp;$AE100&amp;".*",TabSynthez[Page17],"Validé")+COUNTIFS(TabSynthez[Test],"="&amp;$AE100&amp;".*",TabSynthez[Page17],"NA")=$AF100,1,0),0)</f>
        <v>0</v>
      </c>
      <c r="AX100" s="22">
        <f>IF(COUNTIFS(TabSynthez[Test],"="&amp;$AE100&amp;".*",TabSynthez[Page18],"Validé")&gt;0,IF(COUNTIFS(TabSynthez[Test],"="&amp;$AE100&amp;".*",TabSynthez[Page18],"Validé")+COUNTIFS(TabSynthez[Test],"="&amp;$AE100&amp;".*",TabSynthez[Page18],"NA")=$AF100,1,0),0)</f>
        <v>0</v>
      </c>
      <c r="AY100" s="22">
        <f>IF(COUNTIFS(TabSynthez[Test],"="&amp;$AE100&amp;".*",TabSynthez[Page19],"Validé")&gt;0,IF(COUNTIFS(TabSynthez[Test],"="&amp;$AE100&amp;".*",TabSynthez[Page19],"Validé")+COUNTIFS(TabSynthez[Test],"="&amp;$AE100&amp;".*",TabSynthez[Page19],"NA")=$AF100,1,0),0)</f>
        <v>0</v>
      </c>
      <c r="AZ100" s="22">
        <f>IF(COUNTIFS(TabSynthez[Test],"="&amp;$AE100&amp;".*",TabSynthez[Page20],"Validé")&gt;0,IF(COUNTIFS(TabSynthez[Test],"="&amp;$AE100&amp;".*",TabSynthez[Page20],"Validé")+COUNTIFS(TabSynthez[Test],"="&amp;$AE100&amp;".*",TabSynthez[Page20],"NA")=$AF100,1,0),0)</f>
        <v>0</v>
      </c>
      <c r="BA100" s="22">
        <f>IF(COUNTIFS(TabSynthez[Test],"="&amp;$AE100&amp;".*",TabSynthez[Page21],"Validé")&gt;0,IF(COUNTIFS(TabSynthez[Test],"="&amp;$AE100&amp;".*",TabSynthez[Page21],"Validé")+COUNTIFS(TabSynthez[Test],"="&amp;$AE100&amp;".*",TabSynthez[Page21],"NA")=$AF100,1,0),0)</f>
        <v>0</v>
      </c>
    </row>
    <row r="101" spans="1:53" s="9" customFormat="1" x14ac:dyDescent="0.25">
      <c r="A101" s="68"/>
      <c r="B101" s="74" t="str">
        <f>Modèle!B103</f>
        <v>Multimédia</v>
      </c>
      <c r="C101" s="80" t="str">
        <f>Modèle!D103</f>
        <v>4.13.2</v>
      </c>
      <c r="D101" s="81" t="str">
        <f>Modèle!E103</f>
        <v>A</v>
      </c>
      <c r="E101" s="187">
        <f ca="1">COUNTIF(OFFSET(Synthèse!$G110,0,0,1,COUNTA(Synthèse!$10:$10)-6),"="&amp;$E$1)</f>
        <v>0</v>
      </c>
      <c r="F101" s="187">
        <f ca="1">COUNTIF(OFFSET(Synthèse!$G110,0,0,1,COUNTA(Synthèse!$10:$10)-6),"="&amp;$F$1)</f>
        <v>0</v>
      </c>
      <c r="G101" s="187">
        <f ca="1">COUNTIF(OFFSET(Synthèse!$G110,0,0,1,COUNTA(Synthèse!$10:$10)-6),"="&amp;$G$1)</f>
        <v>0</v>
      </c>
      <c r="H101" s="187">
        <f ca="1">COUNTIF(OFFSET(Synthèse!$G110,0,0,1,COUNTA(Synthèse!$10:$10)-6),"="&amp;$H$1)</f>
        <v>21</v>
      </c>
      <c r="I101" s="214">
        <f t="shared" ca="1" si="23"/>
        <v>21</v>
      </c>
      <c r="J101" s="68"/>
      <c r="K101" s="96" t="s">
        <v>764</v>
      </c>
      <c r="L101" s="193" t="s">
        <v>25</v>
      </c>
      <c r="M101" s="193"/>
      <c r="N101" s="193" t="s">
        <v>553</v>
      </c>
      <c r="O101" s="194">
        <f ca="1">IF(SUM(E$179:E$179)&gt;=1,0,1)</f>
        <v>0</v>
      </c>
      <c r="P101" s="194">
        <f ca="1">IF(SUM(E$179)&gt;=1,1,IF(SUM(G$179)&gt;=1,1,IF(SUM(F$179)&gt;=1,0,1)))</f>
        <v>1</v>
      </c>
      <c r="Q101" s="194">
        <f ca="1">IF(SUM(E$179)&gt;=1,1,IF(SUM(G$179)&gt;=1,0,1))</f>
        <v>1</v>
      </c>
      <c r="R101" s="194">
        <f ca="1">IF(SUM(E$179)&gt;=1,1,IF(SUM(G$179)&gt;=1,1,IF(SUM(F$179)&gt;=1,1,IF(SUM(H$179)&gt;=1,0,1))))</f>
        <v>1</v>
      </c>
      <c r="S101" s="68"/>
      <c r="U101" s="68"/>
      <c r="X101" s="68"/>
      <c r="AA101" s="68"/>
      <c r="AD101" s="68"/>
      <c r="AE101" s="271" t="s">
        <v>566</v>
      </c>
      <c r="AF101" s="217">
        <f>COUNTIF(TabTrans[Test],"="&amp;Value!$AE101&amp;".*")</f>
        <v>2</v>
      </c>
      <c r="AG101" s="22">
        <f>IF(COUNTIFS(TabSynthez[Test],"="&amp;$AE101&amp;".*",TabSynthez[Page1],"Validé")&gt;0,IF(COUNTIFS(TabSynthez[Test],"="&amp;$AE101&amp;".*",TabSynthez[Page1],"Validé")+COUNTIFS(TabSynthez[Test],"="&amp;$AE101&amp;".*",TabSynthez[Page1],"NA")=$AF101,1,0),0)</f>
        <v>0</v>
      </c>
      <c r="AH101" s="22">
        <f>IF(COUNTIFS(TabSynthez[Test],"="&amp;$AE101&amp;".*",TabSynthez[Page2],"Validé")&gt;0,IF(COUNTIFS(TabSynthez[Test],"="&amp;$AE101&amp;".*",TabSynthez[Page2],"Validé")+COUNTIFS(TabSynthez[Test],"="&amp;$AE101&amp;".*",TabSynthez[Page2],"NA")=$AF101,1,0),0)</f>
        <v>0</v>
      </c>
      <c r="AI101" s="22">
        <f>IF(COUNTIFS(TabSynthez[Test],"="&amp;$AE101&amp;".*",TabSynthez[Page3],"Validé")&gt;0,IF(COUNTIFS(TabSynthez[Test],"="&amp;$AE101&amp;".*",TabSynthez[Page3],"Validé")+COUNTIFS(TabSynthez[Test],"="&amp;$AE101&amp;".*",TabSynthez[Page3],"NA")=$AF101,1,0),0)</f>
        <v>0</v>
      </c>
      <c r="AJ101" s="22">
        <f>IF(COUNTIFS(TabSynthez[Test],"="&amp;$AE101&amp;".*",TabSynthez[Page4],"Validé")&gt;0,IF(COUNTIFS(TabSynthez[Test],"="&amp;$AE101&amp;".*",TabSynthez[Page4],"Validé")+COUNTIFS(TabSynthez[Test],"="&amp;$AE101&amp;".*",TabSynthez[Page4],"NA")=$AF101,1,0),0)</f>
        <v>1</v>
      </c>
      <c r="AK101" s="22">
        <f>IF(COUNTIFS(TabSynthez[Test],"="&amp;$AE101&amp;".*",TabSynthez[Page5],"Validé")&gt;0,IF(COUNTIFS(TabSynthez[Test],"="&amp;$AE101&amp;".*",TabSynthez[Page5],"Validé")+COUNTIFS(TabSynthez[Test],"="&amp;$AE101&amp;".*",TabSynthez[Page5],"NA")=$AF101,1,0),0)</f>
        <v>0</v>
      </c>
      <c r="AL101" s="22">
        <f>IF(COUNTIFS(TabSynthez[Test],"="&amp;$AE101&amp;".*",TabSynthez[Page6],"Validé")&gt;0,IF(COUNTIFS(TabSynthez[Test],"="&amp;$AE101&amp;".*",TabSynthez[Page6],"Validé")+COUNTIFS(TabSynthez[Test],"="&amp;$AE101&amp;".*",TabSynthez[Page6],"NA")=$AF101,1,0),0)</f>
        <v>0</v>
      </c>
      <c r="AM101" s="22">
        <f>IF(COUNTIFS(TabSynthez[Test],"="&amp;$AE101&amp;".*",TabSynthez[Page7],"Validé")&gt;0,IF(COUNTIFS(TabSynthez[Test],"="&amp;$AE101&amp;".*",TabSynthez[Page7],"Validé")+COUNTIFS(TabSynthez[Test],"="&amp;$AE101&amp;".*",TabSynthez[Page7],"NA")=$AF101,1,0),0)</f>
        <v>0</v>
      </c>
      <c r="AN101" s="22">
        <f>IF(COUNTIFS(TabSynthez[Test],"="&amp;$AE101&amp;".*",TabSynthez[Page8],"Validé")&gt;0,IF(COUNTIFS(TabSynthez[Test],"="&amp;$AE101&amp;".*",TabSynthez[Page8],"Validé")+COUNTIFS(TabSynthez[Test],"="&amp;$AE101&amp;".*",TabSynthez[Page8],"NA")=$AF101,1,0),0)</f>
        <v>0</v>
      </c>
      <c r="AO101" s="22">
        <f>IF(COUNTIFS(TabSynthez[Test],"="&amp;$AE101&amp;".*",TabSynthez[Page9],"Validé")&gt;0,IF(COUNTIFS(TabSynthez[Test],"="&amp;$AE101&amp;".*",TabSynthez[Page9],"Validé")+COUNTIFS(TabSynthez[Test],"="&amp;$AE101&amp;".*",TabSynthez[Page9],"NA")=$AF101,1,0),0)</f>
        <v>0</v>
      </c>
      <c r="AP101" s="22">
        <f>IF(COUNTIFS(TabSynthez[Test],"="&amp;$AE101&amp;".*",TabSynthez[Page10],"Validé")&gt;0,IF(COUNTIFS(TabSynthez[Test],"="&amp;$AE101&amp;".*",TabSynthez[Page10],"Validé")+COUNTIFS(TabSynthez[Test],"="&amp;$AE101&amp;".*",TabSynthez[Page10],"NA")=$AF101,1,0),0)</f>
        <v>0</v>
      </c>
      <c r="AQ101" s="22">
        <f>IF(COUNTIFS(TabSynthez[Test],"="&amp;$AE101&amp;".*",TabSynthez[Page11],"Validé")&gt;0,IF(COUNTIFS(TabSynthez[Test],"="&amp;$AE101&amp;".*",TabSynthez[Page11],"Validé")+COUNTIFS(TabSynthez[Test],"="&amp;$AE101&amp;".*",TabSynthez[Page11],"NA")=$AF101,1,0),0)</f>
        <v>0</v>
      </c>
      <c r="AR101" s="22">
        <f>IF(COUNTIFS(TabSynthez[Test],"="&amp;$AE101&amp;".*",TabSynthez[Page12],"Validé")&gt;0,IF(COUNTIFS(TabSynthez[Test],"="&amp;$AE101&amp;".*",TabSynthez[Page12],"Validé")+COUNTIFS(TabSynthez[Test],"="&amp;$AE101&amp;".*",TabSynthez[Page12],"NA")=$AF101,1,0),0)</f>
        <v>1</v>
      </c>
      <c r="AS101" s="22">
        <f>IF(COUNTIFS(TabSynthez[Test],"="&amp;$AE101&amp;".*",TabSynthez[Page13],"Validé")&gt;0,IF(COUNTIFS(TabSynthez[Test],"="&amp;$AE101&amp;".*",TabSynthez[Page13],"Validé")+COUNTIFS(TabSynthez[Test],"="&amp;$AE101&amp;".*",TabSynthez[Page13],"NA")=$AF101,1,0),0)</f>
        <v>0</v>
      </c>
      <c r="AT101" s="22">
        <f>IF(COUNTIFS(TabSynthez[Test],"="&amp;$AE101&amp;".*",TabSynthez[Page14],"Validé")&gt;0,IF(COUNTIFS(TabSynthez[Test],"="&amp;$AE101&amp;".*",TabSynthez[Page14],"Validé")+COUNTIFS(TabSynthez[Test],"="&amp;$AE101&amp;".*",TabSynthez[Page14],"NA")=$AF101,1,0),0)</f>
        <v>0</v>
      </c>
      <c r="AU101" s="22">
        <f>IF(COUNTIFS(TabSynthez[Test],"="&amp;$AE101&amp;".*",TabSynthez[Page15],"Validé")&gt;0,IF(COUNTIFS(TabSynthez[Test],"="&amp;$AE101&amp;".*",TabSynthez[Page15],"Validé")+COUNTIFS(TabSynthez[Test],"="&amp;$AE101&amp;".*",TabSynthez[Page15],"NA")=$AF101,1,0),0)</f>
        <v>0</v>
      </c>
      <c r="AV101" s="22">
        <f>IF(COUNTIFS(TabSynthez[Test],"="&amp;$AE101&amp;".*",TabSynthez[Page16],"Validé")&gt;0,IF(COUNTIFS(TabSynthez[Test],"="&amp;$AE101&amp;".*",TabSynthez[Page16],"Validé")+COUNTIFS(TabSynthez[Test],"="&amp;$AE101&amp;".*",TabSynthez[Page16],"NA")=$AF101,1,0),0)</f>
        <v>0</v>
      </c>
      <c r="AW101" s="22">
        <f>IF(COUNTIFS(TabSynthez[Test],"="&amp;$AE101&amp;".*",TabSynthez[Page17],"Validé")&gt;0,IF(COUNTIFS(TabSynthez[Test],"="&amp;$AE101&amp;".*",TabSynthez[Page17],"Validé")+COUNTIFS(TabSynthez[Test],"="&amp;$AE101&amp;".*",TabSynthez[Page17],"NA")=$AF101,1,0),0)</f>
        <v>0</v>
      </c>
      <c r="AX101" s="22">
        <f>IF(COUNTIFS(TabSynthez[Test],"="&amp;$AE101&amp;".*",TabSynthez[Page18],"Validé")&gt;0,IF(COUNTIFS(TabSynthez[Test],"="&amp;$AE101&amp;".*",TabSynthez[Page18],"Validé")+COUNTIFS(TabSynthez[Test],"="&amp;$AE101&amp;".*",TabSynthez[Page18],"NA")=$AF101,1,0),0)</f>
        <v>0</v>
      </c>
      <c r="AY101" s="22">
        <f>IF(COUNTIFS(TabSynthez[Test],"="&amp;$AE101&amp;".*",TabSynthez[Page19],"Validé")&gt;0,IF(COUNTIFS(TabSynthez[Test],"="&amp;$AE101&amp;".*",TabSynthez[Page19],"Validé")+COUNTIFS(TabSynthez[Test],"="&amp;$AE101&amp;".*",TabSynthez[Page19],"NA")=$AF101,1,0),0)</f>
        <v>0</v>
      </c>
      <c r="AZ101" s="22">
        <f>IF(COUNTIFS(TabSynthez[Test],"="&amp;$AE101&amp;".*",TabSynthez[Page20],"Validé")&gt;0,IF(COUNTIFS(TabSynthez[Test],"="&amp;$AE101&amp;".*",TabSynthez[Page20],"Validé")+COUNTIFS(TabSynthez[Test],"="&amp;$AE101&amp;".*",TabSynthez[Page20],"NA")=$AF101,1,0),0)</f>
        <v>0</v>
      </c>
      <c r="BA101" s="22">
        <f>IF(COUNTIFS(TabSynthez[Test],"="&amp;$AE101&amp;".*",TabSynthez[Page21],"Validé")&gt;0,IF(COUNTIFS(TabSynthez[Test],"="&amp;$AE101&amp;".*",TabSynthez[Page21],"Validé")+COUNTIFS(TabSynthez[Test],"="&amp;$AE101&amp;".*",TabSynthez[Page21],"NA")=$AF101,1,0),0)</f>
        <v>0</v>
      </c>
    </row>
    <row r="102" spans="1:53" s="9" customFormat="1" x14ac:dyDescent="0.25">
      <c r="A102" s="68"/>
      <c r="B102" s="75" t="str">
        <f>Modèle!B104</f>
        <v>Tableaux</v>
      </c>
      <c r="C102" s="82" t="str">
        <f>Modèle!D104</f>
        <v>5.1.1</v>
      </c>
      <c r="D102" s="83" t="str">
        <f>Modèle!E104</f>
        <v>A</v>
      </c>
      <c r="E102" s="188">
        <f ca="1">COUNTIF(OFFSET(Synthèse!$G111,0,0,1,COUNTA(Synthèse!$10:$10)-6),"="&amp;$E$1)</f>
        <v>0</v>
      </c>
      <c r="F102" s="188">
        <f ca="1">COUNTIF(OFFSET(Synthèse!$G111,0,0,1,COUNTA(Synthèse!$10:$10)-6),"="&amp;$F$1)</f>
        <v>1</v>
      </c>
      <c r="G102" s="188">
        <f ca="1">COUNTIF(OFFSET(Synthèse!$G111,0,0,1,COUNTA(Synthèse!$10:$10)-6),"="&amp;$G$1)</f>
        <v>0</v>
      </c>
      <c r="H102" s="188">
        <f ca="1">COUNTIF(OFFSET(Synthèse!$G111,0,0,1,COUNTA(Synthèse!$10:$10)-6),"="&amp;$H$1)</f>
        <v>20</v>
      </c>
      <c r="I102" s="214">
        <f t="shared" ca="1" si="23"/>
        <v>21</v>
      </c>
      <c r="J102" s="68"/>
      <c r="K102" s="96" t="s">
        <v>765</v>
      </c>
      <c r="L102" s="193" t="s">
        <v>25</v>
      </c>
      <c r="M102" s="193"/>
      <c r="N102" s="193" t="s">
        <v>554</v>
      </c>
      <c r="O102" s="194">
        <f ca="1">IF(SUM(E$180:E$182)&gt;=1,0,1)</f>
        <v>0</v>
      </c>
      <c r="P102" s="194">
        <f ca="1">IF(SUM(E$180:E$182)&gt;=1,1,IF(SUM(G$180:G$182)&gt;=1,1,IF(SUM(F$180:F$182)&gt;=1,0,1)))</f>
        <v>1</v>
      </c>
      <c r="Q102" s="194">
        <f ca="1">IF(SUM(E$180:E$182)&gt;=1,1,IF(SUM(G$180:G$182)&gt;=1,0,1))</f>
        <v>1</v>
      </c>
      <c r="R102" s="194">
        <f ca="1">IF(SUM(E$180:E$182)&gt;=1,1,IF(SUM(G$180:G$182)&gt;=1,1,IF(SUM(F$180:F$182)&gt;=1,1,IF(SUM(H$180:H$182)&gt;=1,0,1))))</f>
        <v>1</v>
      </c>
      <c r="S102" s="68"/>
      <c r="U102" s="68"/>
      <c r="X102" s="68"/>
      <c r="AA102" s="68"/>
      <c r="AD102" s="68"/>
      <c r="AE102" s="271" t="s">
        <v>567</v>
      </c>
      <c r="AF102" s="217">
        <f>COUNTIF(TabTrans[Test],"="&amp;Value!$AE102&amp;".*")</f>
        <v>2</v>
      </c>
      <c r="AG102" s="22">
        <f>IF(COUNTIFS(TabSynthez[Test],"="&amp;$AE102&amp;".*",TabSynthez[Page1],"Validé")&gt;0,IF(COUNTIFS(TabSynthez[Test],"="&amp;$AE102&amp;".*",TabSynthez[Page1],"Validé")+COUNTIFS(TabSynthez[Test],"="&amp;$AE102&amp;".*",TabSynthez[Page1],"NA")=$AF102,1,0),0)</f>
        <v>0</v>
      </c>
      <c r="AH102" s="22">
        <f>IF(COUNTIFS(TabSynthez[Test],"="&amp;$AE102&amp;".*",TabSynthez[Page2],"Validé")&gt;0,IF(COUNTIFS(TabSynthez[Test],"="&amp;$AE102&amp;".*",TabSynthez[Page2],"Validé")+COUNTIFS(TabSynthez[Test],"="&amp;$AE102&amp;".*",TabSynthez[Page2],"NA")=$AF102,1,0),0)</f>
        <v>0</v>
      </c>
      <c r="AI102" s="22">
        <f>IF(COUNTIFS(TabSynthez[Test],"="&amp;$AE102&amp;".*",TabSynthez[Page3],"Validé")&gt;0,IF(COUNTIFS(TabSynthez[Test],"="&amp;$AE102&amp;".*",TabSynthez[Page3],"Validé")+COUNTIFS(TabSynthez[Test],"="&amp;$AE102&amp;".*",TabSynthez[Page3],"NA")=$AF102,1,0),0)</f>
        <v>0</v>
      </c>
      <c r="AJ102" s="22">
        <f>IF(COUNTIFS(TabSynthez[Test],"="&amp;$AE102&amp;".*",TabSynthez[Page4],"Validé")&gt;0,IF(COUNTIFS(TabSynthez[Test],"="&amp;$AE102&amp;".*",TabSynthez[Page4],"Validé")+COUNTIFS(TabSynthez[Test],"="&amp;$AE102&amp;".*",TabSynthez[Page4],"NA")=$AF102,1,0),0)</f>
        <v>0</v>
      </c>
      <c r="AK102" s="22">
        <f>IF(COUNTIFS(TabSynthez[Test],"="&amp;$AE102&amp;".*",TabSynthez[Page5],"Validé")&gt;0,IF(COUNTIFS(TabSynthez[Test],"="&amp;$AE102&amp;".*",TabSynthez[Page5],"Validé")+COUNTIFS(TabSynthez[Test],"="&amp;$AE102&amp;".*",TabSynthez[Page5],"NA")=$AF102,1,0),0)</f>
        <v>0</v>
      </c>
      <c r="AL102" s="22">
        <f>IF(COUNTIFS(TabSynthez[Test],"="&amp;$AE102&amp;".*",TabSynthez[Page6],"Validé")&gt;0,IF(COUNTIFS(TabSynthez[Test],"="&amp;$AE102&amp;".*",TabSynthez[Page6],"Validé")+COUNTIFS(TabSynthez[Test],"="&amp;$AE102&amp;".*",TabSynthez[Page6],"NA")=$AF102,1,0),0)</f>
        <v>0</v>
      </c>
      <c r="AM102" s="22">
        <f>IF(COUNTIFS(TabSynthez[Test],"="&amp;$AE102&amp;".*",TabSynthez[Page7],"Validé")&gt;0,IF(COUNTIFS(TabSynthez[Test],"="&amp;$AE102&amp;".*",TabSynthez[Page7],"Validé")+COUNTIFS(TabSynthez[Test],"="&amp;$AE102&amp;".*",TabSynthez[Page7],"NA")=$AF102,1,0),0)</f>
        <v>0</v>
      </c>
      <c r="AN102" s="22">
        <f>IF(COUNTIFS(TabSynthez[Test],"="&amp;$AE102&amp;".*",TabSynthez[Page8],"Validé")&gt;0,IF(COUNTIFS(TabSynthez[Test],"="&amp;$AE102&amp;".*",TabSynthez[Page8],"Validé")+COUNTIFS(TabSynthez[Test],"="&amp;$AE102&amp;".*",TabSynthez[Page8],"NA")=$AF102,1,0),0)</f>
        <v>0</v>
      </c>
      <c r="AO102" s="22">
        <f>IF(COUNTIFS(TabSynthez[Test],"="&amp;$AE102&amp;".*",TabSynthez[Page9],"Validé")&gt;0,IF(COUNTIFS(TabSynthez[Test],"="&amp;$AE102&amp;".*",TabSynthez[Page9],"Validé")+COUNTIFS(TabSynthez[Test],"="&amp;$AE102&amp;".*",TabSynthez[Page9],"NA")=$AF102,1,0),0)</f>
        <v>0</v>
      </c>
      <c r="AP102" s="22">
        <f>IF(COUNTIFS(TabSynthez[Test],"="&amp;$AE102&amp;".*",TabSynthez[Page10],"Validé")&gt;0,IF(COUNTIFS(TabSynthez[Test],"="&amp;$AE102&amp;".*",TabSynthez[Page10],"Validé")+COUNTIFS(TabSynthez[Test],"="&amp;$AE102&amp;".*",TabSynthez[Page10],"NA")=$AF102,1,0),0)</f>
        <v>0</v>
      </c>
      <c r="AQ102" s="22">
        <f>IF(COUNTIFS(TabSynthez[Test],"="&amp;$AE102&amp;".*",TabSynthez[Page11],"Validé")&gt;0,IF(COUNTIFS(TabSynthez[Test],"="&amp;$AE102&amp;".*",TabSynthez[Page11],"Validé")+COUNTIFS(TabSynthez[Test],"="&amp;$AE102&amp;".*",TabSynthez[Page11],"NA")=$AF102,1,0),0)</f>
        <v>0</v>
      </c>
      <c r="AR102" s="22">
        <f>IF(COUNTIFS(TabSynthez[Test],"="&amp;$AE102&amp;".*",TabSynthez[Page12],"Validé")&gt;0,IF(COUNTIFS(TabSynthez[Test],"="&amp;$AE102&amp;".*",TabSynthez[Page12],"Validé")+COUNTIFS(TabSynthez[Test],"="&amp;$AE102&amp;".*",TabSynthez[Page12],"NA")=$AF102,1,0),0)</f>
        <v>0</v>
      </c>
      <c r="AS102" s="22">
        <f>IF(COUNTIFS(TabSynthez[Test],"="&amp;$AE102&amp;".*",TabSynthez[Page13],"Validé")&gt;0,IF(COUNTIFS(TabSynthez[Test],"="&amp;$AE102&amp;".*",TabSynthez[Page13],"Validé")+COUNTIFS(TabSynthez[Test],"="&amp;$AE102&amp;".*",TabSynthez[Page13],"NA")=$AF102,1,0),0)</f>
        <v>0</v>
      </c>
      <c r="AT102" s="22">
        <f>IF(COUNTIFS(TabSynthez[Test],"="&amp;$AE102&amp;".*",TabSynthez[Page14],"Validé")&gt;0,IF(COUNTIFS(TabSynthez[Test],"="&amp;$AE102&amp;".*",TabSynthez[Page14],"Validé")+COUNTIFS(TabSynthez[Test],"="&amp;$AE102&amp;".*",TabSynthez[Page14],"NA")=$AF102,1,0),0)</f>
        <v>0</v>
      </c>
      <c r="AU102" s="22">
        <f>IF(COUNTIFS(TabSynthez[Test],"="&amp;$AE102&amp;".*",TabSynthez[Page15],"Validé")&gt;0,IF(COUNTIFS(TabSynthez[Test],"="&amp;$AE102&amp;".*",TabSynthez[Page15],"Validé")+COUNTIFS(TabSynthez[Test],"="&amp;$AE102&amp;".*",TabSynthez[Page15],"NA")=$AF102,1,0),0)</f>
        <v>0</v>
      </c>
      <c r="AV102" s="22">
        <f>IF(COUNTIFS(TabSynthez[Test],"="&amp;$AE102&amp;".*",TabSynthez[Page16],"Validé")&gt;0,IF(COUNTIFS(TabSynthez[Test],"="&amp;$AE102&amp;".*",TabSynthez[Page16],"Validé")+COUNTIFS(TabSynthez[Test],"="&amp;$AE102&amp;".*",TabSynthez[Page16],"NA")=$AF102,1,0),0)</f>
        <v>0</v>
      </c>
      <c r="AW102" s="22">
        <f>IF(COUNTIFS(TabSynthez[Test],"="&amp;$AE102&amp;".*",TabSynthez[Page17],"Validé")&gt;0,IF(COUNTIFS(TabSynthez[Test],"="&amp;$AE102&amp;".*",TabSynthez[Page17],"Validé")+COUNTIFS(TabSynthez[Test],"="&amp;$AE102&amp;".*",TabSynthez[Page17],"NA")=$AF102,1,0),0)</f>
        <v>0</v>
      </c>
      <c r="AX102" s="22">
        <f>IF(COUNTIFS(TabSynthez[Test],"="&amp;$AE102&amp;".*",TabSynthez[Page18],"Validé")&gt;0,IF(COUNTIFS(TabSynthez[Test],"="&amp;$AE102&amp;".*",TabSynthez[Page18],"Validé")+COUNTIFS(TabSynthez[Test],"="&amp;$AE102&amp;".*",TabSynthez[Page18],"NA")=$AF102,1,0),0)</f>
        <v>0</v>
      </c>
      <c r="AY102" s="22">
        <f>IF(COUNTIFS(TabSynthez[Test],"="&amp;$AE102&amp;".*",TabSynthez[Page19],"Validé")&gt;0,IF(COUNTIFS(TabSynthez[Test],"="&amp;$AE102&amp;".*",TabSynthez[Page19],"Validé")+COUNTIFS(TabSynthez[Test],"="&amp;$AE102&amp;".*",TabSynthez[Page19],"NA")=$AF102,1,0),0)</f>
        <v>0</v>
      </c>
      <c r="AZ102" s="22">
        <f>IF(COUNTIFS(TabSynthez[Test],"="&amp;$AE102&amp;".*",TabSynthez[Page20],"Validé")&gt;0,IF(COUNTIFS(TabSynthez[Test],"="&amp;$AE102&amp;".*",TabSynthez[Page20],"Validé")+COUNTIFS(TabSynthez[Test],"="&amp;$AE102&amp;".*",TabSynthez[Page20],"NA")=$AF102,1,0),0)</f>
        <v>0</v>
      </c>
      <c r="BA102" s="22">
        <f>IF(COUNTIFS(TabSynthez[Test],"="&amp;$AE102&amp;".*",TabSynthez[Page21],"Validé")&gt;0,IF(COUNTIFS(TabSynthez[Test],"="&amp;$AE102&amp;".*",TabSynthez[Page21],"Validé")+COUNTIFS(TabSynthez[Test],"="&amp;$AE102&amp;".*",TabSynthez[Page21],"NA")=$AF102,1,0),0)</f>
        <v>0</v>
      </c>
    </row>
    <row r="103" spans="1:53" s="9" customFormat="1" x14ac:dyDescent="0.25">
      <c r="A103" s="68"/>
      <c r="B103" s="74" t="str">
        <f>Modèle!B105</f>
        <v>Tableaux</v>
      </c>
      <c r="C103" s="80" t="str">
        <f>Modèle!D105</f>
        <v>5.2.1</v>
      </c>
      <c r="D103" s="81" t="str">
        <f>Modèle!E105</f>
        <v>A</v>
      </c>
      <c r="E103" s="187">
        <f ca="1">COUNTIF(OFFSET(Synthèse!$G112,0,0,1,COUNTA(Synthèse!$10:$10)-6),"="&amp;$E$1)</f>
        <v>0</v>
      </c>
      <c r="F103" s="187">
        <f ca="1">COUNTIF(OFFSET(Synthèse!$G112,0,0,1,COUNTA(Synthèse!$10:$10)-6),"="&amp;$F$1)</f>
        <v>1</v>
      </c>
      <c r="G103" s="187">
        <f ca="1">COUNTIF(OFFSET(Synthèse!$G112,0,0,1,COUNTA(Synthèse!$10:$10)-6),"="&amp;$G$1)</f>
        <v>0</v>
      </c>
      <c r="H103" s="187">
        <f ca="1">COUNTIF(OFFSET(Synthèse!$G112,0,0,1,COUNTA(Synthèse!$10:$10)-6),"="&amp;$H$1)</f>
        <v>20</v>
      </c>
      <c r="I103" s="214">
        <f t="shared" ca="1" si="23"/>
        <v>21</v>
      </c>
      <c r="J103" s="68"/>
      <c r="K103" s="96" t="s">
        <v>766</v>
      </c>
      <c r="L103" s="193" t="s">
        <v>24</v>
      </c>
      <c r="M103" s="193"/>
      <c r="N103" s="193" t="s">
        <v>555</v>
      </c>
      <c r="O103" s="194">
        <f ca="1">IF(SUM(E$183:E$184)&gt;=1,0,1)</f>
        <v>1</v>
      </c>
      <c r="P103" s="194">
        <f ca="1">IF(SUM(E$183:E$184)&gt;=1,1,IF(SUM(G$183:G$184)&gt;=1,1,IF(SUM(F$183:F$184)&gt;=1,0,1)))</f>
        <v>0</v>
      </c>
      <c r="Q103" s="194">
        <f ca="1">IF(SUM(E$183:E$184)&gt;=1,1,IF(SUM(G$183:G$184)&gt;=1,0,1))</f>
        <v>1</v>
      </c>
      <c r="R103" s="194">
        <f ca="1">IF(SUM(E$183:E$184)&gt;=1,1,IF(SUM(G$183:G$184)&gt;=1,1,IF(SUM(F$183:F$184)&gt;=1,1,IF(SUM(H$183:H$184)&gt;=1,0,1))))</f>
        <v>1</v>
      </c>
      <c r="S103" s="68"/>
      <c r="U103" s="68"/>
      <c r="X103" s="68"/>
      <c r="AA103" s="68"/>
      <c r="AD103" s="68"/>
      <c r="AE103" s="271" t="s">
        <v>568</v>
      </c>
      <c r="AF103" s="217">
        <f>COUNTIF(TabTrans[Test],"="&amp;Value!$AE103&amp;".*")</f>
        <v>1</v>
      </c>
      <c r="AG103" s="22">
        <f>IF(COUNTIFS(TabSynthez[Test],"="&amp;$AE103&amp;".*",TabSynthez[Page1],"Validé")&gt;0,IF(COUNTIFS(TabSynthez[Test],"="&amp;$AE103&amp;".*",TabSynthez[Page1],"Validé")+COUNTIFS(TabSynthez[Test],"="&amp;$AE103&amp;".*",TabSynthez[Page1],"NA")=$AF103,1,0),0)</f>
        <v>0</v>
      </c>
      <c r="AH103" s="22">
        <f>IF(COUNTIFS(TabSynthez[Test],"="&amp;$AE103&amp;".*",TabSynthez[Page2],"Validé")&gt;0,IF(COUNTIFS(TabSynthez[Test],"="&amp;$AE103&amp;".*",TabSynthez[Page2],"Validé")+COUNTIFS(TabSynthez[Test],"="&amp;$AE103&amp;".*",TabSynthez[Page2],"NA")=$AF103,1,0),0)</f>
        <v>1</v>
      </c>
      <c r="AI103" s="22">
        <f>IF(COUNTIFS(TabSynthez[Test],"="&amp;$AE103&amp;".*",TabSynthez[Page3],"Validé")&gt;0,IF(COUNTIFS(TabSynthez[Test],"="&amp;$AE103&amp;".*",TabSynthez[Page3],"Validé")+COUNTIFS(TabSynthez[Test],"="&amp;$AE103&amp;".*",TabSynthez[Page3],"NA")=$AF103,1,0),0)</f>
        <v>0</v>
      </c>
      <c r="AJ103" s="22">
        <f>IF(COUNTIFS(TabSynthez[Test],"="&amp;$AE103&amp;".*",TabSynthez[Page4],"Validé")&gt;0,IF(COUNTIFS(TabSynthez[Test],"="&amp;$AE103&amp;".*",TabSynthez[Page4],"Validé")+COUNTIFS(TabSynthez[Test],"="&amp;$AE103&amp;".*",TabSynthez[Page4],"NA")=$AF103,1,0),0)</f>
        <v>1</v>
      </c>
      <c r="AK103" s="22">
        <f>IF(COUNTIFS(TabSynthez[Test],"="&amp;$AE103&amp;".*",TabSynthez[Page5],"Validé")&gt;0,IF(COUNTIFS(TabSynthez[Test],"="&amp;$AE103&amp;".*",TabSynthez[Page5],"Validé")+COUNTIFS(TabSynthez[Test],"="&amp;$AE103&amp;".*",TabSynthez[Page5],"NA")=$AF103,1,0),0)</f>
        <v>0</v>
      </c>
      <c r="AL103" s="22">
        <f>IF(COUNTIFS(TabSynthez[Test],"="&amp;$AE103&amp;".*",TabSynthez[Page6],"Validé")&gt;0,IF(COUNTIFS(TabSynthez[Test],"="&amp;$AE103&amp;".*",TabSynthez[Page6],"Validé")+COUNTIFS(TabSynthez[Test],"="&amp;$AE103&amp;".*",TabSynthez[Page6],"NA")=$AF103,1,0),0)</f>
        <v>0</v>
      </c>
      <c r="AM103" s="22">
        <f>IF(COUNTIFS(TabSynthez[Test],"="&amp;$AE103&amp;".*",TabSynthez[Page7],"Validé")&gt;0,IF(COUNTIFS(TabSynthez[Test],"="&amp;$AE103&amp;".*",TabSynthez[Page7],"Validé")+COUNTIFS(TabSynthez[Test],"="&amp;$AE103&amp;".*",TabSynthez[Page7],"NA")=$AF103,1,0),0)</f>
        <v>0</v>
      </c>
      <c r="AN103" s="22">
        <f>IF(COUNTIFS(TabSynthez[Test],"="&amp;$AE103&amp;".*",TabSynthez[Page8],"Validé")&gt;0,IF(COUNTIFS(TabSynthez[Test],"="&amp;$AE103&amp;".*",TabSynthez[Page8],"Validé")+COUNTIFS(TabSynthez[Test],"="&amp;$AE103&amp;".*",TabSynthez[Page8],"NA")=$AF103,1,0),0)</f>
        <v>0</v>
      </c>
      <c r="AO103" s="22">
        <f>IF(COUNTIFS(TabSynthez[Test],"="&amp;$AE103&amp;".*",TabSynthez[Page9],"Validé")&gt;0,IF(COUNTIFS(TabSynthez[Test],"="&amp;$AE103&amp;".*",TabSynthez[Page9],"Validé")+COUNTIFS(TabSynthez[Test],"="&amp;$AE103&amp;".*",TabSynthez[Page9],"NA")=$AF103,1,0),0)</f>
        <v>0</v>
      </c>
      <c r="AP103" s="22">
        <f>IF(COUNTIFS(TabSynthez[Test],"="&amp;$AE103&amp;".*",TabSynthez[Page10],"Validé")&gt;0,IF(COUNTIFS(TabSynthez[Test],"="&amp;$AE103&amp;".*",TabSynthez[Page10],"Validé")+COUNTIFS(TabSynthez[Test],"="&amp;$AE103&amp;".*",TabSynthez[Page10],"NA")=$AF103,1,0),0)</f>
        <v>0</v>
      </c>
      <c r="AQ103" s="22">
        <f>IF(COUNTIFS(TabSynthez[Test],"="&amp;$AE103&amp;".*",TabSynthez[Page11],"Validé")&gt;0,IF(COUNTIFS(TabSynthez[Test],"="&amp;$AE103&amp;".*",TabSynthez[Page11],"Validé")+COUNTIFS(TabSynthez[Test],"="&amp;$AE103&amp;".*",TabSynthez[Page11],"NA")=$AF103,1,0),0)</f>
        <v>0</v>
      </c>
      <c r="AR103" s="22">
        <f>IF(COUNTIFS(TabSynthez[Test],"="&amp;$AE103&amp;".*",TabSynthez[Page12],"Validé")&gt;0,IF(COUNTIFS(TabSynthez[Test],"="&amp;$AE103&amp;".*",TabSynthez[Page12],"Validé")+COUNTIFS(TabSynthez[Test],"="&amp;$AE103&amp;".*",TabSynthez[Page12],"NA")=$AF103,1,0),0)</f>
        <v>1</v>
      </c>
      <c r="AS103" s="22">
        <f>IF(COUNTIFS(TabSynthez[Test],"="&amp;$AE103&amp;".*",TabSynthez[Page13],"Validé")&gt;0,IF(COUNTIFS(TabSynthez[Test],"="&amp;$AE103&amp;".*",TabSynthez[Page13],"Validé")+COUNTIFS(TabSynthez[Test],"="&amp;$AE103&amp;".*",TabSynthez[Page13],"NA")=$AF103,1,0),0)</f>
        <v>0</v>
      </c>
      <c r="AT103" s="22">
        <f>IF(COUNTIFS(TabSynthez[Test],"="&amp;$AE103&amp;".*",TabSynthez[Page14],"Validé")&gt;0,IF(COUNTIFS(TabSynthez[Test],"="&amp;$AE103&amp;".*",TabSynthez[Page14],"Validé")+COUNTIFS(TabSynthez[Test],"="&amp;$AE103&amp;".*",TabSynthez[Page14],"NA")=$AF103,1,0),0)</f>
        <v>0</v>
      </c>
      <c r="AU103" s="22">
        <f>IF(COUNTIFS(TabSynthez[Test],"="&amp;$AE103&amp;".*",TabSynthez[Page15],"Validé")&gt;0,IF(COUNTIFS(TabSynthez[Test],"="&amp;$AE103&amp;".*",TabSynthez[Page15],"Validé")+COUNTIFS(TabSynthez[Test],"="&amp;$AE103&amp;".*",TabSynthez[Page15],"NA")=$AF103,1,0),0)</f>
        <v>0</v>
      </c>
      <c r="AV103" s="22">
        <f>IF(COUNTIFS(TabSynthez[Test],"="&amp;$AE103&amp;".*",TabSynthez[Page16],"Validé")&gt;0,IF(COUNTIFS(TabSynthez[Test],"="&amp;$AE103&amp;".*",TabSynthez[Page16],"Validé")+COUNTIFS(TabSynthez[Test],"="&amp;$AE103&amp;".*",TabSynthez[Page16],"NA")=$AF103,1,0),0)</f>
        <v>0</v>
      </c>
      <c r="AW103" s="22">
        <f>IF(COUNTIFS(TabSynthez[Test],"="&amp;$AE103&amp;".*",TabSynthez[Page17],"Validé")&gt;0,IF(COUNTIFS(TabSynthez[Test],"="&amp;$AE103&amp;".*",TabSynthez[Page17],"Validé")+COUNTIFS(TabSynthez[Test],"="&amp;$AE103&amp;".*",TabSynthez[Page17],"NA")=$AF103,1,0),0)</f>
        <v>0</v>
      </c>
      <c r="AX103" s="22">
        <f>IF(COUNTIFS(TabSynthez[Test],"="&amp;$AE103&amp;".*",TabSynthez[Page18],"Validé")&gt;0,IF(COUNTIFS(TabSynthez[Test],"="&amp;$AE103&amp;".*",TabSynthez[Page18],"Validé")+COUNTIFS(TabSynthez[Test],"="&amp;$AE103&amp;".*",TabSynthez[Page18],"NA")=$AF103,1,0),0)</f>
        <v>0</v>
      </c>
      <c r="AY103" s="22">
        <f>IF(COUNTIFS(TabSynthez[Test],"="&amp;$AE103&amp;".*",TabSynthez[Page19],"Validé")&gt;0,IF(COUNTIFS(TabSynthez[Test],"="&amp;$AE103&amp;".*",TabSynthez[Page19],"Validé")+COUNTIFS(TabSynthez[Test],"="&amp;$AE103&amp;".*",TabSynthez[Page19],"NA")=$AF103,1,0),0)</f>
        <v>0</v>
      </c>
      <c r="AZ103" s="22">
        <f>IF(COUNTIFS(TabSynthez[Test],"="&amp;$AE103&amp;".*",TabSynthez[Page20],"Validé")&gt;0,IF(COUNTIFS(TabSynthez[Test],"="&amp;$AE103&amp;".*",TabSynthez[Page20],"Validé")+COUNTIFS(TabSynthez[Test],"="&amp;$AE103&amp;".*",TabSynthez[Page20],"NA")=$AF103,1,0),0)</f>
        <v>0</v>
      </c>
      <c r="BA103" s="22">
        <f>IF(COUNTIFS(TabSynthez[Test],"="&amp;$AE103&amp;".*",TabSynthez[Page21],"Validé")&gt;0,IF(COUNTIFS(TabSynthez[Test],"="&amp;$AE103&amp;".*",TabSynthez[Page21],"Validé")+COUNTIFS(TabSynthez[Test],"="&amp;$AE103&amp;".*",TabSynthez[Page21],"NA")=$AF103,1,0),0)</f>
        <v>0</v>
      </c>
    </row>
    <row r="104" spans="1:53" s="9" customFormat="1" x14ac:dyDescent="0.25">
      <c r="A104" s="68"/>
      <c r="B104" s="75" t="str">
        <f>Modèle!B106</f>
        <v>Tableaux</v>
      </c>
      <c r="C104" s="82" t="str">
        <f>Modèle!D106</f>
        <v>5.3.1</v>
      </c>
      <c r="D104" s="83" t="str">
        <f>Modèle!E106</f>
        <v>A</v>
      </c>
      <c r="E104" s="188">
        <f ca="1">COUNTIF(OFFSET(Synthèse!$G113,0,0,1,COUNTA(Synthèse!$10:$10)-6),"="&amp;$E$1)</f>
        <v>1</v>
      </c>
      <c r="F104" s="188">
        <f ca="1">COUNTIF(OFFSET(Synthèse!$G113,0,0,1,COUNTA(Synthèse!$10:$10)-6),"="&amp;$F$1)</f>
        <v>0</v>
      </c>
      <c r="G104" s="188">
        <f ca="1">COUNTIF(OFFSET(Synthèse!$G113,0,0,1,COUNTA(Synthèse!$10:$10)-6),"="&amp;$G$1)</f>
        <v>0</v>
      </c>
      <c r="H104" s="188">
        <f ca="1">COUNTIF(OFFSET(Synthèse!$G113,0,0,1,COUNTA(Synthèse!$10:$10)-6),"="&amp;$H$1)</f>
        <v>20</v>
      </c>
      <c r="I104" s="214">
        <f t="shared" ca="1" si="23"/>
        <v>21</v>
      </c>
      <c r="J104" s="68"/>
      <c r="K104" s="96" t="s">
        <v>767</v>
      </c>
      <c r="L104" s="191" t="s">
        <v>24</v>
      </c>
      <c r="M104" s="191"/>
      <c r="N104" s="191" t="s">
        <v>556</v>
      </c>
      <c r="O104" s="192">
        <f ca="1">IF(SUM(E$185:E$187)&gt;=1,0,1)</f>
        <v>0</v>
      </c>
      <c r="P104" s="192">
        <f ca="1">IF(SUM(E$185:E$187)&gt;=1,1,IF(SUM(G$185:G$187)&gt;=1,1,IF(SUM(F$185:F$187)&gt;=1,0,1)))</f>
        <v>1</v>
      </c>
      <c r="Q104" s="192">
        <f ca="1">IF(SUM(E$185:E$187)&gt;=1,1,IF(SUM(G$185:G$187)&gt;=1,0,1))</f>
        <v>1</v>
      </c>
      <c r="R104" s="192">
        <f ca="1">IF(SUM(E$185:E$187)&gt;=1,1,IF(SUM(G$185:G$187)&gt;=1,1,IF(SUM(F$185:F$187)&gt;=1,1,IF(SUM(H$185:H$187)&gt;=1,0,1))))</f>
        <v>1</v>
      </c>
      <c r="S104" s="68"/>
      <c r="U104" s="68"/>
      <c r="X104" s="68"/>
      <c r="AA104" s="68"/>
      <c r="AD104" s="68"/>
      <c r="AE104" s="271" t="s">
        <v>569</v>
      </c>
      <c r="AF104" s="217">
        <f>COUNTIF(TabTrans[Test],"="&amp;Value!$AE104&amp;".*")</f>
        <v>1</v>
      </c>
      <c r="AG104" s="22">
        <f>IF(COUNTIFS(TabSynthez[Test],"="&amp;$AE104&amp;".*",TabSynthez[Page1],"Validé")&gt;0,IF(COUNTIFS(TabSynthez[Test],"="&amp;$AE104&amp;".*",TabSynthez[Page1],"Validé")+COUNTIFS(TabSynthez[Test],"="&amp;$AE104&amp;".*",TabSynthez[Page1],"NA")=$AF104,1,0),0)</f>
        <v>0</v>
      </c>
      <c r="AH104" s="22">
        <f>IF(COUNTIFS(TabSynthez[Test],"="&amp;$AE104&amp;".*",TabSynthez[Page2],"Validé")&gt;0,IF(COUNTIFS(TabSynthez[Test],"="&amp;$AE104&amp;".*",TabSynthez[Page2],"Validé")+COUNTIFS(TabSynthez[Test],"="&amp;$AE104&amp;".*",TabSynthez[Page2],"NA")=$AF104,1,0),0)</f>
        <v>0</v>
      </c>
      <c r="AI104" s="22">
        <f>IF(COUNTIFS(TabSynthez[Test],"="&amp;$AE104&amp;".*",TabSynthez[Page3],"Validé")&gt;0,IF(COUNTIFS(TabSynthez[Test],"="&amp;$AE104&amp;".*",TabSynthez[Page3],"Validé")+COUNTIFS(TabSynthez[Test],"="&amp;$AE104&amp;".*",TabSynthez[Page3],"NA")=$AF104,1,0),0)</f>
        <v>0</v>
      </c>
      <c r="AJ104" s="22">
        <f>IF(COUNTIFS(TabSynthez[Test],"="&amp;$AE104&amp;".*",TabSynthez[Page4],"Validé")&gt;0,IF(COUNTIFS(TabSynthez[Test],"="&amp;$AE104&amp;".*",TabSynthez[Page4],"Validé")+COUNTIFS(TabSynthez[Test],"="&amp;$AE104&amp;".*",TabSynthez[Page4],"NA")=$AF104,1,0),0)</f>
        <v>0</v>
      </c>
      <c r="AK104" s="22">
        <f>IF(COUNTIFS(TabSynthez[Test],"="&amp;$AE104&amp;".*",TabSynthez[Page5],"Validé")&gt;0,IF(COUNTIFS(TabSynthez[Test],"="&amp;$AE104&amp;".*",TabSynthez[Page5],"Validé")+COUNTIFS(TabSynthez[Test],"="&amp;$AE104&amp;".*",TabSynthez[Page5],"NA")=$AF104,1,0),0)</f>
        <v>0</v>
      </c>
      <c r="AL104" s="22">
        <f>IF(COUNTIFS(TabSynthez[Test],"="&amp;$AE104&amp;".*",TabSynthez[Page6],"Validé")&gt;0,IF(COUNTIFS(TabSynthez[Test],"="&amp;$AE104&amp;".*",TabSynthez[Page6],"Validé")+COUNTIFS(TabSynthez[Test],"="&amp;$AE104&amp;".*",TabSynthez[Page6],"NA")=$AF104,1,0),0)</f>
        <v>0</v>
      </c>
      <c r="AM104" s="22">
        <f>IF(COUNTIFS(TabSynthez[Test],"="&amp;$AE104&amp;".*",TabSynthez[Page7],"Validé")&gt;0,IF(COUNTIFS(TabSynthez[Test],"="&amp;$AE104&amp;".*",TabSynthez[Page7],"Validé")+COUNTIFS(TabSynthez[Test],"="&amp;$AE104&amp;".*",TabSynthez[Page7],"NA")=$AF104,1,0),0)</f>
        <v>0</v>
      </c>
      <c r="AN104" s="22">
        <f>IF(COUNTIFS(TabSynthez[Test],"="&amp;$AE104&amp;".*",TabSynthez[Page8],"Validé")&gt;0,IF(COUNTIFS(TabSynthez[Test],"="&amp;$AE104&amp;".*",TabSynthez[Page8],"Validé")+COUNTIFS(TabSynthez[Test],"="&amp;$AE104&amp;".*",TabSynthez[Page8],"NA")=$AF104,1,0),0)</f>
        <v>0</v>
      </c>
      <c r="AO104" s="22">
        <f>IF(COUNTIFS(TabSynthez[Test],"="&amp;$AE104&amp;".*",TabSynthez[Page9],"Validé")&gt;0,IF(COUNTIFS(TabSynthez[Test],"="&amp;$AE104&amp;".*",TabSynthez[Page9],"Validé")+COUNTIFS(TabSynthez[Test],"="&amp;$AE104&amp;".*",TabSynthez[Page9],"NA")=$AF104,1,0),0)</f>
        <v>0</v>
      </c>
      <c r="AP104" s="22">
        <f>IF(COUNTIFS(TabSynthez[Test],"="&amp;$AE104&amp;".*",TabSynthez[Page10],"Validé")&gt;0,IF(COUNTIFS(TabSynthez[Test],"="&amp;$AE104&amp;".*",TabSynthez[Page10],"Validé")+COUNTIFS(TabSynthez[Test],"="&amp;$AE104&amp;".*",TabSynthez[Page10],"NA")=$AF104,1,0),0)</f>
        <v>0</v>
      </c>
      <c r="AQ104" s="22">
        <f>IF(COUNTIFS(TabSynthez[Test],"="&amp;$AE104&amp;".*",TabSynthez[Page11],"Validé")&gt;0,IF(COUNTIFS(TabSynthez[Test],"="&amp;$AE104&amp;".*",TabSynthez[Page11],"Validé")+COUNTIFS(TabSynthez[Test],"="&amp;$AE104&amp;".*",TabSynthez[Page11],"NA")=$AF104,1,0),0)</f>
        <v>0</v>
      </c>
      <c r="AR104" s="22">
        <f>IF(COUNTIFS(TabSynthez[Test],"="&amp;$AE104&amp;".*",TabSynthez[Page12],"Validé")&gt;0,IF(COUNTIFS(TabSynthez[Test],"="&amp;$AE104&amp;".*",TabSynthez[Page12],"Validé")+COUNTIFS(TabSynthez[Test],"="&amp;$AE104&amp;".*",TabSynthez[Page12],"NA")=$AF104,1,0),0)</f>
        <v>0</v>
      </c>
      <c r="AS104" s="22">
        <f>IF(COUNTIFS(TabSynthez[Test],"="&amp;$AE104&amp;".*",TabSynthez[Page13],"Validé")&gt;0,IF(COUNTIFS(TabSynthez[Test],"="&amp;$AE104&amp;".*",TabSynthez[Page13],"Validé")+COUNTIFS(TabSynthez[Test],"="&amp;$AE104&amp;".*",TabSynthez[Page13],"NA")=$AF104,1,0),0)</f>
        <v>0</v>
      </c>
      <c r="AT104" s="22">
        <f>IF(COUNTIFS(TabSynthez[Test],"="&amp;$AE104&amp;".*",TabSynthez[Page14],"Validé")&gt;0,IF(COUNTIFS(TabSynthez[Test],"="&amp;$AE104&amp;".*",TabSynthez[Page14],"Validé")+COUNTIFS(TabSynthez[Test],"="&amp;$AE104&amp;".*",TabSynthez[Page14],"NA")=$AF104,1,0),0)</f>
        <v>0</v>
      </c>
      <c r="AU104" s="22">
        <f>IF(COUNTIFS(TabSynthez[Test],"="&amp;$AE104&amp;".*",TabSynthez[Page15],"Validé")&gt;0,IF(COUNTIFS(TabSynthez[Test],"="&amp;$AE104&amp;".*",TabSynthez[Page15],"Validé")+COUNTIFS(TabSynthez[Test],"="&amp;$AE104&amp;".*",TabSynthez[Page15],"NA")=$AF104,1,0),0)</f>
        <v>0</v>
      </c>
      <c r="AV104" s="22">
        <f>IF(COUNTIFS(TabSynthez[Test],"="&amp;$AE104&amp;".*",TabSynthez[Page16],"Validé")&gt;0,IF(COUNTIFS(TabSynthez[Test],"="&amp;$AE104&amp;".*",TabSynthez[Page16],"Validé")+COUNTIFS(TabSynthez[Test],"="&amp;$AE104&amp;".*",TabSynthez[Page16],"NA")=$AF104,1,0),0)</f>
        <v>0</v>
      </c>
      <c r="AW104" s="22">
        <f>IF(COUNTIFS(TabSynthez[Test],"="&amp;$AE104&amp;".*",TabSynthez[Page17],"Validé")&gt;0,IF(COUNTIFS(TabSynthez[Test],"="&amp;$AE104&amp;".*",TabSynthez[Page17],"Validé")+COUNTIFS(TabSynthez[Test],"="&amp;$AE104&amp;".*",TabSynthez[Page17],"NA")=$AF104,1,0),0)</f>
        <v>0</v>
      </c>
      <c r="AX104" s="22">
        <f>IF(COUNTIFS(TabSynthez[Test],"="&amp;$AE104&amp;".*",TabSynthez[Page18],"Validé")&gt;0,IF(COUNTIFS(TabSynthez[Test],"="&amp;$AE104&amp;".*",TabSynthez[Page18],"Validé")+COUNTIFS(TabSynthez[Test],"="&amp;$AE104&amp;".*",TabSynthez[Page18],"NA")=$AF104,1,0),0)</f>
        <v>0</v>
      </c>
      <c r="AY104" s="22">
        <f>IF(COUNTIFS(TabSynthez[Test],"="&amp;$AE104&amp;".*",TabSynthez[Page19],"Validé")&gt;0,IF(COUNTIFS(TabSynthez[Test],"="&amp;$AE104&amp;".*",TabSynthez[Page19],"Validé")+COUNTIFS(TabSynthez[Test],"="&amp;$AE104&amp;".*",TabSynthez[Page19],"NA")=$AF104,1,0),0)</f>
        <v>0</v>
      </c>
      <c r="AZ104" s="22">
        <f>IF(COUNTIFS(TabSynthez[Test],"="&amp;$AE104&amp;".*",TabSynthez[Page20],"Validé")&gt;0,IF(COUNTIFS(TabSynthez[Test],"="&amp;$AE104&amp;".*",TabSynthez[Page20],"Validé")+COUNTIFS(TabSynthez[Test],"="&amp;$AE104&amp;".*",TabSynthez[Page20],"NA")=$AF104,1,0),0)</f>
        <v>0</v>
      </c>
      <c r="BA104" s="22">
        <f>IF(COUNTIFS(TabSynthez[Test],"="&amp;$AE104&amp;".*",TabSynthez[Page21],"Validé")&gt;0,IF(COUNTIFS(TabSynthez[Test],"="&amp;$AE104&amp;".*",TabSynthez[Page21],"Validé")+COUNTIFS(TabSynthez[Test],"="&amp;$AE104&amp;".*",TabSynthez[Page21],"NA")=$AF104,1,0),0)</f>
        <v>0</v>
      </c>
    </row>
    <row r="105" spans="1:53" s="9" customFormat="1" x14ac:dyDescent="0.25">
      <c r="A105" s="68"/>
      <c r="B105" s="74" t="str">
        <f>Modèle!B107</f>
        <v>Tableaux</v>
      </c>
      <c r="C105" s="80" t="str">
        <f>Modèle!D107</f>
        <v>5.4.1</v>
      </c>
      <c r="D105" s="81" t="str">
        <f>Modèle!E107</f>
        <v>A</v>
      </c>
      <c r="E105" s="187">
        <f ca="1">COUNTIF(OFFSET(Synthèse!$G114,0,0,1,COUNTA(Synthèse!$10:$10)-6),"="&amp;$E$1)</f>
        <v>0</v>
      </c>
      <c r="F105" s="187">
        <f ca="1">COUNTIF(OFFSET(Synthèse!$G114,0,0,1,COUNTA(Synthèse!$10:$10)-6),"="&amp;$F$1)</f>
        <v>2</v>
      </c>
      <c r="G105" s="187">
        <f ca="1">COUNTIF(OFFSET(Synthèse!$G114,0,0,1,COUNTA(Synthèse!$10:$10)-6),"="&amp;$G$1)</f>
        <v>0</v>
      </c>
      <c r="H105" s="187">
        <f ca="1">COUNTIF(OFFSET(Synthèse!$G114,0,0,1,COUNTA(Synthèse!$10:$10)-6),"="&amp;$H$1)</f>
        <v>19</v>
      </c>
      <c r="I105" s="214">
        <f t="shared" ca="1" si="23"/>
        <v>21</v>
      </c>
      <c r="J105" s="68"/>
      <c r="K105" s="96" t="s">
        <v>768</v>
      </c>
      <c r="L105" s="191" t="s">
        <v>24</v>
      </c>
      <c r="M105" s="191"/>
      <c r="N105" s="191" t="s">
        <v>557</v>
      </c>
      <c r="O105" s="192">
        <f ca="1">IF(SUM(E$188:E$193)&gt;=1,0,1)</f>
        <v>0</v>
      </c>
      <c r="P105" s="192">
        <f ca="1">IF(SUM(E$188:E$193)&gt;=1,1,IF(SUM(G$188:G$193)&gt;=1,1,IF(SUM(F$188:F$193)&gt;=1,0,1)))</f>
        <v>1</v>
      </c>
      <c r="Q105" s="192">
        <f ca="1">IF(SUM(E$188:E$193)&gt;=1,1,IF(SUM(G$188:G$193)&gt;=1,0,1))</f>
        <v>1</v>
      </c>
      <c r="R105" s="192">
        <f ca="1">IF(SUM(E$188:E$193)&gt;=1,1,IF(SUM(G$188:G$193)&gt;=1,1,IF(SUM(F$188:F$193)&gt;=1,1,IF(SUM(H$188:H$193)&gt;=1,0,1))))</f>
        <v>1</v>
      </c>
      <c r="S105" s="68"/>
      <c r="U105" s="68"/>
      <c r="X105" s="68"/>
      <c r="AA105" s="68"/>
      <c r="AD105" s="68"/>
      <c r="AE105" s="271" t="s">
        <v>570</v>
      </c>
      <c r="AF105" s="217">
        <f>COUNTIF(TabTrans[Test],"="&amp;Value!$AE105&amp;".*")</f>
        <v>1</v>
      </c>
      <c r="AG105" s="22">
        <f>IF(COUNTIFS(TabSynthez[Test],"="&amp;$AE105&amp;".*",TabSynthez[Page1],"Validé")&gt;0,IF(COUNTIFS(TabSynthez[Test],"="&amp;$AE105&amp;".*",TabSynthez[Page1],"Validé")+COUNTIFS(TabSynthez[Test],"="&amp;$AE105&amp;".*",TabSynthez[Page1],"NA")=$AF105,1,0),0)</f>
        <v>1</v>
      </c>
      <c r="AH105" s="22">
        <f>IF(COUNTIFS(TabSynthez[Test],"="&amp;$AE105&amp;".*",TabSynthez[Page2],"Validé")&gt;0,IF(COUNTIFS(TabSynthez[Test],"="&amp;$AE105&amp;".*",TabSynthez[Page2],"Validé")+COUNTIFS(TabSynthez[Test],"="&amp;$AE105&amp;".*",TabSynthez[Page2],"NA")=$AF105,1,0),0)</f>
        <v>1</v>
      </c>
      <c r="AI105" s="22">
        <f>IF(COUNTIFS(TabSynthez[Test],"="&amp;$AE105&amp;".*",TabSynthez[Page3],"Validé")&gt;0,IF(COUNTIFS(TabSynthez[Test],"="&amp;$AE105&amp;".*",TabSynthez[Page3],"Validé")+COUNTIFS(TabSynthez[Test],"="&amp;$AE105&amp;".*",TabSynthez[Page3],"NA")=$AF105,1,0),0)</f>
        <v>1</v>
      </c>
      <c r="AJ105" s="22">
        <f>IF(COUNTIFS(TabSynthez[Test],"="&amp;$AE105&amp;".*",TabSynthez[Page4],"Validé")&gt;0,IF(COUNTIFS(TabSynthez[Test],"="&amp;$AE105&amp;".*",TabSynthez[Page4],"Validé")+COUNTIFS(TabSynthez[Test],"="&amp;$AE105&amp;".*",TabSynthez[Page4],"NA")=$AF105,1,0),0)</f>
        <v>1</v>
      </c>
      <c r="AK105" s="22">
        <f>IF(COUNTIFS(TabSynthez[Test],"="&amp;$AE105&amp;".*",TabSynthez[Page5],"Validé")&gt;0,IF(COUNTIFS(TabSynthez[Test],"="&amp;$AE105&amp;".*",TabSynthez[Page5],"Validé")+COUNTIFS(TabSynthez[Test],"="&amp;$AE105&amp;".*",TabSynthez[Page5],"NA")=$AF105,1,0),0)</f>
        <v>1</v>
      </c>
      <c r="AL105" s="22">
        <f>IF(COUNTIFS(TabSynthez[Test],"="&amp;$AE105&amp;".*",TabSynthez[Page6],"Validé")&gt;0,IF(COUNTIFS(TabSynthez[Test],"="&amp;$AE105&amp;".*",TabSynthez[Page6],"Validé")+COUNTIFS(TabSynthez[Test],"="&amp;$AE105&amp;".*",TabSynthez[Page6],"NA")=$AF105,1,0),0)</f>
        <v>1</v>
      </c>
      <c r="AM105" s="22">
        <f>IF(COUNTIFS(TabSynthez[Test],"="&amp;$AE105&amp;".*",TabSynthez[Page7],"Validé")&gt;0,IF(COUNTIFS(TabSynthez[Test],"="&amp;$AE105&amp;".*",TabSynthez[Page7],"Validé")+COUNTIFS(TabSynthez[Test],"="&amp;$AE105&amp;".*",TabSynthez[Page7],"NA")=$AF105,1,0),0)</f>
        <v>1</v>
      </c>
      <c r="AN105" s="22">
        <f>IF(COUNTIFS(TabSynthez[Test],"="&amp;$AE105&amp;".*",TabSynthez[Page8],"Validé")&gt;0,IF(COUNTIFS(TabSynthez[Test],"="&amp;$AE105&amp;".*",TabSynthez[Page8],"Validé")+COUNTIFS(TabSynthez[Test],"="&amp;$AE105&amp;".*",TabSynthez[Page8],"NA")=$AF105,1,0),0)</f>
        <v>1</v>
      </c>
      <c r="AO105" s="22">
        <f>IF(COUNTIFS(TabSynthez[Test],"="&amp;$AE105&amp;".*",TabSynthez[Page9],"Validé")&gt;0,IF(COUNTIFS(TabSynthez[Test],"="&amp;$AE105&amp;".*",TabSynthez[Page9],"Validé")+COUNTIFS(TabSynthez[Test],"="&amp;$AE105&amp;".*",TabSynthez[Page9],"NA")=$AF105,1,0),0)</f>
        <v>1</v>
      </c>
      <c r="AP105" s="22">
        <f>IF(COUNTIFS(TabSynthez[Test],"="&amp;$AE105&amp;".*",TabSynthez[Page10],"Validé")&gt;0,IF(COUNTIFS(TabSynthez[Test],"="&amp;$AE105&amp;".*",TabSynthez[Page10],"Validé")+COUNTIFS(TabSynthez[Test],"="&amp;$AE105&amp;".*",TabSynthez[Page10],"NA")=$AF105,1,0),0)</f>
        <v>1</v>
      </c>
      <c r="AQ105" s="22">
        <f>IF(COUNTIFS(TabSynthez[Test],"="&amp;$AE105&amp;".*",TabSynthez[Page11],"Validé")&gt;0,IF(COUNTIFS(TabSynthez[Test],"="&amp;$AE105&amp;".*",TabSynthez[Page11],"Validé")+COUNTIFS(TabSynthez[Test],"="&amp;$AE105&amp;".*",TabSynthez[Page11],"NA")=$AF105,1,0),0)</f>
        <v>1</v>
      </c>
      <c r="AR105" s="22">
        <f>IF(COUNTIFS(TabSynthez[Test],"="&amp;$AE105&amp;".*",TabSynthez[Page12],"Validé")&gt;0,IF(COUNTIFS(TabSynthez[Test],"="&amp;$AE105&amp;".*",TabSynthez[Page12],"Validé")+COUNTIFS(TabSynthez[Test],"="&amp;$AE105&amp;".*",TabSynthez[Page12],"NA")=$AF105,1,0),0)</f>
        <v>1</v>
      </c>
      <c r="AS105" s="22">
        <f>IF(COUNTIFS(TabSynthez[Test],"="&amp;$AE105&amp;".*",TabSynthez[Page13],"Validé")&gt;0,IF(COUNTIFS(TabSynthez[Test],"="&amp;$AE105&amp;".*",TabSynthez[Page13],"Validé")+COUNTIFS(TabSynthez[Test],"="&amp;$AE105&amp;".*",TabSynthez[Page13],"NA")=$AF105,1,0),0)</f>
        <v>1</v>
      </c>
      <c r="AT105" s="22">
        <f>IF(COUNTIFS(TabSynthez[Test],"="&amp;$AE105&amp;".*",TabSynthez[Page14],"Validé")&gt;0,IF(COUNTIFS(TabSynthez[Test],"="&amp;$AE105&amp;".*",TabSynthez[Page14],"Validé")+COUNTIFS(TabSynthez[Test],"="&amp;$AE105&amp;".*",TabSynthez[Page14],"NA")=$AF105,1,0),0)</f>
        <v>1</v>
      </c>
      <c r="AU105" s="22">
        <f>IF(COUNTIFS(TabSynthez[Test],"="&amp;$AE105&amp;".*",TabSynthez[Page15],"Validé")&gt;0,IF(COUNTIFS(TabSynthez[Test],"="&amp;$AE105&amp;".*",TabSynthez[Page15],"Validé")+COUNTIFS(TabSynthez[Test],"="&amp;$AE105&amp;".*",TabSynthez[Page15],"NA")=$AF105,1,0),0)</f>
        <v>1</v>
      </c>
      <c r="AV105" s="22">
        <f>IF(COUNTIFS(TabSynthez[Test],"="&amp;$AE105&amp;".*",TabSynthez[Page16],"Validé")&gt;0,IF(COUNTIFS(TabSynthez[Test],"="&amp;$AE105&amp;".*",TabSynthez[Page16],"Validé")+COUNTIFS(TabSynthez[Test],"="&amp;$AE105&amp;".*",TabSynthez[Page16],"NA")=$AF105,1,0),0)</f>
        <v>1</v>
      </c>
      <c r="AW105" s="22">
        <f>IF(COUNTIFS(TabSynthez[Test],"="&amp;$AE105&amp;".*",TabSynthez[Page17],"Validé")&gt;0,IF(COUNTIFS(TabSynthez[Test],"="&amp;$AE105&amp;".*",TabSynthez[Page17],"Validé")+COUNTIFS(TabSynthez[Test],"="&amp;$AE105&amp;".*",TabSynthez[Page17],"NA")=$AF105,1,0),0)</f>
        <v>1</v>
      </c>
      <c r="AX105" s="22">
        <f>IF(COUNTIFS(TabSynthez[Test],"="&amp;$AE105&amp;".*",TabSynthez[Page18],"Validé")&gt;0,IF(COUNTIFS(TabSynthez[Test],"="&amp;$AE105&amp;".*",TabSynthez[Page18],"Validé")+COUNTIFS(TabSynthez[Test],"="&amp;$AE105&amp;".*",TabSynthez[Page18],"NA")=$AF105,1,0),0)</f>
        <v>1</v>
      </c>
      <c r="AY105" s="22">
        <f>IF(COUNTIFS(TabSynthez[Test],"="&amp;$AE105&amp;".*",TabSynthez[Page19],"Validé")&gt;0,IF(COUNTIFS(TabSynthez[Test],"="&amp;$AE105&amp;".*",TabSynthez[Page19],"Validé")+COUNTIFS(TabSynthez[Test],"="&amp;$AE105&amp;".*",TabSynthez[Page19],"NA")=$AF105,1,0),0)</f>
        <v>1</v>
      </c>
      <c r="AZ105" s="22">
        <f>IF(COUNTIFS(TabSynthez[Test],"="&amp;$AE105&amp;".*",TabSynthez[Page20],"Validé")&gt;0,IF(COUNTIFS(TabSynthez[Test],"="&amp;$AE105&amp;".*",TabSynthez[Page20],"Validé")+COUNTIFS(TabSynthez[Test],"="&amp;$AE105&amp;".*",TabSynthez[Page20],"NA")=$AF105,1,0),0)</f>
        <v>1</v>
      </c>
      <c r="BA105" s="22">
        <f>IF(COUNTIFS(TabSynthez[Test],"="&amp;$AE105&amp;".*",TabSynthez[Page21],"Validé")&gt;0,IF(COUNTIFS(TabSynthez[Test],"="&amp;$AE105&amp;".*",TabSynthez[Page21],"Validé")+COUNTIFS(TabSynthez[Test],"="&amp;$AE105&amp;".*",TabSynthez[Page21],"NA")=$AF105,1,0),0)</f>
        <v>1</v>
      </c>
    </row>
    <row r="106" spans="1:53" s="9" customFormat="1" x14ac:dyDescent="0.25">
      <c r="A106" s="68"/>
      <c r="B106" s="75" t="str">
        <f>Modèle!B108</f>
        <v>Tableaux</v>
      </c>
      <c r="C106" s="82" t="str">
        <f>Modèle!D108</f>
        <v>5.5.1</v>
      </c>
      <c r="D106" s="83" t="str">
        <f>Modèle!E108</f>
        <v>A</v>
      </c>
      <c r="E106" s="188">
        <f ca="1">COUNTIF(OFFSET(Synthèse!$G115,0,0,1,COUNTA(Synthèse!$10:$10)-6),"="&amp;$E$1)</f>
        <v>2</v>
      </c>
      <c r="F106" s="188">
        <f ca="1">COUNTIF(OFFSET(Synthèse!$G115,0,0,1,COUNTA(Synthèse!$10:$10)-6),"="&amp;$F$1)</f>
        <v>0</v>
      </c>
      <c r="G106" s="188">
        <f ca="1">COUNTIF(OFFSET(Synthèse!$G115,0,0,1,COUNTA(Synthèse!$10:$10)-6),"="&amp;$G$1)</f>
        <v>0</v>
      </c>
      <c r="H106" s="188">
        <f ca="1">COUNTIF(OFFSET(Synthèse!$G115,0,0,1,COUNTA(Synthèse!$10:$10)-6),"="&amp;$H$1)</f>
        <v>19</v>
      </c>
      <c r="I106" s="214">
        <f t="shared" ca="1" si="23"/>
        <v>21</v>
      </c>
      <c r="J106" s="68"/>
      <c r="K106" s="96" t="s">
        <v>610</v>
      </c>
      <c r="L106" s="191" t="s">
        <v>25</v>
      </c>
      <c r="M106" s="191"/>
      <c r="N106" s="191" t="s">
        <v>558</v>
      </c>
      <c r="O106" s="192">
        <f ca="1">IF(SUM(E$194:E$195)&gt;=1,0,1)</f>
        <v>0</v>
      </c>
      <c r="P106" s="192">
        <f ca="1">IF(SUM(E$194:E$195)&gt;=1,1,IF(SUM(G$194:G$195)&gt;=1,1,IF(SUM(F$194:F$195)&gt;=1,0,1)))</f>
        <v>1</v>
      </c>
      <c r="Q106" s="192">
        <f ca="1">IF(SUM(E$194:E$195)&gt;=1,1,IF(SUM(G$194:G$195)&gt;=1,0,1))</f>
        <v>1</v>
      </c>
      <c r="R106" s="192">
        <f ca="1">IF(SUM(E$194:E$195)&gt;=1,1,IF(SUM(G$194:G$195)&gt;=1,1,IF(SUM(F$194:F$195)&gt;=1,1,IF(SUM(H$194:H$195)&gt;=1,0,1))))</f>
        <v>1</v>
      </c>
      <c r="S106" s="68"/>
      <c r="U106" s="68"/>
      <c r="X106" s="68"/>
      <c r="AA106" s="68"/>
      <c r="AD106" s="68"/>
      <c r="AE106" s="271" t="s">
        <v>571</v>
      </c>
      <c r="AF106" s="217">
        <f>COUNTIF(TabTrans[Test],"="&amp;Value!$AE106&amp;".*")</f>
        <v>3</v>
      </c>
      <c r="AG106" s="22">
        <f>IF(COUNTIFS(TabSynthez[Test],"="&amp;$AE106&amp;".*",TabSynthez[Page1],"Validé")&gt;0,IF(COUNTIFS(TabSynthez[Test],"="&amp;$AE106&amp;".*",TabSynthez[Page1],"Validé")+COUNTIFS(TabSynthez[Test],"="&amp;$AE106&amp;".*",TabSynthez[Page1],"NA")=$AF106,1,0),0)</f>
        <v>0</v>
      </c>
      <c r="AH106" s="22">
        <f>IF(COUNTIFS(TabSynthez[Test],"="&amp;$AE106&amp;".*",TabSynthez[Page2],"Validé")&gt;0,IF(COUNTIFS(TabSynthez[Test],"="&amp;$AE106&amp;".*",TabSynthez[Page2],"Validé")+COUNTIFS(TabSynthez[Test],"="&amp;$AE106&amp;".*",TabSynthez[Page2],"NA")=$AF106,1,0),0)</f>
        <v>0</v>
      </c>
      <c r="AI106" s="22">
        <f>IF(COUNTIFS(TabSynthez[Test],"="&amp;$AE106&amp;".*",TabSynthez[Page3],"Validé")&gt;0,IF(COUNTIFS(TabSynthez[Test],"="&amp;$AE106&amp;".*",TabSynthez[Page3],"Validé")+COUNTIFS(TabSynthez[Test],"="&amp;$AE106&amp;".*",TabSynthez[Page3],"NA")=$AF106,1,0),0)</f>
        <v>0</v>
      </c>
      <c r="AJ106" s="22">
        <f>IF(COUNTIFS(TabSynthez[Test],"="&amp;$AE106&amp;".*",TabSynthez[Page4],"Validé")&gt;0,IF(COUNTIFS(TabSynthez[Test],"="&amp;$AE106&amp;".*",TabSynthez[Page4],"Validé")+COUNTIFS(TabSynthez[Test],"="&amp;$AE106&amp;".*",TabSynthez[Page4],"NA")=$AF106,1,0),0)</f>
        <v>0</v>
      </c>
      <c r="AK106" s="22">
        <f>IF(COUNTIFS(TabSynthez[Test],"="&amp;$AE106&amp;".*",TabSynthez[Page5],"Validé")&gt;0,IF(COUNTIFS(TabSynthez[Test],"="&amp;$AE106&amp;".*",TabSynthez[Page5],"Validé")+COUNTIFS(TabSynthez[Test],"="&amp;$AE106&amp;".*",TabSynthez[Page5],"NA")=$AF106,1,0),0)</f>
        <v>0</v>
      </c>
      <c r="AL106" s="22">
        <f>IF(COUNTIFS(TabSynthez[Test],"="&amp;$AE106&amp;".*",TabSynthez[Page6],"Validé")&gt;0,IF(COUNTIFS(TabSynthez[Test],"="&amp;$AE106&amp;".*",TabSynthez[Page6],"Validé")+COUNTIFS(TabSynthez[Test],"="&amp;$AE106&amp;".*",TabSynthez[Page6],"NA")=$AF106,1,0),0)</f>
        <v>0</v>
      </c>
      <c r="AM106" s="22">
        <f>IF(COUNTIFS(TabSynthez[Test],"="&amp;$AE106&amp;".*",TabSynthez[Page7],"Validé")&gt;0,IF(COUNTIFS(TabSynthez[Test],"="&amp;$AE106&amp;".*",TabSynthez[Page7],"Validé")+COUNTIFS(TabSynthez[Test],"="&amp;$AE106&amp;".*",TabSynthez[Page7],"NA")=$AF106,1,0),0)</f>
        <v>0</v>
      </c>
      <c r="AN106" s="22">
        <f>IF(COUNTIFS(TabSynthez[Test],"="&amp;$AE106&amp;".*",TabSynthez[Page8],"Validé")&gt;0,IF(COUNTIFS(TabSynthez[Test],"="&amp;$AE106&amp;".*",TabSynthez[Page8],"Validé")+COUNTIFS(TabSynthez[Test],"="&amp;$AE106&amp;".*",TabSynthez[Page8],"NA")=$AF106,1,0),0)</f>
        <v>0</v>
      </c>
      <c r="AO106" s="22">
        <f>IF(COUNTIFS(TabSynthez[Test],"="&amp;$AE106&amp;".*",TabSynthez[Page9],"Validé")&gt;0,IF(COUNTIFS(TabSynthez[Test],"="&amp;$AE106&amp;".*",TabSynthez[Page9],"Validé")+COUNTIFS(TabSynthez[Test],"="&amp;$AE106&amp;".*",TabSynthez[Page9],"NA")=$AF106,1,0),0)</f>
        <v>0</v>
      </c>
      <c r="AP106" s="22">
        <f>IF(COUNTIFS(TabSynthez[Test],"="&amp;$AE106&amp;".*",TabSynthez[Page10],"Validé")&gt;0,IF(COUNTIFS(TabSynthez[Test],"="&amp;$AE106&amp;".*",TabSynthez[Page10],"Validé")+COUNTIFS(TabSynthez[Test],"="&amp;$AE106&amp;".*",TabSynthez[Page10],"NA")=$AF106,1,0),0)</f>
        <v>0</v>
      </c>
      <c r="AQ106" s="22">
        <f>IF(COUNTIFS(TabSynthez[Test],"="&amp;$AE106&amp;".*",TabSynthez[Page11],"Validé")&gt;0,IF(COUNTIFS(TabSynthez[Test],"="&amp;$AE106&amp;".*",TabSynthez[Page11],"Validé")+COUNTIFS(TabSynthez[Test],"="&amp;$AE106&amp;".*",TabSynthez[Page11],"NA")=$AF106,1,0),0)</f>
        <v>0</v>
      </c>
      <c r="AR106" s="22">
        <f>IF(COUNTIFS(TabSynthez[Test],"="&amp;$AE106&amp;".*",TabSynthez[Page12],"Validé")&gt;0,IF(COUNTIFS(TabSynthez[Test],"="&amp;$AE106&amp;".*",TabSynthez[Page12],"Validé")+COUNTIFS(TabSynthez[Test],"="&amp;$AE106&amp;".*",TabSynthez[Page12],"NA")=$AF106,1,0),0)</f>
        <v>0</v>
      </c>
      <c r="AS106" s="22">
        <f>IF(COUNTIFS(TabSynthez[Test],"="&amp;$AE106&amp;".*",TabSynthez[Page13],"Validé")&gt;0,IF(COUNTIFS(TabSynthez[Test],"="&amp;$AE106&amp;".*",TabSynthez[Page13],"Validé")+COUNTIFS(TabSynthez[Test],"="&amp;$AE106&amp;".*",TabSynthez[Page13],"NA")=$AF106,1,0),0)</f>
        <v>0</v>
      </c>
      <c r="AT106" s="22">
        <f>IF(COUNTIFS(TabSynthez[Test],"="&amp;$AE106&amp;".*",TabSynthez[Page14],"Validé")&gt;0,IF(COUNTIFS(TabSynthez[Test],"="&amp;$AE106&amp;".*",TabSynthez[Page14],"Validé")+COUNTIFS(TabSynthez[Test],"="&amp;$AE106&amp;".*",TabSynthez[Page14],"NA")=$AF106,1,0),0)</f>
        <v>0</v>
      </c>
      <c r="AU106" s="22">
        <f>IF(COUNTIFS(TabSynthez[Test],"="&amp;$AE106&amp;".*",TabSynthez[Page15],"Validé")&gt;0,IF(COUNTIFS(TabSynthez[Test],"="&amp;$AE106&amp;".*",TabSynthez[Page15],"Validé")+COUNTIFS(TabSynthez[Test],"="&amp;$AE106&amp;".*",TabSynthez[Page15],"NA")=$AF106,1,0),0)</f>
        <v>0</v>
      </c>
      <c r="AV106" s="22">
        <f>IF(COUNTIFS(TabSynthez[Test],"="&amp;$AE106&amp;".*",TabSynthez[Page16],"Validé")&gt;0,IF(COUNTIFS(TabSynthez[Test],"="&amp;$AE106&amp;".*",TabSynthez[Page16],"Validé")+COUNTIFS(TabSynthez[Test],"="&amp;$AE106&amp;".*",TabSynthez[Page16],"NA")=$AF106,1,0),0)</f>
        <v>0</v>
      </c>
      <c r="AW106" s="22">
        <f>IF(COUNTIFS(TabSynthez[Test],"="&amp;$AE106&amp;".*",TabSynthez[Page17],"Validé")&gt;0,IF(COUNTIFS(TabSynthez[Test],"="&amp;$AE106&amp;".*",TabSynthez[Page17],"Validé")+COUNTIFS(TabSynthez[Test],"="&amp;$AE106&amp;".*",TabSynthez[Page17],"NA")=$AF106,1,0),0)</f>
        <v>0</v>
      </c>
      <c r="AX106" s="22">
        <f>IF(COUNTIFS(TabSynthez[Test],"="&amp;$AE106&amp;".*",TabSynthez[Page18],"Validé")&gt;0,IF(COUNTIFS(TabSynthez[Test],"="&amp;$AE106&amp;".*",TabSynthez[Page18],"Validé")+COUNTIFS(TabSynthez[Test],"="&amp;$AE106&amp;".*",TabSynthez[Page18],"NA")=$AF106,1,0),0)</f>
        <v>0</v>
      </c>
      <c r="AY106" s="22">
        <f>IF(COUNTIFS(TabSynthez[Test],"="&amp;$AE106&amp;".*",TabSynthez[Page19],"Validé")&gt;0,IF(COUNTIFS(TabSynthez[Test],"="&amp;$AE106&amp;".*",TabSynthez[Page19],"Validé")+COUNTIFS(TabSynthez[Test],"="&amp;$AE106&amp;".*",TabSynthez[Page19],"NA")=$AF106,1,0),0)</f>
        <v>0</v>
      </c>
      <c r="AZ106" s="22">
        <f>IF(COUNTIFS(TabSynthez[Test],"="&amp;$AE106&amp;".*",TabSynthez[Page20],"Validé")&gt;0,IF(COUNTIFS(TabSynthez[Test],"="&amp;$AE106&amp;".*",TabSynthez[Page20],"Validé")+COUNTIFS(TabSynthez[Test],"="&amp;$AE106&amp;".*",TabSynthez[Page20],"NA")=$AF106,1,0),0)</f>
        <v>0</v>
      </c>
      <c r="BA106" s="22">
        <f>IF(COUNTIFS(TabSynthez[Test],"="&amp;$AE106&amp;".*",TabSynthez[Page21],"Validé")&gt;0,IF(COUNTIFS(TabSynthez[Test],"="&amp;$AE106&amp;".*",TabSynthez[Page21],"Validé")+COUNTIFS(TabSynthez[Test],"="&amp;$AE106&amp;".*",TabSynthez[Page21],"NA")=$AF106,1,0),0)</f>
        <v>0</v>
      </c>
    </row>
    <row r="107" spans="1:53" s="9" customFormat="1" x14ac:dyDescent="0.25">
      <c r="A107" s="68"/>
      <c r="B107" s="74" t="str">
        <f>Modèle!B109</f>
        <v>Tableaux</v>
      </c>
      <c r="C107" s="80" t="str">
        <f>Modèle!D109</f>
        <v>5.6.1</v>
      </c>
      <c r="D107" s="81" t="str">
        <f>Modèle!E109</f>
        <v>A</v>
      </c>
      <c r="E107" s="187">
        <f ca="1">COUNTIF(OFFSET(Synthèse!$G116,0,0,1,COUNTA(Synthèse!$10:$10)-6),"="&amp;$E$1)</f>
        <v>0</v>
      </c>
      <c r="F107" s="187">
        <f ca="1">COUNTIF(OFFSET(Synthèse!$G116,0,0,1,COUNTA(Synthèse!$10:$10)-6),"="&amp;$F$1)</f>
        <v>5</v>
      </c>
      <c r="G107" s="187">
        <f ca="1">COUNTIF(OFFSET(Synthèse!$G116,0,0,1,COUNTA(Synthèse!$10:$10)-6),"="&amp;$G$1)</f>
        <v>0</v>
      </c>
      <c r="H107" s="187">
        <f ca="1">COUNTIF(OFFSET(Synthèse!$G116,0,0,1,COUNTA(Synthèse!$10:$10)-6),"="&amp;$H$1)</f>
        <v>16</v>
      </c>
      <c r="I107" s="214">
        <f t="shared" ca="1" si="23"/>
        <v>21</v>
      </c>
      <c r="J107" s="68"/>
      <c r="K107" s="96" t="s">
        <v>611</v>
      </c>
      <c r="L107" s="191" t="s">
        <v>25</v>
      </c>
      <c r="M107" s="191"/>
      <c r="N107" s="191" t="s">
        <v>559</v>
      </c>
      <c r="O107" s="192">
        <f ca="1">IF(SUM(E$196:E$198)&gt;=1,0,1)</f>
        <v>0</v>
      </c>
      <c r="P107" s="192">
        <f ca="1">IF(SUM(E$196:E$198)&gt;=1,1,IF(SUM(G$196:G$198)&gt;=1,1,IF(SUM(F$196:F$198)&gt;=1,0,1)))</f>
        <v>1</v>
      </c>
      <c r="Q107" s="192">
        <f ca="1">IF(SUM(E$196:E$198)&gt;=1,1,IF(SUM(G$196:G$198)&gt;=1,0,1))</f>
        <v>1</v>
      </c>
      <c r="R107" s="192">
        <f ca="1">IF(SUM(E$196:E$198)&gt;=1,1,IF(SUM(G$196:G$198)&gt;=1,1,IF(SUM(F$196:F$198)&gt;=1,1,IF(SUM(H$196:H$198)&gt;=1,0,1))))</f>
        <v>1</v>
      </c>
      <c r="S107" s="68"/>
      <c r="U107" s="68"/>
      <c r="X107" s="68"/>
      <c r="AA107" s="68"/>
      <c r="AD107" s="68"/>
      <c r="AE107" s="271" t="s">
        <v>572</v>
      </c>
      <c r="AF107" s="217">
        <f>COUNTIF(TabTrans[Test],"="&amp;Value!$AE107&amp;".*")</f>
        <v>3</v>
      </c>
      <c r="AG107" s="22">
        <f>IF(COUNTIFS(TabSynthez[Test],"="&amp;$AE107&amp;".*",TabSynthez[Page1],"Validé")&gt;0,IF(COUNTIFS(TabSynthez[Test],"="&amp;$AE107&amp;".*",TabSynthez[Page1],"Validé")+COUNTIFS(TabSynthez[Test],"="&amp;$AE107&amp;".*",TabSynthez[Page1],"NA")=$AF107,1,0),0)</f>
        <v>0</v>
      </c>
      <c r="AH107" s="22">
        <f>IF(COUNTIFS(TabSynthez[Test],"="&amp;$AE107&amp;".*",TabSynthez[Page2],"Validé")&gt;0,IF(COUNTIFS(TabSynthez[Test],"="&amp;$AE107&amp;".*",TabSynthez[Page2],"Validé")+COUNTIFS(TabSynthez[Test],"="&amp;$AE107&amp;".*",TabSynthez[Page2],"NA")=$AF107,1,0),0)</f>
        <v>0</v>
      </c>
      <c r="AI107" s="22">
        <f>IF(COUNTIFS(TabSynthez[Test],"="&amp;$AE107&amp;".*",TabSynthez[Page3],"Validé")&gt;0,IF(COUNTIFS(TabSynthez[Test],"="&amp;$AE107&amp;".*",TabSynthez[Page3],"Validé")+COUNTIFS(TabSynthez[Test],"="&amp;$AE107&amp;".*",TabSynthez[Page3],"NA")=$AF107,1,0),0)</f>
        <v>0</v>
      </c>
      <c r="AJ107" s="22">
        <f>IF(COUNTIFS(TabSynthez[Test],"="&amp;$AE107&amp;".*",TabSynthez[Page4],"Validé")&gt;0,IF(COUNTIFS(TabSynthez[Test],"="&amp;$AE107&amp;".*",TabSynthez[Page4],"Validé")+COUNTIFS(TabSynthez[Test],"="&amp;$AE107&amp;".*",TabSynthez[Page4],"NA")=$AF107,1,0),0)</f>
        <v>0</v>
      </c>
      <c r="AK107" s="22">
        <f>IF(COUNTIFS(TabSynthez[Test],"="&amp;$AE107&amp;".*",TabSynthez[Page5],"Validé")&gt;0,IF(COUNTIFS(TabSynthez[Test],"="&amp;$AE107&amp;".*",TabSynthez[Page5],"Validé")+COUNTIFS(TabSynthez[Test],"="&amp;$AE107&amp;".*",TabSynthez[Page5],"NA")=$AF107,1,0),0)</f>
        <v>0</v>
      </c>
      <c r="AL107" s="22">
        <f>IF(COUNTIFS(TabSynthez[Test],"="&amp;$AE107&amp;".*",TabSynthez[Page6],"Validé")&gt;0,IF(COUNTIFS(TabSynthez[Test],"="&amp;$AE107&amp;".*",TabSynthez[Page6],"Validé")+COUNTIFS(TabSynthez[Test],"="&amp;$AE107&amp;".*",TabSynthez[Page6],"NA")=$AF107,1,0),0)</f>
        <v>0</v>
      </c>
      <c r="AM107" s="22">
        <f>IF(COUNTIFS(TabSynthez[Test],"="&amp;$AE107&amp;".*",TabSynthez[Page7],"Validé")&gt;0,IF(COUNTIFS(TabSynthez[Test],"="&amp;$AE107&amp;".*",TabSynthez[Page7],"Validé")+COUNTIFS(TabSynthez[Test],"="&amp;$AE107&amp;".*",TabSynthez[Page7],"NA")=$AF107,1,0),0)</f>
        <v>0</v>
      </c>
      <c r="AN107" s="22">
        <f>IF(COUNTIFS(TabSynthez[Test],"="&amp;$AE107&amp;".*",TabSynthez[Page8],"Validé")&gt;0,IF(COUNTIFS(TabSynthez[Test],"="&amp;$AE107&amp;".*",TabSynthez[Page8],"Validé")+COUNTIFS(TabSynthez[Test],"="&amp;$AE107&amp;".*",TabSynthez[Page8],"NA")=$AF107,1,0),0)</f>
        <v>0</v>
      </c>
      <c r="AO107" s="22">
        <f>IF(COUNTIFS(TabSynthez[Test],"="&amp;$AE107&amp;".*",TabSynthez[Page9],"Validé")&gt;0,IF(COUNTIFS(TabSynthez[Test],"="&amp;$AE107&amp;".*",TabSynthez[Page9],"Validé")+COUNTIFS(TabSynthez[Test],"="&amp;$AE107&amp;".*",TabSynthez[Page9],"NA")=$AF107,1,0),0)</f>
        <v>0</v>
      </c>
      <c r="AP107" s="22">
        <f>IF(COUNTIFS(TabSynthez[Test],"="&amp;$AE107&amp;".*",TabSynthez[Page10],"Validé")&gt;0,IF(COUNTIFS(TabSynthez[Test],"="&amp;$AE107&amp;".*",TabSynthez[Page10],"Validé")+COUNTIFS(TabSynthez[Test],"="&amp;$AE107&amp;".*",TabSynthez[Page10],"NA")=$AF107,1,0),0)</f>
        <v>0</v>
      </c>
      <c r="AQ107" s="22">
        <f>IF(COUNTIFS(TabSynthez[Test],"="&amp;$AE107&amp;".*",TabSynthez[Page11],"Validé")&gt;0,IF(COUNTIFS(TabSynthez[Test],"="&amp;$AE107&amp;".*",TabSynthez[Page11],"Validé")+COUNTIFS(TabSynthez[Test],"="&amp;$AE107&amp;".*",TabSynthez[Page11],"NA")=$AF107,1,0),0)</f>
        <v>0</v>
      </c>
      <c r="AR107" s="22">
        <f>IF(COUNTIFS(TabSynthez[Test],"="&amp;$AE107&amp;".*",TabSynthez[Page12],"Validé")&gt;0,IF(COUNTIFS(TabSynthez[Test],"="&amp;$AE107&amp;".*",TabSynthez[Page12],"Validé")+COUNTIFS(TabSynthez[Test],"="&amp;$AE107&amp;".*",TabSynthez[Page12],"NA")=$AF107,1,0),0)</f>
        <v>0</v>
      </c>
      <c r="AS107" s="22">
        <f>IF(COUNTIFS(TabSynthez[Test],"="&amp;$AE107&amp;".*",TabSynthez[Page13],"Validé")&gt;0,IF(COUNTIFS(TabSynthez[Test],"="&amp;$AE107&amp;".*",TabSynthez[Page13],"Validé")+COUNTIFS(TabSynthez[Test],"="&amp;$AE107&amp;".*",TabSynthez[Page13],"NA")=$AF107,1,0),0)</f>
        <v>0</v>
      </c>
      <c r="AT107" s="22">
        <f>IF(COUNTIFS(TabSynthez[Test],"="&amp;$AE107&amp;".*",TabSynthez[Page14],"Validé")&gt;0,IF(COUNTIFS(TabSynthez[Test],"="&amp;$AE107&amp;".*",TabSynthez[Page14],"Validé")+COUNTIFS(TabSynthez[Test],"="&amp;$AE107&amp;".*",TabSynthez[Page14],"NA")=$AF107,1,0),0)</f>
        <v>0</v>
      </c>
      <c r="AU107" s="22">
        <f>IF(COUNTIFS(TabSynthez[Test],"="&amp;$AE107&amp;".*",TabSynthez[Page15],"Validé")&gt;0,IF(COUNTIFS(TabSynthez[Test],"="&amp;$AE107&amp;".*",TabSynthez[Page15],"Validé")+COUNTIFS(TabSynthez[Test],"="&amp;$AE107&amp;".*",TabSynthez[Page15],"NA")=$AF107,1,0),0)</f>
        <v>0</v>
      </c>
      <c r="AV107" s="22">
        <f>IF(COUNTIFS(TabSynthez[Test],"="&amp;$AE107&amp;".*",TabSynthez[Page16],"Validé")&gt;0,IF(COUNTIFS(TabSynthez[Test],"="&amp;$AE107&amp;".*",TabSynthez[Page16],"Validé")+COUNTIFS(TabSynthez[Test],"="&amp;$AE107&amp;".*",TabSynthez[Page16],"NA")=$AF107,1,0),0)</f>
        <v>0</v>
      </c>
      <c r="AW107" s="22">
        <f>IF(COUNTIFS(TabSynthez[Test],"="&amp;$AE107&amp;".*",TabSynthez[Page17],"Validé")&gt;0,IF(COUNTIFS(TabSynthez[Test],"="&amp;$AE107&amp;".*",TabSynthez[Page17],"Validé")+COUNTIFS(TabSynthez[Test],"="&amp;$AE107&amp;".*",TabSynthez[Page17],"NA")=$AF107,1,0),0)</f>
        <v>0</v>
      </c>
      <c r="AX107" s="22">
        <f>IF(COUNTIFS(TabSynthez[Test],"="&amp;$AE107&amp;".*",TabSynthez[Page18],"Validé")&gt;0,IF(COUNTIFS(TabSynthez[Test],"="&amp;$AE107&amp;".*",TabSynthez[Page18],"Validé")+COUNTIFS(TabSynthez[Test],"="&amp;$AE107&amp;".*",TabSynthez[Page18],"NA")=$AF107,1,0),0)</f>
        <v>0</v>
      </c>
      <c r="AY107" s="22">
        <f>IF(COUNTIFS(TabSynthez[Test],"="&amp;$AE107&amp;".*",TabSynthez[Page19],"Validé")&gt;0,IF(COUNTIFS(TabSynthez[Test],"="&amp;$AE107&amp;".*",TabSynthez[Page19],"Validé")+COUNTIFS(TabSynthez[Test],"="&amp;$AE107&amp;".*",TabSynthez[Page19],"NA")=$AF107,1,0),0)</f>
        <v>0</v>
      </c>
      <c r="AZ107" s="22">
        <f>IF(COUNTIFS(TabSynthez[Test],"="&amp;$AE107&amp;".*",TabSynthez[Page20],"Validé")&gt;0,IF(COUNTIFS(TabSynthez[Test],"="&amp;$AE107&amp;".*",TabSynthez[Page20],"Validé")+COUNTIFS(TabSynthez[Test],"="&amp;$AE107&amp;".*",TabSynthez[Page20],"NA")=$AF107,1,0),0)</f>
        <v>0</v>
      </c>
      <c r="BA107" s="22">
        <f>IF(COUNTIFS(TabSynthez[Test],"="&amp;$AE107&amp;".*",TabSynthez[Page21],"Validé")&gt;0,IF(COUNTIFS(TabSynthez[Test],"="&amp;$AE107&amp;".*",TabSynthez[Page21],"Validé")+COUNTIFS(TabSynthez[Test],"="&amp;$AE107&amp;".*",TabSynthez[Page21],"NA")=$AF107,1,0),0)</f>
        <v>0</v>
      </c>
    </row>
    <row r="108" spans="1:53" s="9" customFormat="1" x14ac:dyDescent="0.25">
      <c r="A108" s="68"/>
      <c r="B108" s="74" t="str">
        <f>Modèle!B110</f>
        <v>Tableaux</v>
      </c>
      <c r="C108" s="80" t="str">
        <f>Modèle!D110</f>
        <v>5.6.2</v>
      </c>
      <c r="D108" s="81" t="str">
        <f>Modèle!E110</f>
        <v>A</v>
      </c>
      <c r="E108" s="187">
        <f ca="1">COUNTIF(OFFSET(Synthèse!$G117,0,0,1,COUNTA(Synthèse!$10:$10)-6),"="&amp;$E$1)</f>
        <v>0</v>
      </c>
      <c r="F108" s="187">
        <f ca="1">COUNTIF(OFFSET(Synthèse!$G117,0,0,1,COUNTA(Synthèse!$10:$10)-6),"="&amp;$F$1)</f>
        <v>0</v>
      </c>
      <c r="G108" s="187">
        <f ca="1">COUNTIF(OFFSET(Synthèse!$G117,0,0,1,COUNTA(Synthèse!$10:$10)-6),"="&amp;$G$1)</f>
        <v>0</v>
      </c>
      <c r="H108" s="187">
        <f ca="1">COUNTIF(OFFSET(Synthèse!$G117,0,0,1,COUNTA(Synthèse!$10:$10)-6),"="&amp;$H$1)</f>
        <v>21</v>
      </c>
      <c r="I108" s="214">
        <f t="shared" ca="1" si="23"/>
        <v>21</v>
      </c>
      <c r="J108" s="68"/>
      <c r="K108" s="96" t="s">
        <v>769</v>
      </c>
      <c r="L108" s="191" t="s">
        <v>24</v>
      </c>
      <c r="M108" s="191"/>
      <c r="N108" s="191" t="s">
        <v>560</v>
      </c>
      <c r="O108" s="192">
        <f ca="1">IF(SUM(E$199:E$199)&gt;=1,0,1)</f>
        <v>0</v>
      </c>
      <c r="P108" s="192">
        <f ca="1">IF(SUM(E$199)&gt;=1,1,IF(SUM(G$199)&gt;=1,1,IF(SUM(F$199)&gt;=1,0,1)))</f>
        <v>1</v>
      </c>
      <c r="Q108" s="192">
        <f ca="1">IF(SUM(E$199)&gt;=1,1,IF(SUM(G$199)&gt;=1,0,1))</f>
        <v>1</v>
      </c>
      <c r="R108" s="192">
        <f ca="1">IF(SUM(E$199)&gt;=1,1,IF(SUM(G$199)&gt;=1,1,IF(SUM(F$199)&gt;=1,1,IF(SUM(H$199)&gt;=1,0,1))))</f>
        <v>1</v>
      </c>
      <c r="S108" s="68"/>
      <c r="U108" s="68"/>
      <c r="X108" s="68"/>
      <c r="AA108" s="68"/>
      <c r="AD108" s="68"/>
      <c r="AE108" s="271" t="s">
        <v>573</v>
      </c>
      <c r="AF108" s="217">
        <f>COUNTIF(TabTrans[Test],"="&amp;Value!$AE108&amp;".*")</f>
        <v>3</v>
      </c>
      <c r="AG108" s="22">
        <f>IF(COUNTIFS(TabSynthez[Test],"="&amp;$AE108&amp;".*",TabSynthez[Page1],"Validé")&gt;0,IF(COUNTIFS(TabSynthez[Test],"="&amp;$AE108&amp;".*",TabSynthez[Page1],"Validé")+COUNTIFS(TabSynthez[Test],"="&amp;$AE108&amp;".*",TabSynthez[Page1],"NA")=$AF108,1,0),0)</f>
        <v>0</v>
      </c>
      <c r="AH108" s="22">
        <f>IF(COUNTIFS(TabSynthez[Test],"="&amp;$AE108&amp;".*",TabSynthez[Page2],"Validé")&gt;0,IF(COUNTIFS(TabSynthez[Test],"="&amp;$AE108&amp;".*",TabSynthez[Page2],"Validé")+COUNTIFS(TabSynthez[Test],"="&amp;$AE108&amp;".*",TabSynthez[Page2],"NA")=$AF108,1,0),0)</f>
        <v>0</v>
      </c>
      <c r="AI108" s="22">
        <f>IF(COUNTIFS(TabSynthez[Test],"="&amp;$AE108&amp;".*",TabSynthez[Page3],"Validé")&gt;0,IF(COUNTIFS(TabSynthez[Test],"="&amp;$AE108&amp;".*",TabSynthez[Page3],"Validé")+COUNTIFS(TabSynthez[Test],"="&amp;$AE108&amp;".*",TabSynthez[Page3],"NA")=$AF108,1,0),0)</f>
        <v>0</v>
      </c>
      <c r="AJ108" s="22">
        <f>IF(COUNTIFS(TabSynthez[Test],"="&amp;$AE108&amp;".*",TabSynthez[Page4],"Validé")&gt;0,IF(COUNTIFS(TabSynthez[Test],"="&amp;$AE108&amp;".*",TabSynthez[Page4],"Validé")+COUNTIFS(TabSynthez[Test],"="&amp;$AE108&amp;".*",TabSynthez[Page4],"NA")=$AF108,1,0),0)</f>
        <v>0</v>
      </c>
      <c r="AK108" s="22">
        <f>IF(COUNTIFS(TabSynthez[Test],"="&amp;$AE108&amp;".*",TabSynthez[Page5],"Validé")&gt;0,IF(COUNTIFS(TabSynthez[Test],"="&amp;$AE108&amp;".*",TabSynthez[Page5],"Validé")+COUNTIFS(TabSynthez[Test],"="&amp;$AE108&amp;".*",TabSynthez[Page5],"NA")=$AF108,1,0),0)</f>
        <v>0</v>
      </c>
      <c r="AL108" s="22">
        <f>IF(COUNTIFS(TabSynthez[Test],"="&amp;$AE108&amp;".*",TabSynthez[Page6],"Validé")&gt;0,IF(COUNTIFS(TabSynthez[Test],"="&amp;$AE108&amp;".*",TabSynthez[Page6],"Validé")+COUNTIFS(TabSynthez[Test],"="&amp;$AE108&amp;".*",TabSynthez[Page6],"NA")=$AF108,1,0),0)</f>
        <v>0</v>
      </c>
      <c r="AM108" s="22">
        <f>IF(COUNTIFS(TabSynthez[Test],"="&amp;$AE108&amp;".*",TabSynthez[Page7],"Validé")&gt;0,IF(COUNTIFS(TabSynthez[Test],"="&amp;$AE108&amp;".*",TabSynthez[Page7],"Validé")+COUNTIFS(TabSynthez[Test],"="&amp;$AE108&amp;".*",TabSynthez[Page7],"NA")=$AF108,1,0),0)</f>
        <v>0</v>
      </c>
      <c r="AN108" s="22">
        <f>IF(COUNTIFS(TabSynthez[Test],"="&amp;$AE108&amp;".*",TabSynthez[Page8],"Validé")&gt;0,IF(COUNTIFS(TabSynthez[Test],"="&amp;$AE108&amp;".*",TabSynthez[Page8],"Validé")+COUNTIFS(TabSynthez[Test],"="&amp;$AE108&amp;".*",TabSynthez[Page8],"NA")=$AF108,1,0),0)</f>
        <v>0</v>
      </c>
      <c r="AO108" s="22">
        <f>IF(COUNTIFS(TabSynthez[Test],"="&amp;$AE108&amp;".*",TabSynthez[Page9],"Validé")&gt;0,IF(COUNTIFS(TabSynthez[Test],"="&amp;$AE108&amp;".*",TabSynthez[Page9],"Validé")+COUNTIFS(TabSynthez[Test],"="&amp;$AE108&amp;".*",TabSynthez[Page9],"NA")=$AF108,1,0),0)</f>
        <v>0</v>
      </c>
      <c r="AP108" s="22">
        <f>IF(COUNTIFS(TabSynthez[Test],"="&amp;$AE108&amp;".*",TabSynthez[Page10],"Validé")&gt;0,IF(COUNTIFS(TabSynthez[Test],"="&amp;$AE108&amp;".*",TabSynthez[Page10],"Validé")+COUNTIFS(TabSynthez[Test],"="&amp;$AE108&amp;".*",TabSynthez[Page10],"NA")=$AF108,1,0),0)</f>
        <v>0</v>
      </c>
      <c r="AQ108" s="22">
        <f>IF(COUNTIFS(TabSynthez[Test],"="&amp;$AE108&amp;".*",TabSynthez[Page11],"Validé")&gt;0,IF(COUNTIFS(TabSynthez[Test],"="&amp;$AE108&amp;".*",TabSynthez[Page11],"Validé")+COUNTIFS(TabSynthez[Test],"="&amp;$AE108&amp;".*",TabSynthez[Page11],"NA")=$AF108,1,0),0)</f>
        <v>0</v>
      </c>
      <c r="AR108" s="22">
        <f>IF(COUNTIFS(TabSynthez[Test],"="&amp;$AE108&amp;".*",TabSynthez[Page12],"Validé")&gt;0,IF(COUNTIFS(TabSynthez[Test],"="&amp;$AE108&amp;".*",TabSynthez[Page12],"Validé")+COUNTIFS(TabSynthez[Test],"="&amp;$AE108&amp;".*",TabSynthez[Page12],"NA")=$AF108,1,0),0)</f>
        <v>0</v>
      </c>
      <c r="AS108" s="22">
        <f>IF(COUNTIFS(TabSynthez[Test],"="&amp;$AE108&amp;".*",TabSynthez[Page13],"Validé")&gt;0,IF(COUNTIFS(TabSynthez[Test],"="&amp;$AE108&amp;".*",TabSynthez[Page13],"Validé")+COUNTIFS(TabSynthez[Test],"="&amp;$AE108&amp;".*",TabSynthez[Page13],"NA")=$AF108,1,0),0)</f>
        <v>0</v>
      </c>
      <c r="AT108" s="22">
        <f>IF(COUNTIFS(TabSynthez[Test],"="&amp;$AE108&amp;".*",TabSynthez[Page14],"Validé")&gt;0,IF(COUNTIFS(TabSynthez[Test],"="&amp;$AE108&amp;".*",TabSynthez[Page14],"Validé")+COUNTIFS(TabSynthez[Test],"="&amp;$AE108&amp;".*",TabSynthez[Page14],"NA")=$AF108,1,0),0)</f>
        <v>0</v>
      </c>
      <c r="AU108" s="22">
        <f>IF(COUNTIFS(TabSynthez[Test],"="&amp;$AE108&amp;".*",TabSynthez[Page15],"Validé")&gt;0,IF(COUNTIFS(TabSynthez[Test],"="&amp;$AE108&amp;".*",TabSynthez[Page15],"Validé")+COUNTIFS(TabSynthez[Test],"="&amp;$AE108&amp;".*",TabSynthez[Page15],"NA")=$AF108,1,0),0)</f>
        <v>0</v>
      </c>
      <c r="AV108" s="22">
        <f>IF(COUNTIFS(TabSynthez[Test],"="&amp;$AE108&amp;".*",TabSynthez[Page16],"Validé")&gt;0,IF(COUNTIFS(TabSynthez[Test],"="&amp;$AE108&amp;".*",TabSynthez[Page16],"Validé")+COUNTIFS(TabSynthez[Test],"="&amp;$AE108&amp;".*",TabSynthez[Page16],"NA")=$AF108,1,0),0)</f>
        <v>0</v>
      </c>
      <c r="AW108" s="22">
        <f>IF(COUNTIFS(TabSynthez[Test],"="&amp;$AE108&amp;".*",TabSynthez[Page17],"Validé")&gt;0,IF(COUNTIFS(TabSynthez[Test],"="&amp;$AE108&amp;".*",TabSynthez[Page17],"Validé")+COUNTIFS(TabSynthez[Test],"="&amp;$AE108&amp;".*",TabSynthez[Page17],"NA")=$AF108,1,0),0)</f>
        <v>0</v>
      </c>
      <c r="AX108" s="22">
        <f>IF(COUNTIFS(TabSynthez[Test],"="&amp;$AE108&amp;".*",TabSynthez[Page18],"Validé")&gt;0,IF(COUNTIFS(TabSynthez[Test],"="&amp;$AE108&amp;".*",TabSynthez[Page18],"Validé")+COUNTIFS(TabSynthez[Test],"="&amp;$AE108&amp;".*",TabSynthez[Page18],"NA")=$AF108,1,0),0)</f>
        <v>0</v>
      </c>
      <c r="AY108" s="22">
        <f>IF(COUNTIFS(TabSynthez[Test],"="&amp;$AE108&amp;".*",TabSynthez[Page19],"Validé")&gt;0,IF(COUNTIFS(TabSynthez[Test],"="&amp;$AE108&amp;".*",TabSynthez[Page19],"Validé")+COUNTIFS(TabSynthez[Test],"="&amp;$AE108&amp;".*",TabSynthez[Page19],"NA")=$AF108,1,0),0)</f>
        <v>0</v>
      </c>
      <c r="AZ108" s="22">
        <f>IF(COUNTIFS(TabSynthez[Test],"="&amp;$AE108&amp;".*",TabSynthez[Page20],"Validé")&gt;0,IF(COUNTIFS(TabSynthez[Test],"="&amp;$AE108&amp;".*",TabSynthez[Page20],"Validé")+COUNTIFS(TabSynthez[Test],"="&amp;$AE108&amp;".*",TabSynthez[Page20],"NA")=$AF108,1,0),0)</f>
        <v>0</v>
      </c>
      <c r="BA108" s="22">
        <f>IF(COUNTIFS(TabSynthez[Test],"="&amp;$AE108&amp;".*",TabSynthez[Page21],"Validé")&gt;0,IF(COUNTIFS(TabSynthez[Test],"="&amp;$AE108&amp;".*",TabSynthez[Page21],"Validé")+COUNTIFS(TabSynthez[Test],"="&amp;$AE108&amp;".*",TabSynthez[Page21],"NA")=$AF108,1,0),0)</f>
        <v>0</v>
      </c>
    </row>
    <row r="109" spans="1:53" s="9" customFormat="1" x14ac:dyDescent="0.25">
      <c r="A109" s="68"/>
      <c r="B109" s="74" t="str">
        <f>Modèle!B111</f>
        <v>Tableaux</v>
      </c>
      <c r="C109" s="80" t="str">
        <f>Modèle!D111</f>
        <v>5.6.3</v>
      </c>
      <c r="D109" s="81" t="str">
        <f>Modèle!E111</f>
        <v>A</v>
      </c>
      <c r="E109" s="187">
        <f ca="1">COUNTIF(OFFSET(Synthèse!$G118,0,0,1,COUNTA(Synthèse!$10:$10)-6),"="&amp;$E$1)</f>
        <v>0</v>
      </c>
      <c r="F109" s="187">
        <f ca="1">COUNTIF(OFFSET(Synthèse!$G118,0,0,1,COUNTA(Synthèse!$10:$10)-6),"="&amp;$F$1)</f>
        <v>1</v>
      </c>
      <c r="G109" s="187">
        <f ca="1">COUNTIF(OFFSET(Synthèse!$G118,0,0,1,COUNTA(Synthèse!$10:$10)-6),"="&amp;$G$1)</f>
        <v>0</v>
      </c>
      <c r="H109" s="187">
        <f ca="1">COUNTIF(OFFSET(Synthèse!$G118,0,0,1,COUNTA(Synthèse!$10:$10)-6),"="&amp;$H$1)</f>
        <v>20</v>
      </c>
      <c r="I109" s="214">
        <f t="shared" ca="1" si="23"/>
        <v>21</v>
      </c>
      <c r="J109" s="68"/>
      <c r="K109" s="96" t="s">
        <v>770</v>
      </c>
      <c r="L109" s="191" t="s">
        <v>24</v>
      </c>
      <c r="M109" s="191"/>
      <c r="N109" s="191" t="s">
        <v>561</v>
      </c>
      <c r="O109" s="192">
        <f ca="1">IF(SUM(E$200:E$200)&gt;=1,0,1)</f>
        <v>1</v>
      </c>
      <c r="P109" s="192">
        <f ca="1">IF(SUM(E$200)&gt;=1,1,IF(SUM(G$200)&gt;=1,1,IF(SUM(F$200)&gt;=1,0,1)))</f>
        <v>0</v>
      </c>
      <c r="Q109" s="192">
        <f ca="1">IF(SUM(E$200)&gt;=1,1,IF(SUM(G$200)&gt;=1,0,1))</f>
        <v>1</v>
      </c>
      <c r="R109" s="192">
        <f ca="1">IF(SUM(E$200)&gt;=1,1,IF(SUM(G$200)&gt;=1,1,IF(SUM(F$200)&gt;=1,1,IF(SUM(H$200)&gt;=1,0,1))))</f>
        <v>1</v>
      </c>
      <c r="S109" s="68"/>
      <c r="U109" s="68"/>
      <c r="X109" s="68"/>
      <c r="AA109" s="68"/>
      <c r="AD109" s="68"/>
      <c r="AE109" s="271" t="s">
        <v>574</v>
      </c>
      <c r="AF109" s="217">
        <f>COUNTIF(TabTrans[Test],"="&amp;Value!$AE109&amp;".*")</f>
        <v>1</v>
      </c>
      <c r="AG109" s="22">
        <f>IF(COUNTIFS(TabSynthez[Test],"="&amp;$AE109&amp;".*",TabSynthez[Page1],"Validé")&gt;0,IF(COUNTIFS(TabSynthez[Test],"="&amp;$AE109&amp;".*",TabSynthez[Page1],"Validé")+COUNTIFS(TabSynthez[Test],"="&amp;$AE109&amp;".*",TabSynthez[Page1],"NA")=$AF109,1,0),0)</f>
        <v>0</v>
      </c>
      <c r="AH109" s="22">
        <f>IF(COUNTIFS(TabSynthez[Test],"="&amp;$AE109&amp;".*",TabSynthez[Page2],"Validé")&gt;0,IF(COUNTIFS(TabSynthez[Test],"="&amp;$AE109&amp;".*",TabSynthez[Page2],"Validé")+COUNTIFS(TabSynthez[Test],"="&amp;$AE109&amp;".*",TabSynthez[Page2],"NA")=$AF109,1,0),0)</f>
        <v>0</v>
      </c>
      <c r="AI109" s="22">
        <f>IF(COUNTIFS(TabSynthez[Test],"="&amp;$AE109&amp;".*",TabSynthez[Page3],"Validé")&gt;0,IF(COUNTIFS(TabSynthez[Test],"="&amp;$AE109&amp;".*",TabSynthez[Page3],"Validé")+COUNTIFS(TabSynthez[Test],"="&amp;$AE109&amp;".*",TabSynthez[Page3],"NA")=$AF109,1,0),0)</f>
        <v>0</v>
      </c>
      <c r="AJ109" s="22">
        <f>IF(COUNTIFS(TabSynthez[Test],"="&amp;$AE109&amp;".*",TabSynthez[Page4],"Validé")&gt;0,IF(COUNTIFS(TabSynthez[Test],"="&amp;$AE109&amp;".*",TabSynthez[Page4],"Validé")+COUNTIFS(TabSynthez[Test],"="&amp;$AE109&amp;".*",TabSynthez[Page4],"NA")=$AF109,1,0),0)</f>
        <v>0</v>
      </c>
      <c r="AK109" s="22">
        <f>IF(COUNTIFS(TabSynthez[Test],"="&amp;$AE109&amp;".*",TabSynthez[Page5],"Validé")&gt;0,IF(COUNTIFS(TabSynthez[Test],"="&amp;$AE109&amp;".*",TabSynthez[Page5],"Validé")+COUNTIFS(TabSynthez[Test],"="&amp;$AE109&amp;".*",TabSynthez[Page5],"NA")=$AF109,1,0),0)</f>
        <v>0</v>
      </c>
      <c r="AL109" s="22">
        <f>IF(COUNTIFS(TabSynthez[Test],"="&amp;$AE109&amp;".*",TabSynthez[Page6],"Validé")&gt;0,IF(COUNTIFS(TabSynthez[Test],"="&amp;$AE109&amp;".*",TabSynthez[Page6],"Validé")+COUNTIFS(TabSynthez[Test],"="&amp;$AE109&amp;".*",TabSynthez[Page6],"NA")=$AF109,1,0),0)</f>
        <v>0</v>
      </c>
      <c r="AM109" s="22">
        <f>IF(COUNTIFS(TabSynthez[Test],"="&amp;$AE109&amp;".*",TabSynthez[Page7],"Validé")&gt;0,IF(COUNTIFS(TabSynthez[Test],"="&amp;$AE109&amp;".*",TabSynthez[Page7],"Validé")+COUNTIFS(TabSynthez[Test],"="&amp;$AE109&amp;".*",TabSynthez[Page7],"NA")=$AF109,1,0),0)</f>
        <v>0</v>
      </c>
      <c r="AN109" s="22">
        <f>IF(COUNTIFS(TabSynthez[Test],"="&amp;$AE109&amp;".*",TabSynthez[Page8],"Validé")&gt;0,IF(COUNTIFS(TabSynthez[Test],"="&amp;$AE109&amp;".*",TabSynthez[Page8],"Validé")+COUNTIFS(TabSynthez[Test],"="&amp;$AE109&amp;".*",TabSynthez[Page8],"NA")=$AF109,1,0),0)</f>
        <v>0</v>
      </c>
      <c r="AO109" s="22">
        <f>IF(COUNTIFS(TabSynthez[Test],"="&amp;$AE109&amp;".*",TabSynthez[Page9],"Validé")&gt;0,IF(COUNTIFS(TabSynthez[Test],"="&amp;$AE109&amp;".*",TabSynthez[Page9],"Validé")+COUNTIFS(TabSynthez[Test],"="&amp;$AE109&amp;".*",TabSynthez[Page9],"NA")=$AF109,1,0),0)</f>
        <v>0</v>
      </c>
      <c r="AP109" s="22">
        <f>IF(COUNTIFS(TabSynthez[Test],"="&amp;$AE109&amp;".*",TabSynthez[Page10],"Validé")&gt;0,IF(COUNTIFS(TabSynthez[Test],"="&amp;$AE109&amp;".*",TabSynthez[Page10],"Validé")+COUNTIFS(TabSynthez[Test],"="&amp;$AE109&amp;".*",TabSynthez[Page10],"NA")=$AF109,1,0),0)</f>
        <v>0</v>
      </c>
      <c r="AQ109" s="22">
        <f>IF(COUNTIFS(TabSynthez[Test],"="&amp;$AE109&amp;".*",TabSynthez[Page11],"Validé")&gt;0,IF(COUNTIFS(TabSynthez[Test],"="&amp;$AE109&amp;".*",TabSynthez[Page11],"Validé")+COUNTIFS(TabSynthez[Test],"="&amp;$AE109&amp;".*",TabSynthez[Page11],"NA")=$AF109,1,0),0)</f>
        <v>0</v>
      </c>
      <c r="AR109" s="22">
        <f>IF(COUNTIFS(TabSynthez[Test],"="&amp;$AE109&amp;".*",TabSynthez[Page12],"Validé")&gt;0,IF(COUNTIFS(TabSynthez[Test],"="&amp;$AE109&amp;".*",TabSynthez[Page12],"Validé")+COUNTIFS(TabSynthez[Test],"="&amp;$AE109&amp;".*",TabSynthez[Page12],"NA")=$AF109,1,0),0)</f>
        <v>0</v>
      </c>
      <c r="AS109" s="22">
        <f>IF(COUNTIFS(TabSynthez[Test],"="&amp;$AE109&amp;".*",TabSynthez[Page13],"Validé")&gt;0,IF(COUNTIFS(TabSynthez[Test],"="&amp;$AE109&amp;".*",TabSynthez[Page13],"Validé")+COUNTIFS(TabSynthez[Test],"="&amp;$AE109&amp;".*",TabSynthez[Page13],"NA")=$AF109,1,0),0)</f>
        <v>0</v>
      </c>
      <c r="AT109" s="22">
        <f>IF(COUNTIFS(TabSynthez[Test],"="&amp;$AE109&amp;".*",TabSynthez[Page14],"Validé")&gt;0,IF(COUNTIFS(TabSynthez[Test],"="&amp;$AE109&amp;".*",TabSynthez[Page14],"Validé")+COUNTIFS(TabSynthez[Test],"="&amp;$AE109&amp;".*",TabSynthez[Page14],"NA")=$AF109,1,0),0)</f>
        <v>0</v>
      </c>
      <c r="AU109" s="22">
        <f>IF(COUNTIFS(TabSynthez[Test],"="&amp;$AE109&amp;".*",TabSynthez[Page15],"Validé")&gt;0,IF(COUNTIFS(TabSynthez[Test],"="&amp;$AE109&amp;".*",TabSynthez[Page15],"Validé")+COUNTIFS(TabSynthez[Test],"="&amp;$AE109&amp;".*",TabSynthez[Page15],"NA")=$AF109,1,0),0)</f>
        <v>0</v>
      </c>
      <c r="AV109" s="22">
        <f>IF(COUNTIFS(TabSynthez[Test],"="&amp;$AE109&amp;".*",TabSynthez[Page16],"Validé")&gt;0,IF(COUNTIFS(TabSynthez[Test],"="&amp;$AE109&amp;".*",TabSynthez[Page16],"Validé")+COUNTIFS(TabSynthez[Test],"="&amp;$AE109&amp;".*",TabSynthez[Page16],"NA")=$AF109,1,0),0)</f>
        <v>0</v>
      </c>
      <c r="AW109" s="22">
        <f>IF(COUNTIFS(TabSynthez[Test],"="&amp;$AE109&amp;".*",TabSynthez[Page17],"Validé")&gt;0,IF(COUNTIFS(TabSynthez[Test],"="&amp;$AE109&amp;".*",TabSynthez[Page17],"Validé")+COUNTIFS(TabSynthez[Test],"="&amp;$AE109&amp;".*",TabSynthez[Page17],"NA")=$AF109,1,0),0)</f>
        <v>0</v>
      </c>
      <c r="AX109" s="22">
        <f>IF(COUNTIFS(TabSynthez[Test],"="&amp;$AE109&amp;".*",TabSynthez[Page18],"Validé")&gt;0,IF(COUNTIFS(TabSynthez[Test],"="&amp;$AE109&amp;".*",TabSynthez[Page18],"Validé")+COUNTIFS(TabSynthez[Test],"="&amp;$AE109&amp;".*",TabSynthez[Page18],"NA")=$AF109,1,0),0)</f>
        <v>0</v>
      </c>
      <c r="AY109" s="22">
        <f>IF(COUNTIFS(TabSynthez[Test],"="&amp;$AE109&amp;".*",TabSynthez[Page19],"Validé")&gt;0,IF(COUNTIFS(TabSynthez[Test],"="&amp;$AE109&amp;".*",TabSynthez[Page19],"Validé")+COUNTIFS(TabSynthez[Test],"="&amp;$AE109&amp;".*",TabSynthez[Page19],"NA")=$AF109,1,0),0)</f>
        <v>0</v>
      </c>
      <c r="AZ109" s="22">
        <f>IF(COUNTIFS(TabSynthez[Test],"="&amp;$AE109&amp;".*",TabSynthez[Page20],"Validé")&gt;0,IF(COUNTIFS(TabSynthez[Test],"="&amp;$AE109&amp;".*",TabSynthez[Page20],"Validé")+COUNTIFS(TabSynthez[Test],"="&amp;$AE109&amp;".*",TabSynthez[Page20],"NA")=$AF109,1,0),0)</f>
        <v>0</v>
      </c>
      <c r="BA109" s="22">
        <f>IF(COUNTIFS(TabSynthez[Test],"="&amp;$AE109&amp;".*",TabSynthez[Page21],"Validé")&gt;0,IF(COUNTIFS(TabSynthez[Test],"="&amp;$AE109&amp;".*",TabSynthez[Page21],"Validé")+COUNTIFS(TabSynthez[Test],"="&amp;$AE109&amp;".*",TabSynthez[Page21],"NA")=$AF109,1,0),0)</f>
        <v>0</v>
      </c>
    </row>
    <row r="110" spans="1:53" s="9" customFormat="1" x14ac:dyDescent="0.25">
      <c r="A110" s="68"/>
      <c r="B110" s="75" t="str">
        <f>Modèle!B112</f>
        <v>Tableaux</v>
      </c>
      <c r="C110" s="82" t="str">
        <f>Modèle!D112</f>
        <v>5.7.1</v>
      </c>
      <c r="D110" s="83" t="str">
        <f>Modèle!E112</f>
        <v>A</v>
      </c>
      <c r="E110" s="188">
        <f ca="1">COUNTIF(OFFSET(Synthèse!$G119,0,0,1,COUNTA(Synthèse!$10:$10)-6),"="&amp;$E$1)</f>
        <v>1</v>
      </c>
      <c r="F110" s="188">
        <f ca="1">COUNTIF(OFFSET(Synthèse!$G119,0,0,1,COUNTA(Synthèse!$10:$10)-6),"="&amp;$F$1)</f>
        <v>4</v>
      </c>
      <c r="G110" s="188">
        <f ca="1">COUNTIF(OFFSET(Synthèse!$G119,0,0,1,COUNTA(Synthèse!$10:$10)-6),"="&amp;$G$1)</f>
        <v>0</v>
      </c>
      <c r="H110" s="188">
        <f ca="1">COUNTIF(OFFSET(Synthèse!$G119,0,0,1,COUNTA(Synthèse!$10:$10)-6),"="&amp;$H$1)</f>
        <v>16</v>
      </c>
      <c r="I110" s="214">
        <f t="shared" ca="1" si="23"/>
        <v>21</v>
      </c>
      <c r="J110" s="68"/>
      <c r="K110" s="96" t="s">
        <v>771</v>
      </c>
      <c r="L110" s="191" t="s">
        <v>24</v>
      </c>
      <c r="M110" s="191"/>
      <c r="N110" s="191" t="s">
        <v>562</v>
      </c>
      <c r="O110" s="192">
        <f ca="1">IF(SUM(E$201:E$201)&gt;=1,0,1)</f>
        <v>0</v>
      </c>
      <c r="P110" s="192">
        <f ca="1">IF(SUM(E$201)&gt;=1,1,IF(SUM(G$201)&gt;=1,1,IF(SUM(F$201)&gt;=1,0,1)))</f>
        <v>1</v>
      </c>
      <c r="Q110" s="192">
        <f ca="1">IF(SUM(E$201)&gt;=1,1,IF(SUM(G$201)&gt;=1,0,1))</f>
        <v>1</v>
      </c>
      <c r="R110" s="192">
        <f ca="1">IF(SUM(E$201)&gt;=1,1,IF(SUM(G$201)&gt;=1,1,IF(SUM(F$201)&gt;=1,1,IF(SUM(H$201)&gt;=1,0,1))))</f>
        <v>1</v>
      </c>
      <c r="S110" s="68"/>
      <c r="U110" s="68"/>
      <c r="X110" s="68"/>
      <c r="AA110" s="68"/>
      <c r="AD110" s="68"/>
      <c r="AE110" s="271" t="s">
        <v>575</v>
      </c>
      <c r="AF110" s="217">
        <f>COUNTIF(TabTrans[Test],"="&amp;Value!$AE110&amp;".*")</f>
        <v>2</v>
      </c>
      <c r="AG110" s="22">
        <f>IF(COUNTIFS(TabSynthez[Test],"="&amp;$AE110&amp;".*",TabSynthez[Page1],"Validé")&gt;0,IF(COUNTIFS(TabSynthez[Test],"="&amp;$AE110&amp;".*",TabSynthez[Page1],"Validé")+COUNTIFS(TabSynthez[Test],"="&amp;$AE110&amp;".*",TabSynthez[Page1],"NA")=$AF110,1,0),0)</f>
        <v>1</v>
      </c>
      <c r="AH110" s="22">
        <f>IF(COUNTIFS(TabSynthez[Test],"="&amp;$AE110&amp;".*",TabSynthez[Page2],"Validé")&gt;0,IF(COUNTIFS(TabSynthez[Test],"="&amp;$AE110&amp;".*",TabSynthez[Page2],"Validé")+COUNTIFS(TabSynthez[Test],"="&amp;$AE110&amp;".*",TabSynthez[Page2],"NA")=$AF110,1,0),0)</f>
        <v>1</v>
      </c>
      <c r="AI110" s="22">
        <f>IF(COUNTIFS(TabSynthez[Test],"="&amp;$AE110&amp;".*",TabSynthez[Page3],"Validé")&gt;0,IF(COUNTIFS(TabSynthez[Test],"="&amp;$AE110&amp;".*",TabSynthez[Page3],"Validé")+COUNTIFS(TabSynthez[Test],"="&amp;$AE110&amp;".*",TabSynthez[Page3],"NA")=$AF110,1,0),0)</f>
        <v>1</v>
      </c>
      <c r="AJ110" s="22">
        <f>IF(COUNTIFS(TabSynthez[Test],"="&amp;$AE110&amp;".*",TabSynthez[Page4],"Validé")&gt;0,IF(COUNTIFS(TabSynthez[Test],"="&amp;$AE110&amp;".*",TabSynthez[Page4],"Validé")+COUNTIFS(TabSynthez[Test],"="&amp;$AE110&amp;".*",TabSynthez[Page4],"NA")=$AF110,1,0),0)</f>
        <v>1</v>
      </c>
      <c r="AK110" s="22">
        <f>IF(COUNTIFS(TabSynthez[Test],"="&amp;$AE110&amp;".*",TabSynthez[Page5],"Validé")&gt;0,IF(COUNTIFS(TabSynthez[Test],"="&amp;$AE110&amp;".*",TabSynthez[Page5],"Validé")+COUNTIFS(TabSynthez[Test],"="&amp;$AE110&amp;".*",TabSynthez[Page5],"NA")=$AF110,1,0),0)</f>
        <v>1</v>
      </c>
      <c r="AL110" s="22">
        <f>IF(COUNTIFS(TabSynthez[Test],"="&amp;$AE110&amp;".*",TabSynthez[Page6],"Validé")&gt;0,IF(COUNTIFS(TabSynthez[Test],"="&amp;$AE110&amp;".*",TabSynthez[Page6],"Validé")+COUNTIFS(TabSynthez[Test],"="&amp;$AE110&amp;".*",TabSynthez[Page6],"NA")=$AF110,1,0),0)</f>
        <v>1</v>
      </c>
      <c r="AM110" s="22">
        <f>IF(COUNTIFS(TabSynthez[Test],"="&amp;$AE110&amp;".*",TabSynthez[Page7],"Validé")&gt;0,IF(COUNTIFS(TabSynthez[Test],"="&amp;$AE110&amp;".*",TabSynthez[Page7],"Validé")+COUNTIFS(TabSynthez[Test],"="&amp;$AE110&amp;".*",TabSynthez[Page7],"NA")=$AF110,1,0),0)</f>
        <v>1</v>
      </c>
      <c r="AN110" s="22">
        <f>IF(COUNTIFS(TabSynthez[Test],"="&amp;$AE110&amp;".*",TabSynthez[Page8],"Validé")&gt;0,IF(COUNTIFS(TabSynthez[Test],"="&amp;$AE110&amp;".*",TabSynthez[Page8],"Validé")+COUNTIFS(TabSynthez[Test],"="&amp;$AE110&amp;".*",TabSynthez[Page8],"NA")=$AF110,1,0),0)</f>
        <v>1</v>
      </c>
      <c r="AO110" s="22">
        <f>IF(COUNTIFS(TabSynthez[Test],"="&amp;$AE110&amp;".*",TabSynthez[Page9],"Validé")&gt;0,IF(COUNTIFS(TabSynthez[Test],"="&amp;$AE110&amp;".*",TabSynthez[Page9],"Validé")+COUNTIFS(TabSynthez[Test],"="&amp;$AE110&amp;".*",TabSynthez[Page9],"NA")=$AF110,1,0),0)</f>
        <v>1</v>
      </c>
      <c r="AP110" s="22">
        <f>IF(COUNTIFS(TabSynthez[Test],"="&amp;$AE110&amp;".*",TabSynthez[Page10],"Validé")&gt;0,IF(COUNTIFS(TabSynthez[Test],"="&amp;$AE110&amp;".*",TabSynthez[Page10],"Validé")+COUNTIFS(TabSynthez[Test],"="&amp;$AE110&amp;".*",TabSynthez[Page10],"NA")=$AF110,1,0),0)</f>
        <v>1</v>
      </c>
      <c r="AQ110" s="22">
        <f>IF(COUNTIFS(TabSynthez[Test],"="&amp;$AE110&amp;".*",TabSynthez[Page11],"Validé")&gt;0,IF(COUNTIFS(TabSynthez[Test],"="&amp;$AE110&amp;".*",TabSynthez[Page11],"Validé")+COUNTIFS(TabSynthez[Test],"="&amp;$AE110&amp;".*",TabSynthez[Page11],"NA")=$AF110,1,0),0)</f>
        <v>1</v>
      </c>
      <c r="AR110" s="22">
        <f>IF(COUNTIFS(TabSynthez[Test],"="&amp;$AE110&amp;".*",TabSynthez[Page12],"Validé")&gt;0,IF(COUNTIFS(TabSynthez[Test],"="&amp;$AE110&amp;".*",TabSynthez[Page12],"Validé")+COUNTIFS(TabSynthez[Test],"="&amp;$AE110&amp;".*",TabSynthez[Page12],"NA")=$AF110,1,0),0)</f>
        <v>1</v>
      </c>
      <c r="AS110" s="22">
        <f>IF(COUNTIFS(TabSynthez[Test],"="&amp;$AE110&amp;".*",TabSynthez[Page13],"Validé")&gt;0,IF(COUNTIFS(TabSynthez[Test],"="&amp;$AE110&amp;".*",TabSynthez[Page13],"Validé")+COUNTIFS(TabSynthez[Test],"="&amp;$AE110&amp;".*",TabSynthez[Page13],"NA")=$AF110,1,0),0)</f>
        <v>1</v>
      </c>
      <c r="AT110" s="22">
        <f>IF(COUNTIFS(TabSynthez[Test],"="&amp;$AE110&amp;".*",TabSynthez[Page14],"Validé")&gt;0,IF(COUNTIFS(TabSynthez[Test],"="&amp;$AE110&amp;".*",TabSynthez[Page14],"Validé")+COUNTIFS(TabSynthez[Test],"="&amp;$AE110&amp;".*",TabSynthez[Page14],"NA")=$AF110,1,0),0)</f>
        <v>1</v>
      </c>
      <c r="AU110" s="22">
        <f>IF(COUNTIFS(TabSynthez[Test],"="&amp;$AE110&amp;".*",TabSynthez[Page15],"Validé")&gt;0,IF(COUNTIFS(TabSynthez[Test],"="&amp;$AE110&amp;".*",TabSynthez[Page15],"Validé")+COUNTIFS(TabSynthez[Test],"="&amp;$AE110&amp;".*",TabSynthez[Page15],"NA")=$AF110,1,0),0)</f>
        <v>1</v>
      </c>
      <c r="AV110" s="22">
        <f>IF(COUNTIFS(TabSynthez[Test],"="&amp;$AE110&amp;".*",TabSynthez[Page16],"Validé")&gt;0,IF(COUNTIFS(TabSynthez[Test],"="&amp;$AE110&amp;".*",TabSynthez[Page16],"Validé")+COUNTIFS(TabSynthez[Test],"="&amp;$AE110&amp;".*",TabSynthez[Page16],"NA")=$AF110,1,0),0)</f>
        <v>1</v>
      </c>
      <c r="AW110" s="22">
        <f>IF(COUNTIFS(TabSynthez[Test],"="&amp;$AE110&amp;".*",TabSynthez[Page17],"Validé")&gt;0,IF(COUNTIFS(TabSynthez[Test],"="&amp;$AE110&amp;".*",TabSynthez[Page17],"Validé")+COUNTIFS(TabSynthez[Test],"="&amp;$AE110&amp;".*",TabSynthez[Page17],"NA")=$AF110,1,0),0)</f>
        <v>1</v>
      </c>
      <c r="AX110" s="22">
        <f>IF(COUNTIFS(TabSynthez[Test],"="&amp;$AE110&amp;".*",TabSynthez[Page18],"Validé")&gt;0,IF(COUNTIFS(TabSynthez[Test],"="&amp;$AE110&amp;".*",TabSynthez[Page18],"Validé")+COUNTIFS(TabSynthez[Test],"="&amp;$AE110&amp;".*",TabSynthez[Page18],"NA")=$AF110,1,0),0)</f>
        <v>1</v>
      </c>
      <c r="AY110" s="22">
        <f>IF(COUNTIFS(TabSynthez[Test],"="&amp;$AE110&amp;".*",TabSynthez[Page19],"Validé")&gt;0,IF(COUNTIFS(TabSynthez[Test],"="&amp;$AE110&amp;".*",TabSynthez[Page19],"Validé")+COUNTIFS(TabSynthez[Test],"="&amp;$AE110&amp;".*",TabSynthez[Page19],"NA")=$AF110,1,0),0)</f>
        <v>1</v>
      </c>
      <c r="AZ110" s="22">
        <f>IF(COUNTIFS(TabSynthez[Test],"="&amp;$AE110&amp;".*",TabSynthez[Page20],"Validé")&gt;0,IF(COUNTIFS(TabSynthez[Test],"="&amp;$AE110&amp;".*",TabSynthez[Page20],"Validé")+COUNTIFS(TabSynthez[Test],"="&amp;$AE110&amp;".*",TabSynthez[Page20],"NA")=$AF110,1,0),0)</f>
        <v>1</v>
      </c>
      <c r="BA110" s="22">
        <f>IF(COUNTIFS(TabSynthez[Test],"="&amp;$AE110&amp;".*",TabSynthez[Page21],"Validé")&gt;0,IF(COUNTIFS(TabSynthez[Test],"="&amp;$AE110&amp;".*",TabSynthez[Page21],"Validé")+COUNTIFS(TabSynthez[Test],"="&amp;$AE110&amp;".*",TabSynthez[Page21],"NA")=$AF110,1,0),0)</f>
        <v>1</v>
      </c>
    </row>
    <row r="111" spans="1:53" s="9" customFormat="1" x14ac:dyDescent="0.25">
      <c r="A111" s="68"/>
      <c r="B111" s="75" t="str">
        <f>Modèle!B113</f>
        <v>Tableaux</v>
      </c>
      <c r="C111" s="82" t="str">
        <f>Modèle!D113</f>
        <v>5.7.2</v>
      </c>
      <c r="D111" s="83" t="str">
        <f>Modèle!E113</f>
        <v>A</v>
      </c>
      <c r="E111" s="188">
        <f ca="1">COUNTIF(OFFSET(Synthèse!$G120,0,0,1,COUNTA(Synthèse!$10:$10)-6),"="&amp;$E$1)</f>
        <v>0</v>
      </c>
      <c r="F111" s="188">
        <f ca="1">COUNTIF(OFFSET(Synthèse!$G120,0,0,1,COUNTA(Synthèse!$10:$10)-6),"="&amp;$F$1)</f>
        <v>1</v>
      </c>
      <c r="G111" s="188">
        <f ca="1">COUNTIF(OFFSET(Synthèse!$G120,0,0,1,COUNTA(Synthèse!$10:$10)-6),"="&amp;$G$1)</f>
        <v>0</v>
      </c>
      <c r="H111" s="188">
        <f ca="1">COUNTIF(OFFSET(Synthèse!$G120,0,0,1,COUNTA(Synthèse!$10:$10)-6),"="&amp;$H$1)</f>
        <v>20</v>
      </c>
      <c r="I111" s="214">
        <f t="shared" ca="1" si="23"/>
        <v>21</v>
      </c>
      <c r="J111" s="68"/>
      <c r="K111" s="96" t="s">
        <v>772</v>
      </c>
      <c r="L111" s="191" t="s">
        <v>24</v>
      </c>
      <c r="M111" s="191"/>
      <c r="N111" s="191" t="s">
        <v>563</v>
      </c>
      <c r="O111" s="192">
        <f ca="1">IF(SUM(E$202:E$204)&gt;=1,0,1)</f>
        <v>1</v>
      </c>
      <c r="P111" s="192">
        <f ca="1">IF(SUM(E$202:E$204)&gt;=1,1,IF(SUM(G$202:G$204)&gt;=1,1,IF(SUM(F$202:F$204)&gt;=1,0,1)))</f>
        <v>1</v>
      </c>
      <c r="Q111" s="192">
        <f ca="1">IF(SUM(E$202:E$204)&gt;=1,1,IF(SUM(G$202:G$204)&gt;=1,0,1))</f>
        <v>1</v>
      </c>
      <c r="R111" s="192">
        <f ca="1">IF(SUM(E$202:E$204)&gt;=1,1,IF(SUM(G$202:G$204)&gt;=1,1,IF(SUM(F$202:F$204)&gt;=1,1,IF(SUM(H$202:H$204)&gt;=1,0,1))))</f>
        <v>0</v>
      </c>
      <c r="S111" s="68"/>
      <c r="U111" s="68"/>
      <c r="X111" s="68"/>
      <c r="AA111" s="68"/>
      <c r="AD111" s="68"/>
      <c r="AE111" s="271" t="s">
        <v>576</v>
      </c>
      <c r="AF111" s="217">
        <f>COUNTIF(TabTrans[Test],"="&amp;Value!$AE111&amp;".*")</f>
        <v>2</v>
      </c>
      <c r="AG111" s="22">
        <f>IF(COUNTIFS(TabSynthez[Test],"="&amp;$AE111&amp;".*",TabSynthez[Page1],"Validé")&gt;0,IF(COUNTIFS(TabSynthez[Test],"="&amp;$AE111&amp;".*",TabSynthez[Page1],"Validé")+COUNTIFS(TabSynthez[Test],"="&amp;$AE111&amp;".*",TabSynthez[Page1],"NA")=$AF111,1,0),0)</f>
        <v>0</v>
      </c>
      <c r="AH111" s="22">
        <f>IF(COUNTIFS(TabSynthez[Test],"="&amp;$AE111&amp;".*",TabSynthez[Page2],"Validé")&gt;0,IF(COUNTIFS(TabSynthez[Test],"="&amp;$AE111&amp;".*",TabSynthez[Page2],"Validé")+COUNTIFS(TabSynthez[Test],"="&amp;$AE111&amp;".*",TabSynthez[Page2],"NA")=$AF111,1,0),0)</f>
        <v>1</v>
      </c>
      <c r="AI111" s="22">
        <f>IF(COUNTIFS(TabSynthez[Test],"="&amp;$AE111&amp;".*",TabSynthez[Page3],"Validé")&gt;0,IF(COUNTIFS(TabSynthez[Test],"="&amp;$AE111&amp;".*",TabSynthez[Page3],"Validé")+COUNTIFS(TabSynthez[Test],"="&amp;$AE111&amp;".*",TabSynthez[Page3],"NA")=$AF111,1,0),0)</f>
        <v>1</v>
      </c>
      <c r="AJ111" s="22">
        <f>IF(COUNTIFS(TabSynthez[Test],"="&amp;$AE111&amp;".*",TabSynthez[Page4],"Validé")&gt;0,IF(COUNTIFS(TabSynthez[Test],"="&amp;$AE111&amp;".*",TabSynthez[Page4],"Validé")+COUNTIFS(TabSynthez[Test],"="&amp;$AE111&amp;".*",TabSynthez[Page4],"NA")=$AF111,1,0),0)</f>
        <v>1</v>
      </c>
      <c r="AK111" s="22">
        <f>IF(COUNTIFS(TabSynthez[Test],"="&amp;$AE111&amp;".*",TabSynthez[Page5],"Validé")&gt;0,IF(COUNTIFS(TabSynthez[Test],"="&amp;$AE111&amp;".*",TabSynthez[Page5],"Validé")+COUNTIFS(TabSynthez[Test],"="&amp;$AE111&amp;".*",TabSynthez[Page5],"NA")=$AF111,1,0),0)</f>
        <v>0</v>
      </c>
      <c r="AL111" s="22">
        <f>IF(COUNTIFS(TabSynthez[Test],"="&amp;$AE111&amp;".*",TabSynthez[Page6],"Validé")&gt;0,IF(COUNTIFS(TabSynthez[Test],"="&amp;$AE111&amp;".*",TabSynthez[Page6],"Validé")+COUNTIFS(TabSynthez[Test],"="&amp;$AE111&amp;".*",TabSynthez[Page6],"NA")=$AF111,1,0),0)</f>
        <v>0</v>
      </c>
      <c r="AM111" s="22">
        <f>IF(COUNTIFS(TabSynthez[Test],"="&amp;$AE111&amp;".*",TabSynthez[Page7],"Validé")&gt;0,IF(COUNTIFS(TabSynthez[Test],"="&amp;$AE111&amp;".*",TabSynthez[Page7],"Validé")+COUNTIFS(TabSynthez[Test],"="&amp;$AE111&amp;".*",TabSynthez[Page7],"NA")=$AF111,1,0),0)</f>
        <v>1</v>
      </c>
      <c r="AN111" s="22">
        <f>IF(COUNTIFS(TabSynthez[Test],"="&amp;$AE111&amp;".*",TabSynthez[Page8],"Validé")&gt;0,IF(COUNTIFS(TabSynthez[Test],"="&amp;$AE111&amp;".*",TabSynthez[Page8],"Validé")+COUNTIFS(TabSynthez[Test],"="&amp;$AE111&amp;".*",TabSynthez[Page8],"NA")=$AF111,1,0),0)</f>
        <v>1</v>
      </c>
      <c r="AO111" s="22">
        <f>IF(COUNTIFS(TabSynthez[Test],"="&amp;$AE111&amp;".*",TabSynthez[Page9],"Validé")&gt;0,IF(COUNTIFS(TabSynthez[Test],"="&amp;$AE111&amp;".*",TabSynthez[Page9],"Validé")+COUNTIFS(TabSynthez[Test],"="&amp;$AE111&amp;".*",TabSynthez[Page9],"NA")=$AF111,1,0),0)</f>
        <v>1</v>
      </c>
      <c r="AP111" s="22">
        <f>IF(COUNTIFS(TabSynthez[Test],"="&amp;$AE111&amp;".*",TabSynthez[Page10],"Validé")&gt;0,IF(COUNTIFS(TabSynthez[Test],"="&amp;$AE111&amp;".*",TabSynthez[Page10],"Validé")+COUNTIFS(TabSynthez[Test],"="&amp;$AE111&amp;".*",TabSynthez[Page10],"NA")=$AF111,1,0),0)</f>
        <v>1</v>
      </c>
      <c r="AQ111" s="22">
        <f>IF(COUNTIFS(TabSynthez[Test],"="&amp;$AE111&amp;".*",TabSynthez[Page11],"Validé")&gt;0,IF(COUNTIFS(TabSynthez[Test],"="&amp;$AE111&amp;".*",TabSynthez[Page11],"Validé")+COUNTIFS(TabSynthez[Test],"="&amp;$AE111&amp;".*",TabSynthez[Page11],"NA")=$AF111,1,0),0)</f>
        <v>1</v>
      </c>
      <c r="AR111" s="22">
        <f>IF(COUNTIFS(TabSynthez[Test],"="&amp;$AE111&amp;".*",TabSynthez[Page12],"Validé")&gt;0,IF(COUNTIFS(TabSynthez[Test],"="&amp;$AE111&amp;".*",TabSynthez[Page12],"Validé")+COUNTIFS(TabSynthez[Test],"="&amp;$AE111&amp;".*",TabSynthez[Page12],"NA")=$AF111,1,0),0)</f>
        <v>1</v>
      </c>
      <c r="AS111" s="22">
        <f>IF(COUNTIFS(TabSynthez[Test],"="&amp;$AE111&amp;".*",TabSynthez[Page13],"Validé")&gt;0,IF(COUNTIFS(TabSynthez[Test],"="&amp;$AE111&amp;".*",TabSynthez[Page13],"Validé")+COUNTIFS(TabSynthez[Test],"="&amp;$AE111&amp;".*",TabSynthez[Page13],"NA")=$AF111,1,0),0)</f>
        <v>1</v>
      </c>
      <c r="AT111" s="22">
        <f>IF(COUNTIFS(TabSynthez[Test],"="&amp;$AE111&amp;".*",TabSynthez[Page14],"Validé")&gt;0,IF(COUNTIFS(TabSynthez[Test],"="&amp;$AE111&amp;".*",TabSynthez[Page14],"Validé")+COUNTIFS(TabSynthez[Test],"="&amp;$AE111&amp;".*",TabSynthez[Page14],"NA")=$AF111,1,0),0)</f>
        <v>1</v>
      </c>
      <c r="AU111" s="22">
        <f>IF(COUNTIFS(TabSynthez[Test],"="&amp;$AE111&amp;".*",TabSynthez[Page15],"Validé")&gt;0,IF(COUNTIFS(TabSynthez[Test],"="&amp;$AE111&amp;".*",TabSynthez[Page15],"Validé")+COUNTIFS(TabSynthez[Test],"="&amp;$AE111&amp;".*",TabSynthez[Page15],"NA")=$AF111,1,0),0)</f>
        <v>1</v>
      </c>
      <c r="AV111" s="22">
        <f>IF(COUNTIFS(TabSynthez[Test],"="&amp;$AE111&amp;".*",TabSynthez[Page16],"Validé")&gt;0,IF(COUNTIFS(TabSynthez[Test],"="&amp;$AE111&amp;".*",TabSynthez[Page16],"Validé")+COUNTIFS(TabSynthez[Test],"="&amp;$AE111&amp;".*",TabSynthez[Page16],"NA")=$AF111,1,0),0)</f>
        <v>1</v>
      </c>
      <c r="AW111" s="22">
        <f>IF(COUNTIFS(TabSynthez[Test],"="&amp;$AE111&amp;".*",TabSynthez[Page17],"Validé")&gt;0,IF(COUNTIFS(TabSynthez[Test],"="&amp;$AE111&amp;".*",TabSynthez[Page17],"Validé")+COUNTIFS(TabSynthez[Test],"="&amp;$AE111&amp;".*",TabSynthez[Page17],"NA")=$AF111,1,0),0)</f>
        <v>1</v>
      </c>
      <c r="AX111" s="22">
        <f>IF(COUNTIFS(TabSynthez[Test],"="&amp;$AE111&amp;".*",TabSynthez[Page18],"Validé")&gt;0,IF(COUNTIFS(TabSynthez[Test],"="&amp;$AE111&amp;".*",TabSynthez[Page18],"Validé")+COUNTIFS(TabSynthez[Test],"="&amp;$AE111&amp;".*",TabSynthez[Page18],"NA")=$AF111,1,0),0)</f>
        <v>1</v>
      </c>
      <c r="AY111" s="22">
        <f>IF(COUNTIFS(TabSynthez[Test],"="&amp;$AE111&amp;".*",TabSynthez[Page19],"Validé")&gt;0,IF(COUNTIFS(TabSynthez[Test],"="&amp;$AE111&amp;".*",TabSynthez[Page19],"Validé")+COUNTIFS(TabSynthez[Test],"="&amp;$AE111&amp;".*",TabSynthez[Page19],"NA")=$AF111,1,0),0)</f>
        <v>1</v>
      </c>
      <c r="AZ111" s="22">
        <f>IF(COUNTIFS(TabSynthez[Test],"="&amp;$AE111&amp;".*",TabSynthez[Page20],"Validé")&gt;0,IF(COUNTIFS(TabSynthez[Test],"="&amp;$AE111&amp;".*",TabSynthez[Page20],"Validé")+COUNTIFS(TabSynthez[Test],"="&amp;$AE111&amp;".*",TabSynthez[Page20],"NA")=$AF111,1,0),0)</f>
        <v>1</v>
      </c>
      <c r="BA111" s="22">
        <f>IF(COUNTIFS(TabSynthez[Test],"="&amp;$AE111&amp;".*",TabSynthez[Page21],"Validé")&gt;0,IF(COUNTIFS(TabSynthez[Test],"="&amp;$AE111&amp;".*",TabSynthez[Page21],"Validé")+COUNTIFS(TabSynthez[Test],"="&amp;$AE111&amp;".*",TabSynthez[Page21],"NA")=$AF111,1,0),0)</f>
        <v>1</v>
      </c>
    </row>
    <row r="112" spans="1:53" s="9" customFormat="1" x14ac:dyDescent="0.25">
      <c r="A112" s="68"/>
      <c r="B112" s="75" t="str">
        <f>Modèle!B114</f>
        <v>Tableaux</v>
      </c>
      <c r="C112" s="82" t="str">
        <f>Modèle!D114</f>
        <v>5.7.3</v>
      </c>
      <c r="D112" s="83" t="str">
        <f>Modèle!E114</f>
        <v>A</v>
      </c>
      <c r="E112" s="188">
        <f ca="1">COUNTIF(OFFSET(Synthèse!$G121,0,0,1,COUNTA(Synthèse!$10:$10)-6),"="&amp;$E$1)</f>
        <v>0</v>
      </c>
      <c r="F112" s="188">
        <f ca="1">COUNTIF(OFFSET(Synthèse!$G121,0,0,1,COUNTA(Synthèse!$10:$10)-6),"="&amp;$F$1)</f>
        <v>1</v>
      </c>
      <c r="G112" s="188">
        <f ca="1">COUNTIF(OFFSET(Synthèse!$G121,0,0,1,COUNTA(Synthèse!$10:$10)-6),"="&amp;$G$1)</f>
        <v>0</v>
      </c>
      <c r="H112" s="188">
        <f ca="1">COUNTIF(OFFSET(Synthèse!$G121,0,0,1,COUNTA(Synthèse!$10:$10)-6),"="&amp;$H$1)</f>
        <v>20</v>
      </c>
      <c r="I112" s="214">
        <f t="shared" ca="1" si="23"/>
        <v>21</v>
      </c>
      <c r="J112" s="68"/>
      <c r="K112" s="96" t="s">
        <v>773</v>
      </c>
      <c r="L112" s="191" t="s">
        <v>24</v>
      </c>
      <c r="M112" s="191"/>
      <c r="N112" s="191" t="s">
        <v>564</v>
      </c>
      <c r="O112" s="192">
        <f ca="1">IF(SUM(E$205:E$206)&gt;=1,0,1)</f>
        <v>0</v>
      </c>
      <c r="P112" s="192">
        <f ca="1">IF(SUM(E$205:E$206)&gt;=1,1,IF(SUM(G$205:G$206)&gt;=1,1,IF(SUM(F$205:F$206)&gt;=1,0,1)))</f>
        <v>1</v>
      </c>
      <c r="Q112" s="192">
        <f ca="1">IF(SUM(E$205:E$206)&gt;=1,1,IF(SUM(G$205:G$206)&gt;=1,0,1))</f>
        <v>1</v>
      </c>
      <c r="R112" s="192">
        <f ca="1">IF(SUM(E$205:E$206)&gt;=1,1,IF(SUM(G$205:G$206)&gt;=1,1,IF(SUM(F$205:F$206)&gt;=1,1,IF(SUM(H$205:H$206)&gt;=1,0,1))))</f>
        <v>1</v>
      </c>
      <c r="S112" s="68"/>
      <c r="U112" s="68"/>
      <c r="X112" s="68"/>
      <c r="AA112" s="68"/>
      <c r="AD112" s="68"/>
      <c r="AE112" s="271" t="s">
        <v>577</v>
      </c>
      <c r="AF112" s="217">
        <f>COUNTIF(TabTrans[Test],"="&amp;Value!$AE112&amp;".*")</f>
        <v>1</v>
      </c>
      <c r="AG112" s="22">
        <f>IF(COUNTIFS(TabSynthez[Test],"="&amp;$AE112&amp;".*",TabSynthez[Page1],"Validé")&gt;0,IF(COUNTIFS(TabSynthez[Test],"="&amp;$AE112&amp;".*",TabSynthez[Page1],"Validé")+COUNTIFS(TabSynthez[Test],"="&amp;$AE112&amp;".*",TabSynthez[Page1],"NA")=$AF112,1,0),0)</f>
        <v>1</v>
      </c>
      <c r="AH112" s="22">
        <f>IF(COUNTIFS(TabSynthez[Test],"="&amp;$AE112&amp;".*",TabSynthez[Page2],"Validé")&gt;0,IF(COUNTIFS(TabSynthez[Test],"="&amp;$AE112&amp;".*",TabSynthez[Page2],"Validé")+COUNTIFS(TabSynthez[Test],"="&amp;$AE112&amp;".*",TabSynthez[Page2],"NA")=$AF112,1,0),0)</f>
        <v>1</v>
      </c>
      <c r="AI112" s="22">
        <f>IF(COUNTIFS(TabSynthez[Test],"="&amp;$AE112&amp;".*",TabSynthez[Page3],"Validé")&gt;0,IF(COUNTIFS(TabSynthez[Test],"="&amp;$AE112&amp;".*",TabSynthez[Page3],"Validé")+COUNTIFS(TabSynthez[Test],"="&amp;$AE112&amp;".*",TabSynthez[Page3],"NA")=$AF112,1,0),0)</f>
        <v>1</v>
      </c>
      <c r="AJ112" s="22">
        <f>IF(COUNTIFS(TabSynthez[Test],"="&amp;$AE112&amp;".*",TabSynthez[Page4],"Validé")&gt;0,IF(COUNTIFS(TabSynthez[Test],"="&amp;$AE112&amp;".*",TabSynthez[Page4],"Validé")+COUNTIFS(TabSynthez[Test],"="&amp;$AE112&amp;".*",TabSynthez[Page4],"NA")=$AF112,1,0),0)</f>
        <v>1</v>
      </c>
      <c r="AK112" s="22">
        <f>IF(COUNTIFS(TabSynthez[Test],"="&amp;$AE112&amp;".*",TabSynthez[Page5],"Validé")&gt;0,IF(COUNTIFS(TabSynthez[Test],"="&amp;$AE112&amp;".*",TabSynthez[Page5],"Validé")+COUNTIFS(TabSynthez[Test],"="&amp;$AE112&amp;".*",TabSynthez[Page5],"NA")=$AF112,1,0),0)</f>
        <v>1</v>
      </c>
      <c r="AL112" s="22">
        <f>IF(COUNTIFS(TabSynthez[Test],"="&amp;$AE112&amp;".*",TabSynthez[Page6],"Validé")&gt;0,IF(COUNTIFS(TabSynthez[Test],"="&amp;$AE112&amp;".*",TabSynthez[Page6],"Validé")+COUNTIFS(TabSynthez[Test],"="&amp;$AE112&amp;".*",TabSynthez[Page6],"NA")=$AF112,1,0),0)</f>
        <v>1</v>
      </c>
      <c r="AM112" s="22">
        <f>IF(COUNTIFS(TabSynthez[Test],"="&amp;$AE112&amp;".*",TabSynthez[Page7],"Validé")&gt;0,IF(COUNTIFS(TabSynthez[Test],"="&amp;$AE112&amp;".*",TabSynthez[Page7],"Validé")+COUNTIFS(TabSynthez[Test],"="&amp;$AE112&amp;".*",TabSynthez[Page7],"NA")=$AF112,1,0),0)</f>
        <v>1</v>
      </c>
      <c r="AN112" s="22">
        <f>IF(COUNTIFS(TabSynthez[Test],"="&amp;$AE112&amp;".*",TabSynthez[Page8],"Validé")&gt;0,IF(COUNTIFS(TabSynthez[Test],"="&amp;$AE112&amp;".*",TabSynthez[Page8],"Validé")+COUNTIFS(TabSynthez[Test],"="&amp;$AE112&amp;".*",TabSynthez[Page8],"NA")=$AF112,1,0),0)</f>
        <v>1</v>
      </c>
      <c r="AO112" s="22">
        <f>IF(COUNTIFS(TabSynthez[Test],"="&amp;$AE112&amp;".*",TabSynthez[Page9],"Validé")&gt;0,IF(COUNTIFS(TabSynthez[Test],"="&amp;$AE112&amp;".*",TabSynthez[Page9],"Validé")+COUNTIFS(TabSynthez[Test],"="&amp;$AE112&amp;".*",TabSynthez[Page9],"NA")=$AF112,1,0),0)</f>
        <v>1</v>
      </c>
      <c r="AP112" s="22">
        <f>IF(COUNTIFS(TabSynthez[Test],"="&amp;$AE112&amp;".*",TabSynthez[Page10],"Validé")&gt;0,IF(COUNTIFS(TabSynthez[Test],"="&amp;$AE112&amp;".*",TabSynthez[Page10],"Validé")+COUNTIFS(TabSynthez[Test],"="&amp;$AE112&amp;".*",TabSynthez[Page10],"NA")=$AF112,1,0),0)</f>
        <v>1</v>
      </c>
      <c r="AQ112" s="22">
        <f>IF(COUNTIFS(TabSynthez[Test],"="&amp;$AE112&amp;".*",TabSynthez[Page11],"Validé")&gt;0,IF(COUNTIFS(TabSynthez[Test],"="&amp;$AE112&amp;".*",TabSynthez[Page11],"Validé")+COUNTIFS(TabSynthez[Test],"="&amp;$AE112&amp;".*",TabSynthez[Page11],"NA")=$AF112,1,0),0)</f>
        <v>1</v>
      </c>
      <c r="AR112" s="22">
        <f>IF(COUNTIFS(TabSynthez[Test],"="&amp;$AE112&amp;".*",TabSynthez[Page12],"Validé")&gt;0,IF(COUNTIFS(TabSynthez[Test],"="&amp;$AE112&amp;".*",TabSynthez[Page12],"Validé")+COUNTIFS(TabSynthez[Test],"="&amp;$AE112&amp;".*",TabSynthez[Page12],"NA")=$AF112,1,0),0)</f>
        <v>1</v>
      </c>
      <c r="AS112" s="22">
        <f>IF(COUNTIFS(TabSynthez[Test],"="&amp;$AE112&amp;".*",TabSynthez[Page13],"Validé")&gt;0,IF(COUNTIFS(TabSynthez[Test],"="&amp;$AE112&amp;".*",TabSynthez[Page13],"Validé")+COUNTIFS(TabSynthez[Test],"="&amp;$AE112&amp;".*",TabSynthez[Page13],"NA")=$AF112,1,0),0)</f>
        <v>1</v>
      </c>
      <c r="AT112" s="22">
        <f>IF(COUNTIFS(TabSynthez[Test],"="&amp;$AE112&amp;".*",TabSynthez[Page14],"Validé")&gt;0,IF(COUNTIFS(TabSynthez[Test],"="&amp;$AE112&amp;".*",TabSynthez[Page14],"Validé")+COUNTIFS(TabSynthez[Test],"="&amp;$AE112&amp;".*",TabSynthez[Page14],"NA")=$AF112,1,0),0)</f>
        <v>1</v>
      </c>
      <c r="AU112" s="22">
        <f>IF(COUNTIFS(TabSynthez[Test],"="&amp;$AE112&amp;".*",TabSynthez[Page15],"Validé")&gt;0,IF(COUNTIFS(TabSynthez[Test],"="&amp;$AE112&amp;".*",TabSynthez[Page15],"Validé")+COUNTIFS(TabSynthez[Test],"="&amp;$AE112&amp;".*",TabSynthez[Page15],"NA")=$AF112,1,0),0)</f>
        <v>1</v>
      </c>
      <c r="AV112" s="22">
        <f>IF(COUNTIFS(TabSynthez[Test],"="&amp;$AE112&amp;".*",TabSynthez[Page16],"Validé")&gt;0,IF(COUNTIFS(TabSynthez[Test],"="&amp;$AE112&amp;".*",TabSynthez[Page16],"Validé")+COUNTIFS(TabSynthez[Test],"="&amp;$AE112&amp;".*",TabSynthez[Page16],"NA")=$AF112,1,0),0)</f>
        <v>1</v>
      </c>
      <c r="AW112" s="22">
        <f>IF(COUNTIFS(TabSynthez[Test],"="&amp;$AE112&amp;".*",TabSynthez[Page17],"Validé")&gt;0,IF(COUNTIFS(TabSynthez[Test],"="&amp;$AE112&amp;".*",TabSynthez[Page17],"Validé")+COUNTIFS(TabSynthez[Test],"="&amp;$AE112&amp;".*",TabSynthez[Page17],"NA")=$AF112,1,0),0)</f>
        <v>1</v>
      </c>
      <c r="AX112" s="22">
        <f>IF(COUNTIFS(TabSynthez[Test],"="&amp;$AE112&amp;".*",TabSynthez[Page18],"Validé")&gt;0,IF(COUNTIFS(TabSynthez[Test],"="&amp;$AE112&amp;".*",TabSynthez[Page18],"Validé")+COUNTIFS(TabSynthez[Test],"="&amp;$AE112&amp;".*",TabSynthez[Page18],"NA")=$AF112,1,0),0)</f>
        <v>1</v>
      </c>
      <c r="AY112" s="22">
        <f>IF(COUNTIFS(TabSynthez[Test],"="&amp;$AE112&amp;".*",TabSynthez[Page19],"Validé")&gt;0,IF(COUNTIFS(TabSynthez[Test],"="&amp;$AE112&amp;".*",TabSynthez[Page19],"Validé")+COUNTIFS(TabSynthez[Test],"="&amp;$AE112&amp;".*",TabSynthez[Page19],"NA")=$AF112,1,0),0)</f>
        <v>1</v>
      </c>
      <c r="AZ112" s="22">
        <f>IF(COUNTIFS(TabSynthez[Test],"="&amp;$AE112&amp;".*",TabSynthez[Page20],"Validé")&gt;0,IF(COUNTIFS(TabSynthez[Test],"="&amp;$AE112&amp;".*",TabSynthez[Page20],"Validé")+COUNTIFS(TabSynthez[Test],"="&amp;$AE112&amp;".*",TabSynthez[Page20],"NA")=$AF112,1,0),0)</f>
        <v>1</v>
      </c>
      <c r="BA112" s="22">
        <f>IF(COUNTIFS(TabSynthez[Test],"="&amp;$AE112&amp;".*",TabSynthez[Page21],"Validé")&gt;0,IF(COUNTIFS(TabSynthez[Test],"="&amp;$AE112&amp;".*",TabSynthez[Page21],"Validé")+COUNTIFS(TabSynthez[Test],"="&amp;$AE112&amp;".*",TabSynthez[Page21],"NA")=$AF112,1,0),0)</f>
        <v>1</v>
      </c>
    </row>
    <row r="113" spans="1:53" s="9" customFormat="1" x14ac:dyDescent="0.25">
      <c r="A113" s="68"/>
      <c r="B113" s="75" t="str">
        <f>Modèle!B115</f>
        <v>Tableaux</v>
      </c>
      <c r="C113" s="82" t="str">
        <f>Modèle!D115</f>
        <v>5.7.4</v>
      </c>
      <c r="D113" s="83" t="str">
        <f>Modèle!E115</f>
        <v>A</v>
      </c>
      <c r="E113" s="188">
        <f ca="1">COUNTIF(OFFSET(Synthèse!$G122,0,0,1,COUNTA(Synthèse!$10:$10)-6),"="&amp;$E$1)</f>
        <v>0</v>
      </c>
      <c r="F113" s="188">
        <f ca="1">COUNTIF(OFFSET(Synthèse!$G122,0,0,1,COUNTA(Synthèse!$10:$10)-6),"="&amp;$F$1)</f>
        <v>1</v>
      </c>
      <c r="G113" s="188">
        <f ca="1">COUNTIF(OFFSET(Synthèse!$G122,0,0,1,COUNTA(Synthèse!$10:$10)-6),"="&amp;$G$1)</f>
        <v>0</v>
      </c>
      <c r="H113" s="188">
        <f ca="1">COUNTIF(OFFSET(Synthèse!$G122,0,0,1,COUNTA(Synthèse!$10:$10)-6),"="&amp;$H$1)</f>
        <v>20</v>
      </c>
      <c r="I113" s="214">
        <f t="shared" ca="1" si="23"/>
        <v>21</v>
      </c>
      <c r="J113" s="68"/>
      <c r="K113" s="96" t="s">
        <v>774</v>
      </c>
      <c r="L113" s="191" t="s">
        <v>24</v>
      </c>
      <c r="M113" s="191"/>
      <c r="N113" s="191" t="s">
        <v>565</v>
      </c>
      <c r="O113" s="192">
        <f ca="1">IF(SUM(E$207:E$213)&gt;=1,0,1)</f>
        <v>0</v>
      </c>
      <c r="P113" s="192">
        <f ca="1">IF(SUM(E$207:E$213)&gt;=1,1,IF(SUM(G$207:G$213)&gt;=1,1,IF(SUM(F$207:F$213)&gt;=1,0,1)))</f>
        <v>1</v>
      </c>
      <c r="Q113" s="192">
        <f ca="1">IF(SUM(E$207:E$213)&gt;=1,1,IF(SUM(G$207:G$213)&gt;=1,0,1))</f>
        <v>1</v>
      </c>
      <c r="R113" s="192">
        <f ca="1">IF(SUM(E$207:E$213)&gt;=1,1,IF(SUM(G$207:G$213)&gt;=1,1,IF(SUM(F$207:F$213)&gt;=1,1,IF(SUM(H$207:H$213)&gt;=1,0,1))))</f>
        <v>1</v>
      </c>
      <c r="S113" s="68"/>
      <c r="U113" s="68"/>
      <c r="X113" s="68"/>
      <c r="AA113" s="68"/>
      <c r="AD113" s="68"/>
      <c r="AE113" s="271" t="s">
        <v>578</v>
      </c>
      <c r="AF113" s="217">
        <f>COUNTIF(TabTrans[Test],"="&amp;Value!$AE113&amp;".*")</f>
        <v>1</v>
      </c>
      <c r="AG113" s="22">
        <f>IF(COUNTIFS(TabSynthez[Test],"="&amp;$AE113&amp;".*",TabSynthez[Page1],"Validé")&gt;0,IF(COUNTIFS(TabSynthez[Test],"="&amp;$AE113&amp;".*",TabSynthez[Page1],"Validé")+COUNTIFS(TabSynthez[Test],"="&amp;$AE113&amp;".*",TabSynthez[Page1],"NA")=$AF113,1,0),0)</f>
        <v>1</v>
      </c>
      <c r="AH113" s="22">
        <f>IF(COUNTIFS(TabSynthez[Test],"="&amp;$AE113&amp;".*",TabSynthez[Page2],"Validé")&gt;0,IF(COUNTIFS(TabSynthez[Test],"="&amp;$AE113&amp;".*",TabSynthez[Page2],"Validé")+COUNTIFS(TabSynthez[Test],"="&amp;$AE113&amp;".*",TabSynthez[Page2],"NA")=$AF113,1,0),0)</f>
        <v>1</v>
      </c>
      <c r="AI113" s="22">
        <f>IF(COUNTIFS(TabSynthez[Test],"="&amp;$AE113&amp;".*",TabSynthez[Page3],"Validé")&gt;0,IF(COUNTIFS(TabSynthez[Test],"="&amp;$AE113&amp;".*",TabSynthez[Page3],"Validé")+COUNTIFS(TabSynthez[Test],"="&amp;$AE113&amp;".*",TabSynthez[Page3],"NA")=$AF113,1,0),0)</f>
        <v>1</v>
      </c>
      <c r="AJ113" s="22">
        <f>IF(COUNTIFS(TabSynthez[Test],"="&amp;$AE113&amp;".*",TabSynthez[Page4],"Validé")&gt;0,IF(COUNTIFS(TabSynthez[Test],"="&amp;$AE113&amp;".*",TabSynthez[Page4],"Validé")+COUNTIFS(TabSynthez[Test],"="&amp;$AE113&amp;".*",TabSynthez[Page4],"NA")=$AF113,1,0),0)</f>
        <v>1</v>
      </c>
      <c r="AK113" s="22">
        <f>IF(COUNTIFS(TabSynthez[Test],"="&amp;$AE113&amp;".*",TabSynthez[Page5],"Validé")&gt;0,IF(COUNTIFS(TabSynthez[Test],"="&amp;$AE113&amp;".*",TabSynthez[Page5],"Validé")+COUNTIFS(TabSynthez[Test],"="&amp;$AE113&amp;".*",TabSynthez[Page5],"NA")=$AF113,1,0),0)</f>
        <v>1</v>
      </c>
      <c r="AL113" s="22">
        <f>IF(COUNTIFS(TabSynthez[Test],"="&amp;$AE113&amp;".*",TabSynthez[Page6],"Validé")&gt;0,IF(COUNTIFS(TabSynthez[Test],"="&amp;$AE113&amp;".*",TabSynthez[Page6],"Validé")+COUNTIFS(TabSynthez[Test],"="&amp;$AE113&amp;".*",TabSynthez[Page6],"NA")=$AF113,1,0),0)</f>
        <v>1</v>
      </c>
      <c r="AM113" s="22">
        <f>IF(COUNTIFS(TabSynthez[Test],"="&amp;$AE113&amp;".*",TabSynthez[Page7],"Validé")&gt;0,IF(COUNTIFS(TabSynthez[Test],"="&amp;$AE113&amp;".*",TabSynthez[Page7],"Validé")+COUNTIFS(TabSynthez[Test],"="&amp;$AE113&amp;".*",TabSynthez[Page7],"NA")=$AF113,1,0),0)</f>
        <v>1</v>
      </c>
      <c r="AN113" s="22">
        <f>IF(COUNTIFS(TabSynthez[Test],"="&amp;$AE113&amp;".*",TabSynthez[Page8],"Validé")&gt;0,IF(COUNTIFS(TabSynthez[Test],"="&amp;$AE113&amp;".*",TabSynthez[Page8],"Validé")+COUNTIFS(TabSynthez[Test],"="&amp;$AE113&amp;".*",TabSynthez[Page8],"NA")=$AF113,1,0),0)</f>
        <v>1</v>
      </c>
      <c r="AO113" s="22">
        <f>IF(COUNTIFS(TabSynthez[Test],"="&amp;$AE113&amp;".*",TabSynthez[Page9],"Validé")&gt;0,IF(COUNTIFS(TabSynthez[Test],"="&amp;$AE113&amp;".*",TabSynthez[Page9],"Validé")+COUNTIFS(TabSynthez[Test],"="&amp;$AE113&amp;".*",TabSynthez[Page9],"NA")=$AF113,1,0),0)</f>
        <v>1</v>
      </c>
      <c r="AP113" s="22">
        <f>IF(COUNTIFS(TabSynthez[Test],"="&amp;$AE113&amp;".*",TabSynthez[Page10],"Validé")&gt;0,IF(COUNTIFS(TabSynthez[Test],"="&amp;$AE113&amp;".*",TabSynthez[Page10],"Validé")+COUNTIFS(TabSynthez[Test],"="&amp;$AE113&amp;".*",TabSynthez[Page10],"NA")=$AF113,1,0),0)</f>
        <v>1</v>
      </c>
      <c r="AQ113" s="22">
        <f>IF(COUNTIFS(TabSynthez[Test],"="&amp;$AE113&amp;".*",TabSynthez[Page11],"Validé")&gt;0,IF(COUNTIFS(TabSynthez[Test],"="&amp;$AE113&amp;".*",TabSynthez[Page11],"Validé")+COUNTIFS(TabSynthez[Test],"="&amp;$AE113&amp;".*",TabSynthez[Page11],"NA")=$AF113,1,0),0)</f>
        <v>1</v>
      </c>
      <c r="AR113" s="22">
        <f>IF(COUNTIFS(TabSynthez[Test],"="&amp;$AE113&amp;".*",TabSynthez[Page12],"Validé")&gt;0,IF(COUNTIFS(TabSynthez[Test],"="&amp;$AE113&amp;".*",TabSynthez[Page12],"Validé")+COUNTIFS(TabSynthez[Test],"="&amp;$AE113&amp;".*",TabSynthez[Page12],"NA")=$AF113,1,0),0)</f>
        <v>1</v>
      </c>
      <c r="AS113" s="22">
        <f>IF(COUNTIFS(TabSynthez[Test],"="&amp;$AE113&amp;".*",TabSynthez[Page13],"Validé")&gt;0,IF(COUNTIFS(TabSynthez[Test],"="&amp;$AE113&amp;".*",TabSynthez[Page13],"Validé")+COUNTIFS(TabSynthez[Test],"="&amp;$AE113&amp;".*",TabSynthez[Page13],"NA")=$AF113,1,0),0)</f>
        <v>1</v>
      </c>
      <c r="AT113" s="22">
        <f>IF(COUNTIFS(TabSynthez[Test],"="&amp;$AE113&amp;".*",TabSynthez[Page14],"Validé")&gt;0,IF(COUNTIFS(TabSynthez[Test],"="&amp;$AE113&amp;".*",TabSynthez[Page14],"Validé")+COUNTIFS(TabSynthez[Test],"="&amp;$AE113&amp;".*",TabSynthez[Page14],"NA")=$AF113,1,0),0)</f>
        <v>1</v>
      </c>
      <c r="AU113" s="22">
        <f>IF(COUNTIFS(TabSynthez[Test],"="&amp;$AE113&amp;".*",TabSynthez[Page15],"Validé")&gt;0,IF(COUNTIFS(TabSynthez[Test],"="&amp;$AE113&amp;".*",TabSynthez[Page15],"Validé")+COUNTIFS(TabSynthez[Test],"="&amp;$AE113&amp;".*",TabSynthez[Page15],"NA")=$AF113,1,0),0)</f>
        <v>1</v>
      </c>
      <c r="AV113" s="22">
        <f>IF(COUNTIFS(TabSynthez[Test],"="&amp;$AE113&amp;".*",TabSynthez[Page16],"Validé")&gt;0,IF(COUNTIFS(TabSynthez[Test],"="&amp;$AE113&amp;".*",TabSynthez[Page16],"Validé")+COUNTIFS(TabSynthez[Test],"="&amp;$AE113&amp;".*",TabSynthez[Page16],"NA")=$AF113,1,0),0)</f>
        <v>0</v>
      </c>
      <c r="AW113" s="22">
        <f>IF(COUNTIFS(TabSynthez[Test],"="&amp;$AE113&amp;".*",TabSynthez[Page17],"Validé")&gt;0,IF(COUNTIFS(TabSynthez[Test],"="&amp;$AE113&amp;".*",TabSynthez[Page17],"Validé")+COUNTIFS(TabSynthez[Test],"="&amp;$AE113&amp;".*",TabSynthez[Page17],"NA")=$AF113,1,0),0)</f>
        <v>0</v>
      </c>
      <c r="AX113" s="22">
        <f>IF(COUNTIFS(TabSynthez[Test],"="&amp;$AE113&amp;".*",TabSynthez[Page18],"Validé")&gt;0,IF(COUNTIFS(TabSynthez[Test],"="&amp;$AE113&amp;".*",TabSynthez[Page18],"Validé")+COUNTIFS(TabSynthez[Test],"="&amp;$AE113&amp;".*",TabSynthez[Page18],"NA")=$AF113,1,0),0)</f>
        <v>1</v>
      </c>
      <c r="AY113" s="22">
        <f>IF(COUNTIFS(TabSynthez[Test],"="&amp;$AE113&amp;".*",TabSynthez[Page19],"Validé")&gt;0,IF(COUNTIFS(TabSynthez[Test],"="&amp;$AE113&amp;".*",TabSynthez[Page19],"Validé")+COUNTIFS(TabSynthez[Test],"="&amp;$AE113&amp;".*",TabSynthez[Page19],"NA")=$AF113,1,0),0)</f>
        <v>1</v>
      </c>
      <c r="AZ113" s="22">
        <f>IF(COUNTIFS(TabSynthez[Test],"="&amp;$AE113&amp;".*",TabSynthez[Page20],"Validé")&gt;0,IF(COUNTIFS(TabSynthez[Test],"="&amp;$AE113&amp;".*",TabSynthez[Page20],"Validé")+COUNTIFS(TabSynthez[Test],"="&amp;$AE113&amp;".*",TabSynthez[Page20],"NA")=$AF113,1,0),0)</f>
        <v>1</v>
      </c>
      <c r="BA113" s="22">
        <f>IF(COUNTIFS(TabSynthez[Test],"="&amp;$AE113&amp;".*",TabSynthez[Page21],"Validé")&gt;0,IF(COUNTIFS(TabSynthez[Test],"="&amp;$AE113&amp;".*",TabSynthez[Page21],"Validé")+COUNTIFS(TabSynthez[Test],"="&amp;$AE113&amp;".*",TabSynthez[Page21],"NA")=$AF113,1,0),0)</f>
        <v>0</v>
      </c>
    </row>
    <row r="114" spans="1:53" s="9" customFormat="1" x14ac:dyDescent="0.25">
      <c r="A114" s="68"/>
      <c r="B114" s="75" t="str">
        <f>Modèle!B116</f>
        <v>Tableaux</v>
      </c>
      <c r="C114" s="82" t="str">
        <f>Modèle!D116</f>
        <v>5.7.5</v>
      </c>
      <c r="D114" s="83" t="str">
        <f>Modèle!E116</f>
        <v>A</v>
      </c>
      <c r="E114" s="188">
        <f ca="1">COUNTIF(OFFSET(Synthèse!$G123,0,0,1,COUNTA(Synthèse!$10:$10)-6),"="&amp;$E$1)</f>
        <v>0</v>
      </c>
      <c r="F114" s="188">
        <f ca="1">COUNTIF(OFFSET(Synthèse!$G123,0,0,1,COUNTA(Synthèse!$10:$10)-6),"="&amp;$F$1)</f>
        <v>2</v>
      </c>
      <c r="G114" s="188">
        <f ca="1">COUNTIF(OFFSET(Synthèse!$G123,0,0,1,COUNTA(Synthèse!$10:$10)-6),"="&amp;$G$1)</f>
        <v>0</v>
      </c>
      <c r="H114" s="188">
        <f ca="1">COUNTIF(OFFSET(Synthèse!$G123,0,0,1,COUNTA(Synthèse!$10:$10)-6),"="&amp;$H$1)</f>
        <v>19</v>
      </c>
      <c r="I114" s="214">
        <f t="shared" ca="1" si="23"/>
        <v>21</v>
      </c>
      <c r="J114" s="68"/>
      <c r="K114" s="96" t="s">
        <v>775</v>
      </c>
      <c r="L114" s="191" t="s">
        <v>25</v>
      </c>
      <c r="M114" s="191"/>
      <c r="N114" s="191" t="s">
        <v>566</v>
      </c>
      <c r="O114" s="192">
        <f ca="1">IF(SUM(E$214:E$215)&gt;=1,0,1)</f>
        <v>0</v>
      </c>
      <c r="P114" s="192">
        <f ca="1">IF(SUM(E$214:E$215)&gt;=1,1,IF(SUM(G$214:G$215)&gt;=1,1,IF(SUM(F$214:F$215)&gt;=1,0,1)))</f>
        <v>1</v>
      </c>
      <c r="Q114" s="192">
        <f ca="1">IF(SUM(E$214:E$215)&gt;=1,1,IF(SUM(G$214:G$215)&gt;=1,0,1))</f>
        <v>1</v>
      </c>
      <c r="R114" s="192">
        <f ca="1">IF(SUM(E$214:E$215)&gt;=1,1,IF(SUM(G$214:G$215)&gt;=1,1,IF(SUM(F$214:F$215)&gt;=1,1,IF(SUM(H$214:H$215)&gt;=1,0,1))))</f>
        <v>1</v>
      </c>
      <c r="S114" s="68"/>
      <c r="U114" s="68"/>
      <c r="X114" s="68"/>
      <c r="AA114" s="68"/>
      <c r="AD114" s="68"/>
      <c r="AE114" s="271" t="s">
        <v>579</v>
      </c>
      <c r="AF114" s="217">
        <f>COUNTIF(TabTrans[Test],"="&amp;Value!$AE114&amp;".*")</f>
        <v>1</v>
      </c>
      <c r="AG114" s="22">
        <f>IF(COUNTIFS(TabSynthez[Test],"="&amp;$AE114&amp;".*",TabSynthez[Page1],"Validé")&gt;0,IF(COUNTIFS(TabSynthez[Test],"="&amp;$AE114&amp;".*",TabSynthez[Page1],"Validé")+COUNTIFS(TabSynthez[Test],"="&amp;$AE114&amp;".*",TabSynthez[Page1],"NA")=$AF114,1,0),0)</f>
        <v>1</v>
      </c>
      <c r="AH114" s="22">
        <f>IF(COUNTIFS(TabSynthez[Test],"="&amp;$AE114&amp;".*",TabSynthez[Page2],"Validé")&gt;0,IF(COUNTIFS(TabSynthez[Test],"="&amp;$AE114&amp;".*",TabSynthez[Page2],"Validé")+COUNTIFS(TabSynthez[Test],"="&amp;$AE114&amp;".*",TabSynthez[Page2],"NA")=$AF114,1,0),0)</f>
        <v>1</v>
      </c>
      <c r="AI114" s="22">
        <f>IF(COUNTIFS(TabSynthez[Test],"="&amp;$AE114&amp;".*",TabSynthez[Page3],"Validé")&gt;0,IF(COUNTIFS(TabSynthez[Test],"="&amp;$AE114&amp;".*",TabSynthez[Page3],"Validé")+COUNTIFS(TabSynthez[Test],"="&amp;$AE114&amp;".*",TabSynthez[Page3],"NA")=$AF114,1,0),0)</f>
        <v>1</v>
      </c>
      <c r="AJ114" s="22">
        <f>IF(COUNTIFS(TabSynthez[Test],"="&amp;$AE114&amp;".*",TabSynthez[Page4],"Validé")&gt;0,IF(COUNTIFS(TabSynthez[Test],"="&amp;$AE114&amp;".*",TabSynthez[Page4],"Validé")+COUNTIFS(TabSynthez[Test],"="&amp;$AE114&amp;".*",TabSynthez[Page4],"NA")=$AF114,1,0),0)</f>
        <v>1</v>
      </c>
      <c r="AK114" s="22">
        <f>IF(COUNTIFS(TabSynthez[Test],"="&amp;$AE114&amp;".*",TabSynthez[Page5],"Validé")&gt;0,IF(COUNTIFS(TabSynthez[Test],"="&amp;$AE114&amp;".*",TabSynthez[Page5],"Validé")+COUNTIFS(TabSynthez[Test],"="&amp;$AE114&amp;".*",TabSynthez[Page5],"NA")=$AF114,1,0),0)</f>
        <v>1</v>
      </c>
      <c r="AL114" s="22">
        <f>IF(COUNTIFS(TabSynthez[Test],"="&amp;$AE114&amp;".*",TabSynthez[Page6],"Validé")&gt;0,IF(COUNTIFS(TabSynthez[Test],"="&amp;$AE114&amp;".*",TabSynthez[Page6],"Validé")+COUNTIFS(TabSynthez[Test],"="&amp;$AE114&amp;".*",TabSynthez[Page6],"NA")=$AF114,1,0),0)</f>
        <v>1</v>
      </c>
      <c r="AM114" s="22">
        <f>IF(COUNTIFS(TabSynthez[Test],"="&amp;$AE114&amp;".*",TabSynthez[Page7],"Validé")&gt;0,IF(COUNTIFS(TabSynthez[Test],"="&amp;$AE114&amp;".*",TabSynthez[Page7],"Validé")+COUNTIFS(TabSynthez[Test],"="&amp;$AE114&amp;".*",TabSynthez[Page7],"NA")=$AF114,1,0),0)</f>
        <v>1</v>
      </c>
      <c r="AN114" s="22">
        <f>IF(COUNTIFS(TabSynthez[Test],"="&amp;$AE114&amp;".*",TabSynthez[Page8],"Validé")&gt;0,IF(COUNTIFS(TabSynthez[Test],"="&amp;$AE114&amp;".*",TabSynthez[Page8],"Validé")+COUNTIFS(TabSynthez[Test],"="&amp;$AE114&amp;".*",TabSynthez[Page8],"NA")=$AF114,1,0),0)</f>
        <v>1</v>
      </c>
      <c r="AO114" s="22">
        <f>IF(COUNTIFS(TabSynthez[Test],"="&amp;$AE114&amp;".*",TabSynthez[Page9],"Validé")&gt;0,IF(COUNTIFS(TabSynthez[Test],"="&amp;$AE114&amp;".*",TabSynthez[Page9],"Validé")+COUNTIFS(TabSynthez[Test],"="&amp;$AE114&amp;".*",TabSynthez[Page9],"NA")=$AF114,1,0),0)</f>
        <v>1</v>
      </c>
      <c r="AP114" s="22">
        <f>IF(COUNTIFS(TabSynthez[Test],"="&amp;$AE114&amp;".*",TabSynthez[Page10],"Validé")&gt;0,IF(COUNTIFS(TabSynthez[Test],"="&amp;$AE114&amp;".*",TabSynthez[Page10],"Validé")+COUNTIFS(TabSynthez[Test],"="&amp;$AE114&amp;".*",TabSynthez[Page10],"NA")=$AF114,1,0),0)</f>
        <v>1</v>
      </c>
      <c r="AQ114" s="22">
        <f>IF(COUNTIFS(TabSynthez[Test],"="&amp;$AE114&amp;".*",TabSynthez[Page11],"Validé")&gt;0,IF(COUNTIFS(TabSynthez[Test],"="&amp;$AE114&amp;".*",TabSynthez[Page11],"Validé")+COUNTIFS(TabSynthez[Test],"="&amp;$AE114&amp;".*",TabSynthez[Page11],"NA")=$AF114,1,0),0)</f>
        <v>1</v>
      </c>
      <c r="AR114" s="22">
        <f>IF(COUNTIFS(TabSynthez[Test],"="&amp;$AE114&amp;".*",TabSynthez[Page12],"Validé")&gt;0,IF(COUNTIFS(TabSynthez[Test],"="&amp;$AE114&amp;".*",TabSynthez[Page12],"Validé")+COUNTIFS(TabSynthez[Test],"="&amp;$AE114&amp;".*",TabSynthez[Page12],"NA")=$AF114,1,0),0)</f>
        <v>1</v>
      </c>
      <c r="AS114" s="22">
        <f>IF(COUNTIFS(TabSynthez[Test],"="&amp;$AE114&amp;".*",TabSynthez[Page13],"Validé")&gt;0,IF(COUNTIFS(TabSynthez[Test],"="&amp;$AE114&amp;".*",TabSynthez[Page13],"Validé")+COUNTIFS(TabSynthez[Test],"="&amp;$AE114&amp;".*",TabSynthez[Page13],"NA")=$AF114,1,0),0)</f>
        <v>1</v>
      </c>
      <c r="AT114" s="22">
        <f>IF(COUNTIFS(TabSynthez[Test],"="&amp;$AE114&amp;".*",TabSynthez[Page14],"Validé")&gt;0,IF(COUNTIFS(TabSynthez[Test],"="&amp;$AE114&amp;".*",TabSynthez[Page14],"Validé")+COUNTIFS(TabSynthez[Test],"="&amp;$AE114&amp;".*",TabSynthez[Page14],"NA")=$AF114,1,0),0)</f>
        <v>1</v>
      </c>
      <c r="AU114" s="22">
        <f>IF(COUNTIFS(TabSynthez[Test],"="&amp;$AE114&amp;".*",TabSynthez[Page15],"Validé")&gt;0,IF(COUNTIFS(TabSynthez[Test],"="&amp;$AE114&amp;".*",TabSynthez[Page15],"Validé")+COUNTIFS(TabSynthez[Test],"="&amp;$AE114&amp;".*",TabSynthez[Page15],"NA")=$AF114,1,0),0)</f>
        <v>1</v>
      </c>
      <c r="AV114" s="22">
        <f>IF(COUNTIFS(TabSynthez[Test],"="&amp;$AE114&amp;".*",TabSynthez[Page16],"Validé")&gt;0,IF(COUNTIFS(TabSynthez[Test],"="&amp;$AE114&amp;".*",TabSynthez[Page16],"Validé")+COUNTIFS(TabSynthez[Test],"="&amp;$AE114&amp;".*",TabSynthez[Page16],"NA")=$AF114,1,0),0)</f>
        <v>1</v>
      </c>
      <c r="AW114" s="22">
        <f>IF(COUNTIFS(TabSynthez[Test],"="&amp;$AE114&amp;".*",TabSynthez[Page17],"Validé")&gt;0,IF(COUNTIFS(TabSynthez[Test],"="&amp;$AE114&amp;".*",TabSynthez[Page17],"Validé")+COUNTIFS(TabSynthez[Test],"="&amp;$AE114&amp;".*",TabSynthez[Page17],"NA")=$AF114,1,0),0)</f>
        <v>1</v>
      </c>
      <c r="AX114" s="22">
        <f>IF(COUNTIFS(TabSynthez[Test],"="&amp;$AE114&amp;".*",TabSynthez[Page18],"Validé")&gt;0,IF(COUNTIFS(TabSynthez[Test],"="&amp;$AE114&amp;".*",TabSynthez[Page18],"Validé")+COUNTIFS(TabSynthez[Test],"="&amp;$AE114&amp;".*",TabSynthez[Page18],"NA")=$AF114,1,0),0)</f>
        <v>1</v>
      </c>
      <c r="AY114" s="22">
        <f>IF(COUNTIFS(TabSynthez[Test],"="&amp;$AE114&amp;".*",TabSynthez[Page19],"Validé")&gt;0,IF(COUNTIFS(TabSynthez[Test],"="&amp;$AE114&amp;".*",TabSynthez[Page19],"Validé")+COUNTIFS(TabSynthez[Test],"="&amp;$AE114&amp;".*",TabSynthez[Page19],"NA")=$AF114,1,0),0)</f>
        <v>1</v>
      </c>
      <c r="AZ114" s="22">
        <f>IF(COUNTIFS(TabSynthez[Test],"="&amp;$AE114&amp;".*",TabSynthez[Page20],"Validé")&gt;0,IF(COUNTIFS(TabSynthez[Test],"="&amp;$AE114&amp;".*",TabSynthez[Page20],"Validé")+COUNTIFS(TabSynthez[Test],"="&amp;$AE114&amp;".*",TabSynthez[Page20],"NA")=$AF114,1,0),0)</f>
        <v>1</v>
      </c>
      <c r="BA114" s="22">
        <f>IF(COUNTIFS(TabSynthez[Test],"="&amp;$AE114&amp;".*",TabSynthez[Page21],"Validé")&gt;0,IF(COUNTIFS(TabSynthez[Test],"="&amp;$AE114&amp;".*",TabSynthez[Page21],"Validé")+COUNTIFS(TabSynthez[Test],"="&amp;$AE114&amp;".*",TabSynthez[Page21],"NA")=$AF114,1,0),0)</f>
        <v>1</v>
      </c>
    </row>
    <row r="115" spans="1:53" s="9" customFormat="1" x14ac:dyDescent="0.25">
      <c r="A115" s="68"/>
      <c r="B115" s="74" t="str">
        <f>Modèle!B117</f>
        <v>Tableaux</v>
      </c>
      <c r="C115" s="80" t="str">
        <f>Modèle!D117</f>
        <v>5.8.1</v>
      </c>
      <c r="D115" s="81" t="str">
        <f>Modèle!E117</f>
        <v>A</v>
      </c>
      <c r="E115" s="187">
        <f ca="1">COUNTIF(OFFSET(Synthèse!$G124,0,0,1,COUNTA(Synthèse!$10:$10)-6),"="&amp;$E$1)</f>
        <v>1</v>
      </c>
      <c r="F115" s="187">
        <f ca="1">COUNTIF(OFFSET(Synthèse!$G124,0,0,1,COUNTA(Synthèse!$10:$10)-6),"="&amp;$F$1)</f>
        <v>0</v>
      </c>
      <c r="G115" s="187">
        <f ca="1">COUNTIF(OFFSET(Synthèse!$G124,0,0,1,COUNTA(Synthèse!$10:$10)-6),"="&amp;$G$1)</f>
        <v>0</v>
      </c>
      <c r="H115" s="187">
        <f ca="1">COUNTIF(OFFSET(Synthèse!$G124,0,0,1,COUNTA(Synthèse!$10:$10)-6),"="&amp;$H$1)</f>
        <v>20</v>
      </c>
      <c r="I115" s="214">
        <f t="shared" ca="1" si="23"/>
        <v>21</v>
      </c>
      <c r="J115" s="68"/>
      <c r="K115" s="96" t="s">
        <v>776</v>
      </c>
      <c r="L115" s="191" t="s">
        <v>25</v>
      </c>
      <c r="M115" s="191"/>
      <c r="N115" s="191" t="s">
        <v>567</v>
      </c>
      <c r="O115" s="192">
        <f ca="1">IF(SUM(E$216:E$217)&gt;=1,0,1)</f>
        <v>0</v>
      </c>
      <c r="P115" s="192">
        <f ca="1">IF(SUM(E$216:E$217)&gt;=1,1,IF(SUM(G$216:G$217)&gt;=1,1,IF(SUM(F$216:F$217)&gt;=1,0,1)))</f>
        <v>1</v>
      </c>
      <c r="Q115" s="192">
        <f ca="1">IF(SUM(E$216:E$217)&gt;=1,1,IF(SUM(G$216:G$217)&gt;=1,0,1))</f>
        <v>1</v>
      </c>
      <c r="R115" s="192">
        <f ca="1">IF(SUM(E$216:E$217)&gt;=1,1,IF(SUM(G$216:G$217)&gt;=1,1,IF(SUM(F$216:F$217)&gt;=1,1,IF(SUM(H$216:H$217)&gt;=1,0,1))))</f>
        <v>1</v>
      </c>
      <c r="S115" s="68"/>
      <c r="U115" s="68"/>
      <c r="X115" s="68"/>
      <c r="AA115" s="68"/>
      <c r="AD115" s="68"/>
      <c r="AE115" s="271" t="s">
        <v>580</v>
      </c>
      <c r="AF115" s="217">
        <f>COUNTIF(TabTrans[Test],"="&amp;Value!$AE115&amp;".*")</f>
        <v>4</v>
      </c>
      <c r="AG115" s="22">
        <f>IF(COUNTIFS(TabSynthez[Test],"="&amp;$AE115&amp;".*",TabSynthez[Page1],"Validé")&gt;0,IF(COUNTIFS(TabSynthez[Test],"="&amp;$AE115&amp;".*",TabSynthez[Page1],"Validé")+COUNTIFS(TabSynthez[Test],"="&amp;$AE115&amp;".*",TabSynthez[Page1],"NA")=$AF115,1,0),0)</f>
        <v>1</v>
      </c>
      <c r="AH115" s="22">
        <f>IF(COUNTIFS(TabSynthez[Test],"="&amp;$AE115&amp;".*",TabSynthez[Page2],"Validé")&gt;0,IF(COUNTIFS(TabSynthez[Test],"="&amp;$AE115&amp;".*",TabSynthez[Page2],"Validé")+COUNTIFS(TabSynthez[Test],"="&amp;$AE115&amp;".*",TabSynthez[Page2],"NA")=$AF115,1,0),0)</f>
        <v>1</v>
      </c>
      <c r="AI115" s="22">
        <f>IF(COUNTIFS(TabSynthez[Test],"="&amp;$AE115&amp;".*",TabSynthez[Page3],"Validé")&gt;0,IF(COUNTIFS(TabSynthez[Test],"="&amp;$AE115&amp;".*",TabSynthez[Page3],"Validé")+COUNTIFS(TabSynthez[Test],"="&amp;$AE115&amp;".*",TabSynthez[Page3],"NA")=$AF115,1,0),0)</f>
        <v>1</v>
      </c>
      <c r="AJ115" s="22">
        <f>IF(COUNTIFS(TabSynthez[Test],"="&amp;$AE115&amp;".*",TabSynthez[Page4],"Validé")&gt;0,IF(COUNTIFS(TabSynthez[Test],"="&amp;$AE115&amp;".*",TabSynthez[Page4],"Validé")+COUNTIFS(TabSynthez[Test],"="&amp;$AE115&amp;".*",TabSynthez[Page4],"NA")=$AF115,1,0),0)</f>
        <v>1</v>
      </c>
      <c r="AK115" s="22">
        <f>IF(COUNTIFS(TabSynthez[Test],"="&amp;$AE115&amp;".*",TabSynthez[Page5],"Validé")&gt;0,IF(COUNTIFS(TabSynthez[Test],"="&amp;$AE115&amp;".*",TabSynthez[Page5],"Validé")+COUNTIFS(TabSynthez[Test],"="&amp;$AE115&amp;".*",TabSynthez[Page5],"NA")=$AF115,1,0),0)</f>
        <v>1</v>
      </c>
      <c r="AL115" s="22">
        <f>IF(COUNTIFS(TabSynthez[Test],"="&amp;$AE115&amp;".*",TabSynthez[Page6],"Validé")&gt;0,IF(COUNTIFS(TabSynthez[Test],"="&amp;$AE115&amp;".*",TabSynthez[Page6],"Validé")+COUNTIFS(TabSynthez[Test],"="&amp;$AE115&amp;".*",TabSynthez[Page6],"NA")=$AF115,1,0),0)</f>
        <v>1</v>
      </c>
      <c r="AM115" s="22">
        <f>IF(COUNTIFS(TabSynthez[Test],"="&amp;$AE115&amp;".*",TabSynthez[Page7],"Validé")&gt;0,IF(COUNTIFS(TabSynthez[Test],"="&amp;$AE115&amp;".*",TabSynthez[Page7],"Validé")+COUNTIFS(TabSynthez[Test],"="&amp;$AE115&amp;".*",TabSynthez[Page7],"NA")=$AF115,1,0),0)</f>
        <v>1</v>
      </c>
      <c r="AN115" s="22">
        <f>IF(COUNTIFS(TabSynthez[Test],"="&amp;$AE115&amp;".*",TabSynthez[Page8],"Validé")&gt;0,IF(COUNTIFS(TabSynthez[Test],"="&amp;$AE115&amp;".*",TabSynthez[Page8],"Validé")+COUNTIFS(TabSynthez[Test],"="&amp;$AE115&amp;".*",TabSynthez[Page8],"NA")=$AF115,1,0),0)</f>
        <v>1</v>
      </c>
      <c r="AO115" s="22">
        <f>IF(COUNTIFS(TabSynthez[Test],"="&amp;$AE115&amp;".*",TabSynthez[Page9],"Validé")&gt;0,IF(COUNTIFS(TabSynthez[Test],"="&amp;$AE115&amp;".*",TabSynthez[Page9],"Validé")+COUNTIFS(TabSynthez[Test],"="&amp;$AE115&amp;".*",TabSynthez[Page9],"NA")=$AF115,1,0),0)</f>
        <v>1</v>
      </c>
      <c r="AP115" s="22">
        <f>IF(COUNTIFS(TabSynthez[Test],"="&amp;$AE115&amp;".*",TabSynthez[Page10],"Validé")&gt;0,IF(COUNTIFS(TabSynthez[Test],"="&amp;$AE115&amp;".*",TabSynthez[Page10],"Validé")+COUNTIFS(TabSynthez[Test],"="&amp;$AE115&amp;".*",TabSynthez[Page10],"NA")=$AF115,1,0),0)</f>
        <v>1</v>
      </c>
      <c r="AQ115" s="22">
        <f>IF(COUNTIFS(TabSynthez[Test],"="&amp;$AE115&amp;".*",TabSynthez[Page11],"Validé")&gt;0,IF(COUNTIFS(TabSynthez[Test],"="&amp;$AE115&amp;".*",TabSynthez[Page11],"Validé")+COUNTIFS(TabSynthez[Test],"="&amp;$AE115&amp;".*",TabSynthez[Page11],"NA")=$AF115,1,0),0)</f>
        <v>1</v>
      </c>
      <c r="AR115" s="22">
        <f>IF(COUNTIFS(TabSynthez[Test],"="&amp;$AE115&amp;".*",TabSynthez[Page12],"Validé")&gt;0,IF(COUNTIFS(TabSynthez[Test],"="&amp;$AE115&amp;".*",TabSynthez[Page12],"Validé")+COUNTIFS(TabSynthez[Test],"="&amp;$AE115&amp;".*",TabSynthez[Page12],"NA")=$AF115,1,0),0)</f>
        <v>1</v>
      </c>
      <c r="AS115" s="22">
        <f>IF(COUNTIFS(TabSynthez[Test],"="&amp;$AE115&amp;".*",TabSynthez[Page13],"Validé")&gt;0,IF(COUNTIFS(TabSynthez[Test],"="&amp;$AE115&amp;".*",TabSynthez[Page13],"Validé")+COUNTIFS(TabSynthez[Test],"="&amp;$AE115&amp;".*",TabSynthez[Page13],"NA")=$AF115,1,0),0)</f>
        <v>1</v>
      </c>
      <c r="AT115" s="22">
        <f>IF(COUNTIFS(TabSynthez[Test],"="&amp;$AE115&amp;".*",TabSynthez[Page14],"Validé")&gt;0,IF(COUNTIFS(TabSynthez[Test],"="&amp;$AE115&amp;".*",TabSynthez[Page14],"Validé")+COUNTIFS(TabSynthez[Test],"="&amp;$AE115&amp;".*",TabSynthez[Page14],"NA")=$AF115,1,0),0)</f>
        <v>1</v>
      </c>
      <c r="AU115" s="22">
        <f>IF(COUNTIFS(TabSynthez[Test],"="&amp;$AE115&amp;".*",TabSynthez[Page15],"Validé")&gt;0,IF(COUNTIFS(TabSynthez[Test],"="&amp;$AE115&amp;".*",TabSynthez[Page15],"Validé")+COUNTIFS(TabSynthez[Test],"="&amp;$AE115&amp;".*",TabSynthez[Page15],"NA")=$AF115,1,0),0)</f>
        <v>1</v>
      </c>
      <c r="AV115" s="22">
        <f>IF(COUNTIFS(TabSynthez[Test],"="&amp;$AE115&amp;".*",TabSynthez[Page16],"Validé")&gt;0,IF(COUNTIFS(TabSynthez[Test],"="&amp;$AE115&amp;".*",TabSynthez[Page16],"Validé")+COUNTIFS(TabSynthez[Test],"="&amp;$AE115&amp;".*",TabSynthez[Page16],"NA")=$AF115,1,0),0)</f>
        <v>0</v>
      </c>
      <c r="AW115" s="22">
        <f>IF(COUNTIFS(TabSynthez[Test],"="&amp;$AE115&amp;".*",TabSynthez[Page17],"Validé")&gt;0,IF(COUNTIFS(TabSynthez[Test],"="&amp;$AE115&amp;".*",TabSynthez[Page17],"Validé")+COUNTIFS(TabSynthez[Test],"="&amp;$AE115&amp;".*",TabSynthez[Page17],"NA")=$AF115,1,0),0)</f>
        <v>1</v>
      </c>
      <c r="AX115" s="22">
        <f>IF(COUNTIFS(TabSynthez[Test],"="&amp;$AE115&amp;".*",TabSynthez[Page18],"Validé")&gt;0,IF(COUNTIFS(TabSynthez[Test],"="&amp;$AE115&amp;".*",TabSynthez[Page18],"Validé")+COUNTIFS(TabSynthez[Test],"="&amp;$AE115&amp;".*",TabSynthez[Page18],"NA")=$AF115,1,0),0)</f>
        <v>1</v>
      </c>
      <c r="AY115" s="22">
        <f>IF(COUNTIFS(TabSynthez[Test],"="&amp;$AE115&amp;".*",TabSynthez[Page19],"Validé")&gt;0,IF(COUNTIFS(TabSynthez[Test],"="&amp;$AE115&amp;".*",TabSynthez[Page19],"Validé")+COUNTIFS(TabSynthez[Test],"="&amp;$AE115&amp;".*",TabSynthez[Page19],"NA")=$AF115,1,0),0)</f>
        <v>1</v>
      </c>
      <c r="AZ115" s="22">
        <f>IF(COUNTIFS(TabSynthez[Test],"="&amp;$AE115&amp;".*",TabSynthez[Page20],"Validé")&gt;0,IF(COUNTIFS(TabSynthez[Test],"="&amp;$AE115&amp;".*",TabSynthez[Page20],"Validé")+COUNTIFS(TabSynthez[Test],"="&amp;$AE115&amp;".*",TabSynthez[Page20],"NA")=$AF115,1,0),0)</f>
        <v>1</v>
      </c>
      <c r="BA115" s="22">
        <f>IF(COUNTIFS(TabSynthez[Test],"="&amp;$AE115&amp;".*",TabSynthez[Page21],"Validé")&gt;0,IF(COUNTIFS(TabSynthez[Test],"="&amp;$AE115&amp;".*",TabSynthez[Page21],"Validé")+COUNTIFS(TabSynthez[Test],"="&amp;$AE115&amp;".*",TabSynthez[Page21],"NA")=$AF115,1,0),0)</f>
        <v>1</v>
      </c>
    </row>
    <row r="116" spans="1:53" s="9" customFormat="1" x14ac:dyDescent="0.25">
      <c r="A116" s="68"/>
      <c r="B116" s="75" t="str">
        <f>Modèle!B118</f>
        <v>Liens</v>
      </c>
      <c r="C116" s="82" t="str">
        <f>Modèle!D118</f>
        <v>6.1.1</v>
      </c>
      <c r="D116" s="83" t="str">
        <f>Modèle!E118</f>
        <v>A</v>
      </c>
      <c r="E116" s="188">
        <f ca="1">COUNTIF(OFFSET(Synthèse!$G125,0,0,1,COUNTA(Synthèse!$10:$10)-6),"="&amp;$E$1)</f>
        <v>21</v>
      </c>
      <c r="F116" s="188">
        <f ca="1">COUNTIF(OFFSET(Synthèse!$G125,0,0,1,COUNTA(Synthèse!$10:$10)-6),"="&amp;$F$1)</f>
        <v>0</v>
      </c>
      <c r="G116" s="188">
        <f ca="1">COUNTIF(OFFSET(Synthèse!$G125,0,0,1,COUNTA(Synthèse!$10:$10)-6),"="&amp;$G$1)</f>
        <v>0</v>
      </c>
      <c r="H116" s="188">
        <f ca="1">COUNTIF(OFFSET(Synthèse!$G125,0,0,1,COUNTA(Synthèse!$10:$10)-6),"="&amp;$H$1)</f>
        <v>0</v>
      </c>
      <c r="I116" s="214">
        <f t="shared" ca="1" si="23"/>
        <v>21</v>
      </c>
      <c r="J116" s="68"/>
      <c r="K116" s="96" t="s">
        <v>777</v>
      </c>
      <c r="L116" s="191" t="s">
        <v>25</v>
      </c>
      <c r="M116" s="191"/>
      <c r="N116" s="191" t="s">
        <v>568</v>
      </c>
      <c r="O116" s="192">
        <f ca="1">IF(SUM(E$218:E$218)&gt;=1,0,1)</f>
        <v>0</v>
      </c>
      <c r="P116" s="192">
        <f ca="1">IF(SUM(E$218)&gt;=1,1,IF(SUM(G$218)&gt;=1,1,IF(SUM(F$218)&gt;=1,0,1)))</f>
        <v>1</v>
      </c>
      <c r="Q116" s="192">
        <f ca="1">IF(SUM(E$218)&gt;=1,1,IF(SUM(G$218)&gt;=1,0,1))</f>
        <v>1</v>
      </c>
      <c r="R116" s="192">
        <f ca="1">IF(SUM(E$218)&gt;=1,1,IF(SUM(G$218)&gt;=1,1,IF(SUM(F$218)&gt;=1,1,IF(SUM(H$218)&gt;=1,0,1))))</f>
        <v>1</v>
      </c>
      <c r="S116" s="68"/>
      <c r="U116" s="68"/>
      <c r="X116" s="68"/>
      <c r="AA116" s="68"/>
      <c r="AD116" s="68"/>
      <c r="AE116" s="271" t="s">
        <v>581</v>
      </c>
      <c r="AF116" s="217">
        <f>COUNTIF(TabTrans[Test],"="&amp;Value!$AE116&amp;".*")</f>
        <v>1</v>
      </c>
      <c r="AG116" s="22">
        <f>IF(COUNTIFS(TabSynthez[Test],"="&amp;$AE116&amp;".*",TabSynthez[Page1],"Validé")&gt;0,IF(COUNTIFS(TabSynthez[Test],"="&amp;$AE116&amp;".*",TabSynthez[Page1],"Validé")+COUNTIFS(TabSynthez[Test],"="&amp;$AE116&amp;".*",TabSynthez[Page1],"NA")=$AF116,1,0),0)</f>
        <v>1</v>
      </c>
      <c r="AH116" s="22">
        <f>IF(COUNTIFS(TabSynthez[Test],"="&amp;$AE116&amp;".*",TabSynthez[Page2],"Validé")&gt;0,IF(COUNTIFS(TabSynthez[Test],"="&amp;$AE116&amp;".*",TabSynthez[Page2],"Validé")+COUNTIFS(TabSynthez[Test],"="&amp;$AE116&amp;".*",TabSynthez[Page2],"NA")=$AF116,1,0),0)</f>
        <v>1</v>
      </c>
      <c r="AI116" s="22">
        <f>IF(COUNTIFS(TabSynthez[Test],"="&amp;$AE116&amp;".*",TabSynthez[Page3],"Validé")&gt;0,IF(COUNTIFS(TabSynthez[Test],"="&amp;$AE116&amp;".*",TabSynthez[Page3],"Validé")+COUNTIFS(TabSynthez[Test],"="&amp;$AE116&amp;".*",TabSynthez[Page3],"NA")=$AF116,1,0),0)</f>
        <v>1</v>
      </c>
      <c r="AJ116" s="22">
        <f>IF(COUNTIFS(TabSynthez[Test],"="&amp;$AE116&amp;".*",TabSynthez[Page4],"Validé")&gt;0,IF(COUNTIFS(TabSynthez[Test],"="&amp;$AE116&amp;".*",TabSynthez[Page4],"Validé")+COUNTIFS(TabSynthez[Test],"="&amp;$AE116&amp;".*",TabSynthez[Page4],"NA")=$AF116,1,0),0)</f>
        <v>1</v>
      </c>
      <c r="AK116" s="22">
        <f>IF(COUNTIFS(TabSynthez[Test],"="&amp;$AE116&amp;".*",TabSynthez[Page5],"Validé")&gt;0,IF(COUNTIFS(TabSynthez[Test],"="&amp;$AE116&amp;".*",TabSynthez[Page5],"Validé")+COUNTIFS(TabSynthez[Test],"="&amp;$AE116&amp;".*",TabSynthez[Page5],"NA")=$AF116,1,0),0)</f>
        <v>1</v>
      </c>
      <c r="AL116" s="22">
        <f>IF(COUNTIFS(TabSynthez[Test],"="&amp;$AE116&amp;".*",TabSynthez[Page6],"Validé")&gt;0,IF(COUNTIFS(TabSynthez[Test],"="&amp;$AE116&amp;".*",TabSynthez[Page6],"Validé")+COUNTIFS(TabSynthez[Test],"="&amp;$AE116&amp;".*",TabSynthez[Page6],"NA")=$AF116,1,0),0)</f>
        <v>1</v>
      </c>
      <c r="AM116" s="22">
        <f>IF(COUNTIFS(TabSynthez[Test],"="&amp;$AE116&amp;".*",TabSynthez[Page7],"Validé")&gt;0,IF(COUNTIFS(TabSynthez[Test],"="&amp;$AE116&amp;".*",TabSynthez[Page7],"Validé")+COUNTIFS(TabSynthez[Test],"="&amp;$AE116&amp;".*",TabSynthez[Page7],"NA")=$AF116,1,0),0)</f>
        <v>1</v>
      </c>
      <c r="AN116" s="22">
        <f>IF(COUNTIFS(TabSynthez[Test],"="&amp;$AE116&amp;".*",TabSynthez[Page8],"Validé")&gt;0,IF(COUNTIFS(TabSynthez[Test],"="&amp;$AE116&amp;".*",TabSynthez[Page8],"Validé")+COUNTIFS(TabSynthez[Test],"="&amp;$AE116&amp;".*",TabSynthez[Page8],"NA")=$AF116,1,0),0)</f>
        <v>1</v>
      </c>
      <c r="AO116" s="22">
        <f>IF(COUNTIFS(TabSynthez[Test],"="&amp;$AE116&amp;".*",TabSynthez[Page9],"Validé")&gt;0,IF(COUNTIFS(TabSynthez[Test],"="&amp;$AE116&amp;".*",TabSynthez[Page9],"Validé")+COUNTIFS(TabSynthez[Test],"="&amp;$AE116&amp;".*",TabSynthez[Page9],"NA")=$AF116,1,0),0)</f>
        <v>1</v>
      </c>
      <c r="AP116" s="22">
        <f>IF(COUNTIFS(TabSynthez[Test],"="&amp;$AE116&amp;".*",TabSynthez[Page10],"Validé")&gt;0,IF(COUNTIFS(TabSynthez[Test],"="&amp;$AE116&amp;".*",TabSynthez[Page10],"Validé")+COUNTIFS(TabSynthez[Test],"="&amp;$AE116&amp;".*",TabSynthez[Page10],"NA")=$AF116,1,0),0)</f>
        <v>1</v>
      </c>
      <c r="AQ116" s="22">
        <f>IF(COUNTIFS(TabSynthez[Test],"="&amp;$AE116&amp;".*",TabSynthez[Page11],"Validé")&gt;0,IF(COUNTIFS(TabSynthez[Test],"="&amp;$AE116&amp;".*",TabSynthez[Page11],"Validé")+COUNTIFS(TabSynthez[Test],"="&amp;$AE116&amp;".*",TabSynthez[Page11],"NA")=$AF116,1,0),0)</f>
        <v>1</v>
      </c>
      <c r="AR116" s="22">
        <f>IF(COUNTIFS(TabSynthez[Test],"="&amp;$AE116&amp;".*",TabSynthez[Page12],"Validé")&gt;0,IF(COUNTIFS(TabSynthez[Test],"="&amp;$AE116&amp;".*",TabSynthez[Page12],"Validé")+COUNTIFS(TabSynthez[Test],"="&amp;$AE116&amp;".*",TabSynthez[Page12],"NA")=$AF116,1,0),0)</f>
        <v>1</v>
      </c>
      <c r="AS116" s="22">
        <f>IF(COUNTIFS(TabSynthez[Test],"="&amp;$AE116&amp;".*",TabSynthez[Page13],"Validé")&gt;0,IF(COUNTIFS(TabSynthez[Test],"="&amp;$AE116&amp;".*",TabSynthez[Page13],"Validé")+COUNTIFS(TabSynthez[Test],"="&amp;$AE116&amp;".*",TabSynthez[Page13],"NA")=$AF116,1,0),0)</f>
        <v>1</v>
      </c>
      <c r="AT116" s="22">
        <f>IF(COUNTIFS(TabSynthez[Test],"="&amp;$AE116&amp;".*",TabSynthez[Page14],"Validé")&gt;0,IF(COUNTIFS(TabSynthez[Test],"="&amp;$AE116&amp;".*",TabSynthez[Page14],"Validé")+COUNTIFS(TabSynthez[Test],"="&amp;$AE116&amp;".*",TabSynthez[Page14],"NA")=$AF116,1,0),0)</f>
        <v>1</v>
      </c>
      <c r="AU116" s="22">
        <f>IF(COUNTIFS(TabSynthez[Test],"="&amp;$AE116&amp;".*",TabSynthez[Page15],"Validé")&gt;0,IF(COUNTIFS(TabSynthez[Test],"="&amp;$AE116&amp;".*",TabSynthez[Page15],"Validé")+COUNTIFS(TabSynthez[Test],"="&amp;$AE116&amp;".*",TabSynthez[Page15],"NA")=$AF116,1,0),0)</f>
        <v>1</v>
      </c>
      <c r="AV116" s="22">
        <f>IF(COUNTIFS(TabSynthez[Test],"="&amp;$AE116&amp;".*",TabSynthez[Page16],"Validé")&gt;0,IF(COUNTIFS(TabSynthez[Test],"="&amp;$AE116&amp;".*",TabSynthez[Page16],"Validé")+COUNTIFS(TabSynthez[Test],"="&amp;$AE116&amp;".*",TabSynthez[Page16],"NA")=$AF116,1,0),0)</f>
        <v>1</v>
      </c>
      <c r="AW116" s="22">
        <f>IF(COUNTIFS(TabSynthez[Test],"="&amp;$AE116&amp;".*",TabSynthez[Page17],"Validé")&gt;0,IF(COUNTIFS(TabSynthez[Test],"="&amp;$AE116&amp;".*",TabSynthez[Page17],"Validé")+COUNTIFS(TabSynthez[Test],"="&amp;$AE116&amp;".*",TabSynthez[Page17],"NA")=$AF116,1,0),0)</f>
        <v>1</v>
      </c>
      <c r="AX116" s="22">
        <f>IF(COUNTIFS(TabSynthez[Test],"="&amp;$AE116&amp;".*",TabSynthez[Page18],"Validé")&gt;0,IF(COUNTIFS(TabSynthez[Test],"="&amp;$AE116&amp;".*",TabSynthez[Page18],"Validé")+COUNTIFS(TabSynthez[Test],"="&amp;$AE116&amp;".*",TabSynthez[Page18],"NA")=$AF116,1,0),0)</f>
        <v>1</v>
      </c>
      <c r="AY116" s="22">
        <f>IF(COUNTIFS(TabSynthez[Test],"="&amp;$AE116&amp;".*",TabSynthez[Page19],"Validé")&gt;0,IF(COUNTIFS(TabSynthez[Test],"="&amp;$AE116&amp;".*",TabSynthez[Page19],"Validé")+COUNTIFS(TabSynthez[Test],"="&amp;$AE116&amp;".*",TabSynthez[Page19],"NA")=$AF116,1,0),0)</f>
        <v>1</v>
      </c>
      <c r="AZ116" s="22">
        <f>IF(COUNTIFS(TabSynthez[Test],"="&amp;$AE116&amp;".*",TabSynthez[Page20],"Validé")&gt;0,IF(COUNTIFS(TabSynthez[Test],"="&amp;$AE116&amp;".*",TabSynthez[Page20],"Validé")+COUNTIFS(TabSynthez[Test],"="&amp;$AE116&amp;".*",TabSynthez[Page20],"NA")=$AF116,1,0),0)</f>
        <v>1</v>
      </c>
      <c r="BA116" s="22">
        <f>IF(COUNTIFS(TabSynthez[Test],"="&amp;$AE116&amp;".*",TabSynthez[Page21],"Validé")&gt;0,IF(COUNTIFS(TabSynthez[Test],"="&amp;$AE116&amp;".*",TabSynthez[Page21],"Validé")+COUNTIFS(TabSynthez[Test],"="&amp;$AE116&amp;".*",TabSynthez[Page21],"NA")=$AF116,1,0),0)</f>
        <v>1</v>
      </c>
    </row>
    <row r="117" spans="1:53" s="9" customFormat="1" x14ac:dyDescent="0.25">
      <c r="A117" s="68"/>
      <c r="B117" s="75" t="str">
        <f>Modèle!B119</f>
        <v>Liens</v>
      </c>
      <c r="C117" s="82" t="str">
        <f>Modèle!D119</f>
        <v>6.1.2</v>
      </c>
      <c r="D117" s="83" t="str">
        <f>Modèle!E119</f>
        <v>A</v>
      </c>
      <c r="E117" s="188">
        <f ca="1">COUNTIF(OFFSET(Synthèse!$G126,0,0,1,COUNTA(Synthèse!$10:$10)-6),"="&amp;$E$1)</f>
        <v>0</v>
      </c>
      <c r="F117" s="188">
        <f ca="1">COUNTIF(OFFSET(Synthèse!$G126,0,0,1,COUNTA(Synthèse!$10:$10)-6),"="&amp;$F$1)</f>
        <v>0</v>
      </c>
      <c r="G117" s="188">
        <f ca="1">COUNTIF(OFFSET(Synthèse!$G126,0,0,1,COUNTA(Synthèse!$10:$10)-6),"="&amp;$G$1)</f>
        <v>0</v>
      </c>
      <c r="H117" s="188">
        <f ca="1">COUNTIF(OFFSET(Synthèse!$G126,0,0,1,COUNTA(Synthèse!$10:$10)-6),"="&amp;$H$1)</f>
        <v>21</v>
      </c>
      <c r="I117" s="214">
        <f t="shared" ca="1" si="23"/>
        <v>21</v>
      </c>
      <c r="J117" s="68"/>
      <c r="K117" s="96" t="s">
        <v>778</v>
      </c>
      <c r="L117" s="193" t="s">
        <v>25</v>
      </c>
      <c r="M117" s="193"/>
      <c r="N117" s="193" t="s">
        <v>569</v>
      </c>
      <c r="O117" s="194">
        <f ca="1">IF(SUM(E$219:E$219)&gt;=1,0,1)</f>
        <v>0</v>
      </c>
      <c r="P117" s="194">
        <f ca="1">IF(SUM(E$219)&gt;=1,1,IF(SUM(G$219)&gt;=1,1,IF(SUM(F$219)&gt;=1,0,1)))</f>
        <v>1</v>
      </c>
      <c r="Q117" s="194">
        <f ca="1">IF(SUM(E$219)&gt;=1,1,IF(SUM(G$219)&gt;=1,0,1))</f>
        <v>1</v>
      </c>
      <c r="R117" s="194">
        <f ca="1">IF(SUM(E$219)&gt;=1,1,IF(SUM(G$219)&gt;=1,1,IF(SUM(F$219)&gt;=1,1,IF(SUM(H$219)&gt;=1,0,1))))</f>
        <v>1</v>
      </c>
      <c r="S117" s="68"/>
      <c r="U117" s="68"/>
      <c r="X117" s="68"/>
      <c r="AA117" s="68"/>
      <c r="AD117" s="68"/>
      <c r="AE117" s="271" t="s">
        <v>582</v>
      </c>
      <c r="AF117" s="217">
        <f>COUNTIF(TabTrans[Test],"="&amp;Value!$AE117&amp;".*")</f>
        <v>1</v>
      </c>
      <c r="AG117" s="22">
        <f>IF(COUNTIFS(TabSynthez[Test],"="&amp;$AE117&amp;".*",TabSynthez[Page1],"Validé")&gt;0,IF(COUNTIFS(TabSynthez[Test],"="&amp;$AE117&amp;".*",TabSynthez[Page1],"Validé")+COUNTIFS(TabSynthez[Test],"="&amp;$AE117&amp;".*",TabSynthez[Page1],"NA")=$AF117,1,0),0)</f>
        <v>0</v>
      </c>
      <c r="AH117" s="22">
        <f>IF(COUNTIFS(TabSynthez[Test],"="&amp;$AE117&amp;".*",TabSynthez[Page2],"Validé")&gt;0,IF(COUNTIFS(TabSynthez[Test],"="&amp;$AE117&amp;".*",TabSynthez[Page2],"Validé")+COUNTIFS(TabSynthez[Test],"="&amp;$AE117&amp;".*",TabSynthez[Page2],"NA")=$AF117,1,0),0)</f>
        <v>0</v>
      </c>
      <c r="AI117" s="22">
        <f>IF(COUNTIFS(TabSynthez[Test],"="&amp;$AE117&amp;".*",TabSynthez[Page3],"Validé")&gt;0,IF(COUNTIFS(TabSynthez[Test],"="&amp;$AE117&amp;".*",TabSynthez[Page3],"Validé")+COUNTIFS(TabSynthez[Test],"="&amp;$AE117&amp;".*",TabSynthez[Page3],"NA")=$AF117,1,0),0)</f>
        <v>0</v>
      </c>
      <c r="AJ117" s="22">
        <f>IF(COUNTIFS(TabSynthez[Test],"="&amp;$AE117&amp;".*",TabSynthez[Page4],"Validé")&gt;0,IF(COUNTIFS(TabSynthez[Test],"="&amp;$AE117&amp;".*",TabSynthez[Page4],"Validé")+COUNTIFS(TabSynthez[Test],"="&amp;$AE117&amp;".*",TabSynthez[Page4],"NA")=$AF117,1,0),0)</f>
        <v>0</v>
      </c>
      <c r="AK117" s="22">
        <f>IF(COUNTIFS(TabSynthez[Test],"="&amp;$AE117&amp;".*",TabSynthez[Page5],"Validé")&gt;0,IF(COUNTIFS(TabSynthez[Test],"="&amp;$AE117&amp;".*",TabSynthez[Page5],"Validé")+COUNTIFS(TabSynthez[Test],"="&amp;$AE117&amp;".*",TabSynthez[Page5],"NA")=$AF117,1,0),0)</f>
        <v>0</v>
      </c>
      <c r="AL117" s="22">
        <f>IF(COUNTIFS(TabSynthez[Test],"="&amp;$AE117&amp;".*",TabSynthez[Page6],"Validé")&gt;0,IF(COUNTIFS(TabSynthez[Test],"="&amp;$AE117&amp;".*",TabSynthez[Page6],"Validé")+COUNTIFS(TabSynthez[Test],"="&amp;$AE117&amp;".*",TabSynthez[Page6],"NA")=$AF117,1,0),0)</f>
        <v>0</v>
      </c>
      <c r="AM117" s="22">
        <f>IF(COUNTIFS(TabSynthez[Test],"="&amp;$AE117&amp;".*",TabSynthez[Page7],"Validé")&gt;0,IF(COUNTIFS(TabSynthez[Test],"="&amp;$AE117&amp;".*",TabSynthez[Page7],"Validé")+COUNTIFS(TabSynthez[Test],"="&amp;$AE117&amp;".*",TabSynthez[Page7],"NA")=$AF117,1,0),0)</f>
        <v>0</v>
      </c>
      <c r="AN117" s="22">
        <f>IF(COUNTIFS(TabSynthez[Test],"="&amp;$AE117&amp;".*",TabSynthez[Page8],"Validé")&gt;0,IF(COUNTIFS(TabSynthez[Test],"="&amp;$AE117&amp;".*",TabSynthez[Page8],"Validé")+COUNTIFS(TabSynthez[Test],"="&amp;$AE117&amp;".*",TabSynthez[Page8],"NA")=$AF117,1,0),0)</f>
        <v>0</v>
      </c>
      <c r="AO117" s="22">
        <f>IF(COUNTIFS(TabSynthez[Test],"="&amp;$AE117&amp;".*",TabSynthez[Page9],"Validé")&gt;0,IF(COUNTIFS(TabSynthez[Test],"="&amp;$AE117&amp;".*",TabSynthez[Page9],"Validé")+COUNTIFS(TabSynthez[Test],"="&amp;$AE117&amp;".*",TabSynthez[Page9],"NA")=$AF117,1,0),0)</f>
        <v>0</v>
      </c>
      <c r="AP117" s="22">
        <f>IF(COUNTIFS(TabSynthez[Test],"="&amp;$AE117&amp;".*",TabSynthez[Page10],"Validé")&gt;0,IF(COUNTIFS(TabSynthez[Test],"="&amp;$AE117&amp;".*",TabSynthez[Page10],"Validé")+COUNTIFS(TabSynthez[Test],"="&amp;$AE117&amp;".*",TabSynthez[Page10],"NA")=$AF117,1,0),0)</f>
        <v>1</v>
      </c>
      <c r="AQ117" s="22">
        <f>IF(COUNTIFS(TabSynthez[Test],"="&amp;$AE117&amp;".*",TabSynthez[Page11],"Validé")&gt;0,IF(COUNTIFS(TabSynthez[Test],"="&amp;$AE117&amp;".*",TabSynthez[Page11],"Validé")+COUNTIFS(TabSynthez[Test],"="&amp;$AE117&amp;".*",TabSynthez[Page11],"NA")=$AF117,1,0),0)</f>
        <v>1</v>
      </c>
      <c r="AR117" s="22">
        <f>IF(COUNTIFS(TabSynthez[Test],"="&amp;$AE117&amp;".*",TabSynthez[Page12],"Validé")&gt;0,IF(COUNTIFS(TabSynthez[Test],"="&amp;$AE117&amp;".*",TabSynthez[Page12],"Validé")+COUNTIFS(TabSynthez[Test],"="&amp;$AE117&amp;".*",TabSynthez[Page12],"NA")=$AF117,1,0),0)</f>
        <v>0</v>
      </c>
      <c r="AS117" s="22">
        <f>IF(COUNTIFS(TabSynthez[Test],"="&amp;$AE117&amp;".*",TabSynthez[Page13],"Validé")&gt;0,IF(COUNTIFS(TabSynthez[Test],"="&amp;$AE117&amp;".*",TabSynthez[Page13],"Validé")+COUNTIFS(TabSynthez[Test],"="&amp;$AE117&amp;".*",TabSynthez[Page13],"NA")=$AF117,1,0),0)</f>
        <v>0</v>
      </c>
      <c r="AT117" s="22">
        <f>IF(COUNTIFS(TabSynthez[Test],"="&amp;$AE117&amp;".*",TabSynthez[Page14],"Validé")&gt;0,IF(COUNTIFS(TabSynthez[Test],"="&amp;$AE117&amp;".*",TabSynthez[Page14],"Validé")+COUNTIFS(TabSynthez[Test],"="&amp;$AE117&amp;".*",TabSynthez[Page14],"NA")=$AF117,1,0),0)</f>
        <v>0</v>
      </c>
      <c r="AU117" s="22">
        <f>IF(COUNTIFS(TabSynthez[Test],"="&amp;$AE117&amp;".*",TabSynthez[Page15],"Validé")&gt;0,IF(COUNTIFS(TabSynthez[Test],"="&amp;$AE117&amp;".*",TabSynthez[Page15],"Validé")+COUNTIFS(TabSynthez[Test],"="&amp;$AE117&amp;".*",TabSynthez[Page15],"NA")=$AF117,1,0),0)</f>
        <v>0</v>
      </c>
      <c r="AV117" s="22">
        <f>IF(COUNTIFS(TabSynthez[Test],"="&amp;$AE117&amp;".*",TabSynthez[Page16],"Validé")&gt;0,IF(COUNTIFS(TabSynthez[Test],"="&amp;$AE117&amp;".*",TabSynthez[Page16],"Validé")+COUNTIFS(TabSynthez[Test],"="&amp;$AE117&amp;".*",TabSynthez[Page16],"NA")=$AF117,1,0),0)</f>
        <v>0</v>
      </c>
      <c r="AW117" s="22">
        <f>IF(COUNTIFS(TabSynthez[Test],"="&amp;$AE117&amp;".*",TabSynthez[Page17],"Validé")&gt;0,IF(COUNTIFS(TabSynthez[Test],"="&amp;$AE117&amp;".*",TabSynthez[Page17],"Validé")+COUNTIFS(TabSynthez[Test],"="&amp;$AE117&amp;".*",TabSynthez[Page17],"NA")=$AF117,1,0),0)</f>
        <v>0</v>
      </c>
      <c r="AX117" s="22">
        <f>IF(COUNTIFS(TabSynthez[Test],"="&amp;$AE117&amp;".*",TabSynthez[Page18],"Validé")&gt;0,IF(COUNTIFS(TabSynthez[Test],"="&amp;$AE117&amp;".*",TabSynthez[Page18],"Validé")+COUNTIFS(TabSynthez[Test],"="&amp;$AE117&amp;".*",TabSynthez[Page18],"NA")=$AF117,1,0),0)</f>
        <v>0</v>
      </c>
      <c r="AY117" s="22">
        <f>IF(COUNTIFS(TabSynthez[Test],"="&amp;$AE117&amp;".*",TabSynthez[Page19],"Validé")&gt;0,IF(COUNTIFS(TabSynthez[Test],"="&amp;$AE117&amp;".*",TabSynthez[Page19],"Validé")+COUNTIFS(TabSynthez[Test],"="&amp;$AE117&amp;".*",TabSynthez[Page19],"NA")=$AF117,1,0),0)</f>
        <v>0</v>
      </c>
      <c r="AZ117" s="22">
        <f>IF(COUNTIFS(TabSynthez[Test],"="&amp;$AE117&amp;".*",TabSynthez[Page20],"Validé")&gt;0,IF(COUNTIFS(TabSynthez[Test],"="&amp;$AE117&amp;".*",TabSynthez[Page20],"Validé")+COUNTIFS(TabSynthez[Test],"="&amp;$AE117&amp;".*",TabSynthez[Page20],"NA")=$AF117,1,0),0)</f>
        <v>0</v>
      </c>
      <c r="BA117" s="22">
        <f>IF(COUNTIFS(TabSynthez[Test],"="&amp;$AE117&amp;".*",TabSynthez[Page21],"Validé")&gt;0,IF(COUNTIFS(TabSynthez[Test],"="&amp;$AE117&amp;".*",TabSynthez[Page21],"Validé")+COUNTIFS(TabSynthez[Test],"="&amp;$AE117&amp;".*",TabSynthez[Page21],"NA")=$AF117,1,0),0)</f>
        <v>0</v>
      </c>
    </row>
    <row r="118" spans="1:53" s="9" customFormat="1" x14ac:dyDescent="0.25">
      <c r="A118" s="68"/>
      <c r="B118" s="75" t="str">
        <f>Modèle!B120</f>
        <v>Liens</v>
      </c>
      <c r="C118" s="82" t="str">
        <f>Modèle!D120</f>
        <v>6.1.3</v>
      </c>
      <c r="D118" s="83" t="str">
        <f>Modèle!E120</f>
        <v>A</v>
      </c>
      <c r="E118" s="188">
        <f ca="1">COUNTIF(OFFSET(Synthèse!$G127,0,0,1,COUNTA(Synthèse!$10:$10)-6),"="&amp;$E$1)</f>
        <v>0</v>
      </c>
      <c r="F118" s="188">
        <f ca="1">COUNTIF(OFFSET(Synthèse!$G127,0,0,1,COUNTA(Synthèse!$10:$10)-6),"="&amp;$F$1)</f>
        <v>1</v>
      </c>
      <c r="G118" s="188">
        <f ca="1">COUNTIF(OFFSET(Synthèse!$G127,0,0,1,COUNTA(Synthèse!$10:$10)-6),"="&amp;$G$1)</f>
        <v>0</v>
      </c>
      <c r="H118" s="188">
        <f ca="1">COUNTIF(OFFSET(Synthèse!$G127,0,0,1,COUNTA(Synthèse!$10:$10)-6),"="&amp;$H$1)</f>
        <v>20</v>
      </c>
      <c r="I118" s="214">
        <f t="shared" ca="1" si="23"/>
        <v>21</v>
      </c>
      <c r="J118" s="68"/>
      <c r="K118" s="96" t="s">
        <v>779</v>
      </c>
      <c r="L118" s="193" t="s">
        <v>25</v>
      </c>
      <c r="M118" s="193"/>
      <c r="N118" s="193" t="s">
        <v>570</v>
      </c>
      <c r="O118" s="194">
        <f ca="1">IF(SUM(E$220:E$220)&gt;=1,0,1)</f>
        <v>1</v>
      </c>
      <c r="P118" s="194">
        <f ca="1">IF(SUM(E$220)&gt;=1,1,IF(SUM(G$220)&gt;=1,1,IF(SUM(F$220)&gt;=1,0,1)))</f>
        <v>0</v>
      </c>
      <c r="Q118" s="194">
        <f ca="1">IF(SUM(E$220)&gt;=1,1,IF(SUM(G$220)&gt;=1,0,1))</f>
        <v>1</v>
      </c>
      <c r="R118" s="194">
        <f ca="1">IF(SUM(E$220)&gt;=1,1,IF(SUM(G$220)&gt;=1,1,IF(SUM(F$220)&gt;=1,1,IF(SUM(H$220)&gt;=1,0,1))))</f>
        <v>1</v>
      </c>
      <c r="S118" s="68"/>
      <c r="U118" s="68"/>
      <c r="X118" s="68"/>
      <c r="AA118" s="68"/>
      <c r="AD118" s="68"/>
      <c r="AE118" s="271" t="s">
        <v>583</v>
      </c>
      <c r="AF118" s="217">
        <f>COUNTIF(TabTrans[Test],"="&amp;Value!$AE118&amp;".*")</f>
        <v>1</v>
      </c>
      <c r="AG118" s="22">
        <f>IF(COUNTIFS(TabSynthez[Test],"="&amp;$AE118&amp;".*",TabSynthez[Page1],"Validé")&gt;0,IF(COUNTIFS(TabSynthez[Test],"="&amp;$AE118&amp;".*",TabSynthez[Page1],"Validé")+COUNTIFS(TabSynthez[Test],"="&amp;$AE118&amp;".*",TabSynthez[Page1],"NA")=$AF118,1,0),0)</f>
        <v>0</v>
      </c>
      <c r="AH118" s="22">
        <f>IF(COUNTIFS(TabSynthez[Test],"="&amp;$AE118&amp;".*",TabSynthez[Page2],"Validé")&gt;0,IF(COUNTIFS(TabSynthez[Test],"="&amp;$AE118&amp;".*",TabSynthez[Page2],"Validé")+COUNTIFS(TabSynthez[Test],"="&amp;$AE118&amp;".*",TabSynthez[Page2],"NA")=$AF118,1,0),0)</f>
        <v>0</v>
      </c>
      <c r="AI118" s="22">
        <f>IF(COUNTIFS(TabSynthez[Test],"="&amp;$AE118&amp;".*",TabSynthez[Page3],"Validé")&gt;0,IF(COUNTIFS(TabSynthez[Test],"="&amp;$AE118&amp;".*",TabSynthez[Page3],"Validé")+COUNTIFS(TabSynthez[Test],"="&amp;$AE118&amp;".*",TabSynthez[Page3],"NA")=$AF118,1,0),0)</f>
        <v>0</v>
      </c>
      <c r="AJ118" s="22">
        <f>IF(COUNTIFS(TabSynthez[Test],"="&amp;$AE118&amp;".*",TabSynthez[Page4],"Validé")&gt;0,IF(COUNTIFS(TabSynthez[Test],"="&amp;$AE118&amp;".*",TabSynthez[Page4],"Validé")+COUNTIFS(TabSynthez[Test],"="&amp;$AE118&amp;".*",TabSynthez[Page4],"NA")=$AF118,1,0),0)</f>
        <v>0</v>
      </c>
      <c r="AK118" s="22">
        <f>IF(COUNTIFS(TabSynthez[Test],"="&amp;$AE118&amp;".*",TabSynthez[Page5],"Validé")&gt;0,IF(COUNTIFS(TabSynthez[Test],"="&amp;$AE118&amp;".*",TabSynthez[Page5],"Validé")+COUNTIFS(TabSynthez[Test],"="&amp;$AE118&amp;".*",TabSynthez[Page5],"NA")=$AF118,1,0),0)</f>
        <v>0</v>
      </c>
      <c r="AL118" s="22">
        <f>IF(COUNTIFS(TabSynthez[Test],"="&amp;$AE118&amp;".*",TabSynthez[Page6],"Validé")&gt;0,IF(COUNTIFS(TabSynthez[Test],"="&amp;$AE118&amp;".*",TabSynthez[Page6],"Validé")+COUNTIFS(TabSynthez[Test],"="&amp;$AE118&amp;".*",TabSynthez[Page6],"NA")=$AF118,1,0),0)</f>
        <v>0</v>
      </c>
      <c r="AM118" s="22">
        <f>IF(COUNTIFS(TabSynthez[Test],"="&amp;$AE118&amp;".*",TabSynthez[Page7],"Validé")&gt;0,IF(COUNTIFS(TabSynthez[Test],"="&amp;$AE118&amp;".*",TabSynthez[Page7],"Validé")+COUNTIFS(TabSynthez[Test],"="&amp;$AE118&amp;".*",TabSynthez[Page7],"NA")=$AF118,1,0),0)</f>
        <v>0</v>
      </c>
      <c r="AN118" s="22">
        <f>IF(COUNTIFS(TabSynthez[Test],"="&amp;$AE118&amp;".*",TabSynthez[Page8],"Validé")&gt;0,IF(COUNTIFS(TabSynthez[Test],"="&amp;$AE118&amp;".*",TabSynthez[Page8],"Validé")+COUNTIFS(TabSynthez[Test],"="&amp;$AE118&amp;".*",TabSynthez[Page8],"NA")=$AF118,1,0),0)</f>
        <v>0</v>
      </c>
      <c r="AO118" s="22">
        <f>IF(COUNTIFS(TabSynthez[Test],"="&amp;$AE118&amp;".*",TabSynthez[Page9],"Validé")&gt;0,IF(COUNTIFS(TabSynthez[Test],"="&amp;$AE118&amp;".*",TabSynthez[Page9],"Validé")+COUNTIFS(TabSynthez[Test],"="&amp;$AE118&amp;".*",TabSynthez[Page9],"NA")=$AF118,1,0),0)</f>
        <v>0</v>
      </c>
      <c r="AP118" s="22">
        <f>IF(COUNTIFS(TabSynthez[Test],"="&amp;$AE118&amp;".*",TabSynthez[Page10],"Validé")&gt;0,IF(COUNTIFS(TabSynthez[Test],"="&amp;$AE118&amp;".*",TabSynthez[Page10],"Validé")+COUNTIFS(TabSynthez[Test],"="&amp;$AE118&amp;".*",TabSynthez[Page10],"NA")=$AF118,1,0),0)</f>
        <v>0</v>
      </c>
      <c r="AQ118" s="22">
        <f>IF(COUNTIFS(TabSynthez[Test],"="&amp;$AE118&amp;".*",TabSynthez[Page11],"Validé")&gt;0,IF(COUNTIFS(TabSynthez[Test],"="&amp;$AE118&amp;".*",TabSynthez[Page11],"Validé")+COUNTIFS(TabSynthez[Test],"="&amp;$AE118&amp;".*",TabSynthez[Page11],"NA")=$AF118,1,0),0)</f>
        <v>0</v>
      </c>
      <c r="AR118" s="22">
        <f>IF(COUNTIFS(TabSynthez[Test],"="&amp;$AE118&amp;".*",TabSynthez[Page12],"Validé")&gt;0,IF(COUNTIFS(TabSynthez[Test],"="&amp;$AE118&amp;".*",TabSynthez[Page12],"Validé")+COUNTIFS(TabSynthez[Test],"="&amp;$AE118&amp;".*",TabSynthez[Page12],"NA")=$AF118,1,0),0)</f>
        <v>0</v>
      </c>
      <c r="AS118" s="22">
        <f>IF(COUNTIFS(TabSynthez[Test],"="&amp;$AE118&amp;".*",TabSynthez[Page13],"Validé")&gt;0,IF(COUNTIFS(TabSynthez[Test],"="&amp;$AE118&amp;".*",TabSynthez[Page13],"Validé")+COUNTIFS(TabSynthez[Test],"="&amp;$AE118&amp;".*",TabSynthez[Page13],"NA")=$AF118,1,0),0)</f>
        <v>0</v>
      </c>
      <c r="AT118" s="22">
        <f>IF(COUNTIFS(TabSynthez[Test],"="&amp;$AE118&amp;".*",TabSynthez[Page14],"Validé")&gt;0,IF(COUNTIFS(TabSynthez[Test],"="&amp;$AE118&amp;".*",TabSynthez[Page14],"Validé")+COUNTIFS(TabSynthez[Test],"="&amp;$AE118&amp;".*",TabSynthez[Page14],"NA")=$AF118,1,0),0)</f>
        <v>0</v>
      </c>
      <c r="AU118" s="22">
        <f>IF(COUNTIFS(TabSynthez[Test],"="&amp;$AE118&amp;".*",TabSynthez[Page15],"Validé")&gt;0,IF(COUNTIFS(TabSynthez[Test],"="&amp;$AE118&amp;".*",TabSynthez[Page15],"Validé")+COUNTIFS(TabSynthez[Test],"="&amp;$AE118&amp;".*",TabSynthez[Page15],"NA")=$AF118,1,0),0)</f>
        <v>0</v>
      </c>
      <c r="AV118" s="22">
        <f>IF(COUNTIFS(TabSynthez[Test],"="&amp;$AE118&amp;".*",TabSynthez[Page16],"Validé")&gt;0,IF(COUNTIFS(TabSynthez[Test],"="&amp;$AE118&amp;".*",TabSynthez[Page16],"Validé")+COUNTIFS(TabSynthez[Test],"="&amp;$AE118&amp;".*",TabSynthez[Page16],"NA")=$AF118,1,0),0)</f>
        <v>0</v>
      </c>
      <c r="AW118" s="22">
        <f>IF(COUNTIFS(TabSynthez[Test],"="&amp;$AE118&amp;".*",TabSynthez[Page17],"Validé")&gt;0,IF(COUNTIFS(TabSynthez[Test],"="&amp;$AE118&amp;".*",TabSynthez[Page17],"Validé")+COUNTIFS(TabSynthez[Test],"="&amp;$AE118&amp;".*",TabSynthez[Page17],"NA")=$AF118,1,0),0)</f>
        <v>0</v>
      </c>
      <c r="AX118" s="22">
        <f>IF(COUNTIFS(TabSynthez[Test],"="&amp;$AE118&amp;".*",TabSynthez[Page18],"Validé")&gt;0,IF(COUNTIFS(TabSynthez[Test],"="&amp;$AE118&amp;".*",TabSynthez[Page18],"Validé")+COUNTIFS(TabSynthez[Test],"="&amp;$AE118&amp;".*",TabSynthez[Page18],"NA")=$AF118,1,0),0)</f>
        <v>0</v>
      </c>
      <c r="AY118" s="22">
        <f>IF(COUNTIFS(TabSynthez[Test],"="&amp;$AE118&amp;".*",TabSynthez[Page19],"Validé")&gt;0,IF(COUNTIFS(TabSynthez[Test],"="&amp;$AE118&amp;".*",TabSynthez[Page19],"Validé")+COUNTIFS(TabSynthez[Test],"="&amp;$AE118&amp;".*",TabSynthez[Page19],"NA")=$AF118,1,0),0)</f>
        <v>0</v>
      </c>
      <c r="AZ118" s="22">
        <f>IF(COUNTIFS(TabSynthez[Test],"="&amp;$AE118&amp;".*",TabSynthez[Page20],"Validé")&gt;0,IF(COUNTIFS(TabSynthez[Test],"="&amp;$AE118&amp;".*",TabSynthez[Page20],"Validé")+COUNTIFS(TabSynthez[Test],"="&amp;$AE118&amp;".*",TabSynthez[Page20],"NA")=$AF118,1,0),0)</f>
        <v>0</v>
      </c>
      <c r="BA118" s="22">
        <f>IF(COUNTIFS(TabSynthez[Test],"="&amp;$AE118&amp;".*",TabSynthez[Page21],"Validé")&gt;0,IF(COUNTIFS(TabSynthez[Test],"="&amp;$AE118&amp;".*",TabSynthez[Page21],"Validé")+COUNTIFS(TabSynthez[Test],"="&amp;$AE118&amp;".*",TabSynthez[Page21],"NA")=$AF118,1,0),0)</f>
        <v>0</v>
      </c>
    </row>
    <row r="119" spans="1:53" s="9" customFormat="1" x14ac:dyDescent="0.25">
      <c r="A119" s="68"/>
      <c r="B119" s="75" t="str">
        <f>Modèle!B121</f>
        <v>Liens</v>
      </c>
      <c r="C119" s="82" t="str">
        <f>Modèle!D121</f>
        <v>6.1.4</v>
      </c>
      <c r="D119" s="83" t="str">
        <f>Modèle!E121</f>
        <v>A</v>
      </c>
      <c r="E119" s="188">
        <f ca="1">COUNTIF(OFFSET(Synthèse!$G128,0,0,1,COUNTA(Synthèse!$10:$10)-6),"="&amp;$E$1)</f>
        <v>0</v>
      </c>
      <c r="F119" s="188">
        <f ca="1">COUNTIF(OFFSET(Synthèse!$G128,0,0,1,COUNTA(Synthèse!$10:$10)-6),"="&amp;$F$1)</f>
        <v>0</v>
      </c>
      <c r="G119" s="188">
        <f ca="1">COUNTIF(OFFSET(Synthèse!$G128,0,0,1,COUNTA(Synthèse!$10:$10)-6),"="&amp;$G$1)</f>
        <v>0</v>
      </c>
      <c r="H119" s="188">
        <f ca="1">COUNTIF(OFFSET(Synthèse!$G128,0,0,1,COUNTA(Synthèse!$10:$10)-6),"="&amp;$H$1)</f>
        <v>21</v>
      </c>
      <c r="I119" s="214">
        <f t="shared" ca="1" si="23"/>
        <v>21</v>
      </c>
      <c r="J119" s="68"/>
      <c r="K119" s="96" t="s">
        <v>780</v>
      </c>
      <c r="L119" s="193" t="s">
        <v>25</v>
      </c>
      <c r="M119" s="193"/>
      <c r="N119" s="193" t="s">
        <v>571</v>
      </c>
      <c r="O119" s="194">
        <f ca="1">IF(SUM(E$221:E$223)&gt;=1,0,1)</f>
        <v>1</v>
      </c>
      <c r="P119" s="194">
        <f ca="1">IF(SUM(E$221:E$223)&gt;=1,1,IF(SUM(G$221:G$223)&gt;=1,1,IF(SUM(F$221:F$223)&gt;=1,0,1)))</f>
        <v>1</v>
      </c>
      <c r="Q119" s="194">
        <f ca="1">IF(SUM(E$221:E$223)&gt;=1,1,IF(SUM(G$221:G$223)&gt;=1,0,1))</f>
        <v>1</v>
      </c>
      <c r="R119" s="194">
        <f ca="1">IF(SUM(E$221:E$223)&gt;=1,1,IF(SUM(G$221:G$223)&gt;=1,1,IF(SUM(F$221:F$223)&gt;=1,1,IF(SUM(H$221:H$223)&gt;=1,0,1))))</f>
        <v>0</v>
      </c>
      <c r="S119" s="68"/>
      <c r="U119" s="68"/>
      <c r="X119" s="68"/>
      <c r="AA119" s="68"/>
      <c r="AD119" s="68"/>
      <c r="AE119" s="271" t="s">
        <v>584</v>
      </c>
      <c r="AF119" s="217">
        <f>COUNTIF(TabTrans[Test],"="&amp;Value!$AE119&amp;".*")</f>
        <v>1</v>
      </c>
      <c r="AG119" s="22">
        <f>IF(COUNTIFS(TabSynthez[Test],"="&amp;$AE119&amp;".*",TabSynthez[Page1],"Validé")&gt;0,IF(COUNTIFS(TabSynthez[Test],"="&amp;$AE119&amp;".*",TabSynthez[Page1],"Validé")+COUNTIFS(TabSynthez[Test],"="&amp;$AE119&amp;".*",TabSynthez[Page1],"NA")=$AF119,1,0),0)</f>
        <v>0</v>
      </c>
      <c r="AH119" s="22">
        <f>IF(COUNTIFS(TabSynthez[Test],"="&amp;$AE119&amp;".*",TabSynthez[Page2],"Validé")&gt;0,IF(COUNTIFS(TabSynthez[Test],"="&amp;$AE119&amp;".*",TabSynthez[Page2],"Validé")+COUNTIFS(TabSynthez[Test],"="&amp;$AE119&amp;".*",TabSynthez[Page2],"NA")=$AF119,1,0),0)</f>
        <v>0</v>
      </c>
      <c r="AI119" s="22">
        <f>IF(COUNTIFS(TabSynthez[Test],"="&amp;$AE119&amp;".*",TabSynthez[Page3],"Validé")&gt;0,IF(COUNTIFS(TabSynthez[Test],"="&amp;$AE119&amp;".*",TabSynthez[Page3],"Validé")+COUNTIFS(TabSynthez[Test],"="&amp;$AE119&amp;".*",TabSynthez[Page3],"NA")=$AF119,1,0),0)</f>
        <v>0</v>
      </c>
      <c r="AJ119" s="22">
        <f>IF(COUNTIFS(TabSynthez[Test],"="&amp;$AE119&amp;".*",TabSynthez[Page4],"Validé")&gt;0,IF(COUNTIFS(TabSynthez[Test],"="&amp;$AE119&amp;".*",TabSynthez[Page4],"Validé")+COUNTIFS(TabSynthez[Test],"="&amp;$AE119&amp;".*",TabSynthez[Page4],"NA")=$AF119,1,0),0)</f>
        <v>0</v>
      </c>
      <c r="AK119" s="22">
        <f>IF(COUNTIFS(TabSynthez[Test],"="&amp;$AE119&amp;".*",TabSynthez[Page5],"Validé")&gt;0,IF(COUNTIFS(TabSynthez[Test],"="&amp;$AE119&amp;".*",TabSynthez[Page5],"Validé")+COUNTIFS(TabSynthez[Test],"="&amp;$AE119&amp;".*",TabSynthez[Page5],"NA")=$AF119,1,0),0)</f>
        <v>0</v>
      </c>
      <c r="AL119" s="22">
        <f>IF(COUNTIFS(TabSynthez[Test],"="&amp;$AE119&amp;".*",TabSynthez[Page6],"Validé")&gt;0,IF(COUNTIFS(TabSynthez[Test],"="&amp;$AE119&amp;".*",TabSynthez[Page6],"Validé")+COUNTIFS(TabSynthez[Test],"="&amp;$AE119&amp;".*",TabSynthez[Page6],"NA")=$AF119,1,0),0)</f>
        <v>0</v>
      </c>
      <c r="AM119" s="22">
        <f>IF(COUNTIFS(TabSynthez[Test],"="&amp;$AE119&amp;".*",TabSynthez[Page7],"Validé")&gt;0,IF(COUNTIFS(TabSynthez[Test],"="&amp;$AE119&amp;".*",TabSynthez[Page7],"Validé")+COUNTIFS(TabSynthez[Test],"="&amp;$AE119&amp;".*",TabSynthez[Page7],"NA")=$AF119,1,0),0)</f>
        <v>0</v>
      </c>
      <c r="AN119" s="22">
        <f>IF(COUNTIFS(TabSynthez[Test],"="&amp;$AE119&amp;".*",TabSynthez[Page8],"Validé")&gt;0,IF(COUNTIFS(TabSynthez[Test],"="&amp;$AE119&amp;".*",TabSynthez[Page8],"Validé")+COUNTIFS(TabSynthez[Test],"="&amp;$AE119&amp;".*",TabSynthez[Page8],"NA")=$AF119,1,0),0)</f>
        <v>0</v>
      </c>
      <c r="AO119" s="22">
        <f>IF(COUNTIFS(TabSynthez[Test],"="&amp;$AE119&amp;".*",TabSynthez[Page9],"Validé")&gt;0,IF(COUNTIFS(TabSynthez[Test],"="&amp;$AE119&amp;".*",TabSynthez[Page9],"Validé")+COUNTIFS(TabSynthez[Test],"="&amp;$AE119&amp;".*",TabSynthez[Page9],"NA")=$AF119,1,0),0)</f>
        <v>0</v>
      </c>
      <c r="AP119" s="22">
        <f>IF(COUNTIFS(TabSynthez[Test],"="&amp;$AE119&amp;".*",TabSynthez[Page10],"Validé")&gt;0,IF(COUNTIFS(TabSynthez[Test],"="&amp;$AE119&amp;".*",TabSynthez[Page10],"Validé")+COUNTIFS(TabSynthez[Test],"="&amp;$AE119&amp;".*",TabSynthez[Page10],"NA")=$AF119,1,0),0)</f>
        <v>0</v>
      </c>
      <c r="AQ119" s="22">
        <f>IF(COUNTIFS(TabSynthez[Test],"="&amp;$AE119&amp;".*",TabSynthez[Page11],"Validé")&gt;0,IF(COUNTIFS(TabSynthez[Test],"="&amp;$AE119&amp;".*",TabSynthez[Page11],"Validé")+COUNTIFS(TabSynthez[Test],"="&amp;$AE119&amp;".*",TabSynthez[Page11],"NA")=$AF119,1,0),0)</f>
        <v>0</v>
      </c>
      <c r="AR119" s="22">
        <f>IF(COUNTIFS(TabSynthez[Test],"="&amp;$AE119&amp;".*",TabSynthez[Page12],"Validé")&gt;0,IF(COUNTIFS(TabSynthez[Test],"="&amp;$AE119&amp;".*",TabSynthez[Page12],"Validé")+COUNTIFS(TabSynthez[Test],"="&amp;$AE119&amp;".*",TabSynthez[Page12],"NA")=$AF119,1,0),0)</f>
        <v>0</v>
      </c>
      <c r="AS119" s="22">
        <f>IF(COUNTIFS(TabSynthez[Test],"="&amp;$AE119&amp;".*",TabSynthez[Page13],"Validé")&gt;0,IF(COUNTIFS(TabSynthez[Test],"="&amp;$AE119&amp;".*",TabSynthez[Page13],"Validé")+COUNTIFS(TabSynthez[Test],"="&amp;$AE119&amp;".*",TabSynthez[Page13],"NA")=$AF119,1,0),0)</f>
        <v>0</v>
      </c>
      <c r="AT119" s="22">
        <f>IF(COUNTIFS(TabSynthez[Test],"="&amp;$AE119&amp;".*",TabSynthez[Page14],"Validé")&gt;0,IF(COUNTIFS(TabSynthez[Test],"="&amp;$AE119&amp;".*",TabSynthez[Page14],"Validé")+COUNTIFS(TabSynthez[Test],"="&amp;$AE119&amp;".*",TabSynthez[Page14],"NA")=$AF119,1,0),0)</f>
        <v>0</v>
      </c>
      <c r="AU119" s="22">
        <f>IF(COUNTIFS(TabSynthez[Test],"="&amp;$AE119&amp;".*",TabSynthez[Page15],"Validé")&gt;0,IF(COUNTIFS(TabSynthez[Test],"="&amp;$AE119&amp;".*",TabSynthez[Page15],"Validé")+COUNTIFS(TabSynthez[Test],"="&amp;$AE119&amp;".*",TabSynthez[Page15],"NA")=$AF119,1,0),0)</f>
        <v>0</v>
      </c>
      <c r="AV119" s="22">
        <f>IF(COUNTIFS(TabSynthez[Test],"="&amp;$AE119&amp;".*",TabSynthez[Page16],"Validé")&gt;0,IF(COUNTIFS(TabSynthez[Test],"="&amp;$AE119&amp;".*",TabSynthez[Page16],"Validé")+COUNTIFS(TabSynthez[Test],"="&amp;$AE119&amp;".*",TabSynthez[Page16],"NA")=$AF119,1,0),0)</f>
        <v>0</v>
      </c>
      <c r="AW119" s="22">
        <f>IF(COUNTIFS(TabSynthez[Test],"="&amp;$AE119&amp;".*",TabSynthez[Page17],"Validé")&gt;0,IF(COUNTIFS(TabSynthez[Test],"="&amp;$AE119&amp;".*",TabSynthez[Page17],"Validé")+COUNTIFS(TabSynthez[Test],"="&amp;$AE119&amp;".*",TabSynthez[Page17],"NA")=$AF119,1,0),0)</f>
        <v>0</v>
      </c>
      <c r="AX119" s="22">
        <f>IF(COUNTIFS(TabSynthez[Test],"="&amp;$AE119&amp;".*",TabSynthez[Page18],"Validé")&gt;0,IF(COUNTIFS(TabSynthez[Test],"="&amp;$AE119&amp;".*",TabSynthez[Page18],"Validé")+COUNTIFS(TabSynthez[Test],"="&amp;$AE119&amp;".*",TabSynthez[Page18],"NA")=$AF119,1,0),0)</f>
        <v>0</v>
      </c>
      <c r="AY119" s="22">
        <f>IF(COUNTIFS(TabSynthez[Test],"="&amp;$AE119&amp;".*",TabSynthez[Page19],"Validé")&gt;0,IF(COUNTIFS(TabSynthez[Test],"="&amp;$AE119&amp;".*",TabSynthez[Page19],"Validé")+COUNTIFS(TabSynthez[Test],"="&amp;$AE119&amp;".*",TabSynthez[Page19],"NA")=$AF119,1,0),0)</f>
        <v>0</v>
      </c>
      <c r="AZ119" s="22">
        <f>IF(COUNTIFS(TabSynthez[Test],"="&amp;$AE119&amp;".*",TabSynthez[Page20],"Validé")&gt;0,IF(COUNTIFS(TabSynthez[Test],"="&amp;$AE119&amp;".*",TabSynthez[Page20],"Validé")+COUNTIFS(TabSynthez[Test],"="&amp;$AE119&amp;".*",TabSynthez[Page20],"NA")=$AF119,1,0),0)</f>
        <v>0</v>
      </c>
      <c r="BA119" s="22">
        <f>IF(COUNTIFS(TabSynthez[Test],"="&amp;$AE119&amp;".*",TabSynthez[Page21],"Validé")&gt;0,IF(COUNTIFS(TabSynthez[Test],"="&amp;$AE119&amp;".*",TabSynthez[Page21],"Validé")+COUNTIFS(TabSynthez[Test],"="&amp;$AE119&amp;".*",TabSynthez[Page21],"NA")=$AF119,1,0),0)</f>
        <v>0</v>
      </c>
    </row>
    <row r="120" spans="1:53" s="9" customFormat="1" x14ac:dyDescent="0.25">
      <c r="A120" s="68"/>
      <c r="B120" s="75" t="str">
        <f>Modèle!B122</f>
        <v>Liens</v>
      </c>
      <c r="C120" s="82" t="str">
        <f>Modèle!D122</f>
        <v>6.1.5</v>
      </c>
      <c r="D120" s="83" t="str">
        <f>Modèle!E122</f>
        <v>A</v>
      </c>
      <c r="E120" s="188">
        <f ca="1">COUNTIF(OFFSET(Synthèse!$G129,0,0,1,COUNTA(Synthèse!$10:$10)-6),"="&amp;$E$1)</f>
        <v>21</v>
      </c>
      <c r="F120" s="188">
        <f ca="1">COUNTIF(OFFSET(Synthèse!$G129,0,0,1,COUNTA(Synthèse!$10:$10)-6),"="&amp;$F$1)</f>
        <v>0</v>
      </c>
      <c r="G120" s="188">
        <f ca="1">COUNTIF(OFFSET(Synthèse!$G129,0,0,1,COUNTA(Synthèse!$10:$10)-6),"="&amp;$G$1)</f>
        <v>0</v>
      </c>
      <c r="H120" s="188">
        <f ca="1">COUNTIF(OFFSET(Synthèse!$G129,0,0,1,COUNTA(Synthèse!$10:$10)-6),"="&amp;$H$1)</f>
        <v>0</v>
      </c>
      <c r="I120" s="214">
        <f t="shared" ca="1" si="23"/>
        <v>21</v>
      </c>
      <c r="J120" s="68"/>
      <c r="K120" s="96" t="s">
        <v>781</v>
      </c>
      <c r="L120" s="193" t="s">
        <v>25</v>
      </c>
      <c r="M120" s="193"/>
      <c r="N120" s="193" t="s">
        <v>572</v>
      </c>
      <c r="O120" s="194">
        <f ca="1">IF(SUM(E$224:E$226)&gt;=1,0,1)</f>
        <v>1</v>
      </c>
      <c r="P120" s="194">
        <f ca="1">IF(SUM(E$224:E$226)&gt;=1,1,IF(SUM(G$224:G$226)&gt;=1,1,IF(SUM(F$224:F$226)&gt;=1,0,1)))</f>
        <v>1</v>
      </c>
      <c r="Q120" s="194">
        <f ca="1">IF(SUM(E$224:E$226)&gt;=1,1,IF(SUM(G$224:G$226)&gt;=1,0,1))</f>
        <v>1</v>
      </c>
      <c r="R120" s="194">
        <f ca="1">IF(SUM(E$224:E$226)&gt;=1,1,IF(SUM(G$224:G$226)&gt;=1,1,IF(SUM(F$224:F$226)&gt;=1,1,IF(SUM(H$224:H$226)&gt;=1,0,1))))</f>
        <v>0</v>
      </c>
      <c r="S120" s="68"/>
      <c r="U120" s="68"/>
      <c r="X120" s="68"/>
      <c r="AA120" s="68"/>
      <c r="AD120" s="68"/>
      <c r="AE120" s="271" t="s">
        <v>585</v>
      </c>
      <c r="AF120" s="217">
        <f>COUNTIF(TabTrans[Test],"="&amp;Value!$AE120&amp;".*")</f>
        <v>1</v>
      </c>
      <c r="AG120" s="22">
        <f>IF(COUNTIFS(TabSynthez[Test],"="&amp;$AE120&amp;".*",TabSynthez[Page1],"Validé")&gt;0,IF(COUNTIFS(TabSynthez[Test],"="&amp;$AE120&amp;".*",TabSynthez[Page1],"Validé")+COUNTIFS(TabSynthez[Test],"="&amp;$AE120&amp;".*",TabSynthez[Page1],"NA")=$AF120,1,0),0)</f>
        <v>0</v>
      </c>
      <c r="AH120" s="22">
        <f>IF(COUNTIFS(TabSynthez[Test],"="&amp;$AE120&amp;".*",TabSynthez[Page2],"Validé")&gt;0,IF(COUNTIFS(TabSynthez[Test],"="&amp;$AE120&amp;".*",TabSynthez[Page2],"Validé")+COUNTIFS(TabSynthez[Test],"="&amp;$AE120&amp;".*",TabSynthez[Page2],"NA")=$AF120,1,0),0)</f>
        <v>0</v>
      </c>
      <c r="AI120" s="22">
        <f>IF(COUNTIFS(TabSynthez[Test],"="&amp;$AE120&amp;".*",TabSynthez[Page3],"Validé")&gt;0,IF(COUNTIFS(TabSynthez[Test],"="&amp;$AE120&amp;".*",TabSynthez[Page3],"Validé")+COUNTIFS(TabSynthez[Test],"="&amp;$AE120&amp;".*",TabSynthez[Page3],"NA")=$AF120,1,0),0)</f>
        <v>0</v>
      </c>
      <c r="AJ120" s="22">
        <f>IF(COUNTIFS(TabSynthez[Test],"="&amp;$AE120&amp;".*",TabSynthez[Page4],"Validé")&gt;0,IF(COUNTIFS(TabSynthez[Test],"="&amp;$AE120&amp;".*",TabSynthez[Page4],"Validé")+COUNTIFS(TabSynthez[Test],"="&amp;$AE120&amp;".*",TabSynthez[Page4],"NA")=$AF120,1,0),0)</f>
        <v>0</v>
      </c>
      <c r="AK120" s="22">
        <f>IF(COUNTIFS(TabSynthez[Test],"="&amp;$AE120&amp;".*",TabSynthez[Page5],"Validé")&gt;0,IF(COUNTIFS(TabSynthez[Test],"="&amp;$AE120&amp;".*",TabSynthez[Page5],"Validé")+COUNTIFS(TabSynthez[Test],"="&amp;$AE120&amp;".*",TabSynthez[Page5],"NA")=$AF120,1,0),0)</f>
        <v>0</v>
      </c>
      <c r="AL120" s="22">
        <f>IF(COUNTIFS(TabSynthez[Test],"="&amp;$AE120&amp;".*",TabSynthez[Page6],"Validé")&gt;0,IF(COUNTIFS(TabSynthez[Test],"="&amp;$AE120&amp;".*",TabSynthez[Page6],"Validé")+COUNTIFS(TabSynthez[Test],"="&amp;$AE120&amp;".*",TabSynthez[Page6],"NA")=$AF120,1,0),0)</f>
        <v>0</v>
      </c>
      <c r="AM120" s="22">
        <f>IF(COUNTIFS(TabSynthez[Test],"="&amp;$AE120&amp;".*",TabSynthez[Page7],"Validé")&gt;0,IF(COUNTIFS(TabSynthez[Test],"="&amp;$AE120&amp;".*",TabSynthez[Page7],"Validé")+COUNTIFS(TabSynthez[Test],"="&amp;$AE120&amp;".*",TabSynthez[Page7],"NA")=$AF120,1,0),0)</f>
        <v>0</v>
      </c>
      <c r="AN120" s="22">
        <f>IF(COUNTIFS(TabSynthez[Test],"="&amp;$AE120&amp;".*",TabSynthez[Page8],"Validé")&gt;0,IF(COUNTIFS(TabSynthez[Test],"="&amp;$AE120&amp;".*",TabSynthez[Page8],"Validé")+COUNTIFS(TabSynthez[Test],"="&amp;$AE120&amp;".*",TabSynthez[Page8],"NA")=$AF120,1,0),0)</f>
        <v>0</v>
      </c>
      <c r="AO120" s="22">
        <f>IF(COUNTIFS(TabSynthez[Test],"="&amp;$AE120&amp;".*",TabSynthez[Page9],"Validé")&gt;0,IF(COUNTIFS(TabSynthez[Test],"="&amp;$AE120&amp;".*",TabSynthez[Page9],"Validé")+COUNTIFS(TabSynthez[Test],"="&amp;$AE120&amp;".*",TabSynthez[Page9],"NA")=$AF120,1,0),0)</f>
        <v>0</v>
      </c>
      <c r="AP120" s="22">
        <f>IF(COUNTIFS(TabSynthez[Test],"="&amp;$AE120&amp;".*",TabSynthez[Page10],"Validé")&gt;0,IF(COUNTIFS(TabSynthez[Test],"="&amp;$AE120&amp;".*",TabSynthez[Page10],"Validé")+COUNTIFS(TabSynthez[Test],"="&amp;$AE120&amp;".*",TabSynthez[Page10],"NA")=$AF120,1,0),0)</f>
        <v>0</v>
      </c>
      <c r="AQ120" s="22">
        <f>IF(COUNTIFS(TabSynthez[Test],"="&amp;$AE120&amp;".*",TabSynthez[Page11],"Validé")&gt;0,IF(COUNTIFS(TabSynthez[Test],"="&amp;$AE120&amp;".*",TabSynthez[Page11],"Validé")+COUNTIFS(TabSynthez[Test],"="&amp;$AE120&amp;".*",TabSynthez[Page11],"NA")=$AF120,1,0),0)</f>
        <v>0</v>
      </c>
      <c r="AR120" s="22">
        <f>IF(COUNTIFS(TabSynthez[Test],"="&amp;$AE120&amp;".*",TabSynthez[Page12],"Validé")&gt;0,IF(COUNTIFS(TabSynthez[Test],"="&amp;$AE120&amp;".*",TabSynthez[Page12],"Validé")+COUNTIFS(TabSynthez[Test],"="&amp;$AE120&amp;".*",TabSynthez[Page12],"NA")=$AF120,1,0),0)</f>
        <v>0</v>
      </c>
      <c r="AS120" s="22">
        <f>IF(COUNTIFS(TabSynthez[Test],"="&amp;$AE120&amp;".*",TabSynthez[Page13],"Validé")&gt;0,IF(COUNTIFS(TabSynthez[Test],"="&amp;$AE120&amp;".*",TabSynthez[Page13],"Validé")+COUNTIFS(TabSynthez[Test],"="&amp;$AE120&amp;".*",TabSynthez[Page13],"NA")=$AF120,1,0),0)</f>
        <v>0</v>
      </c>
      <c r="AT120" s="22">
        <f>IF(COUNTIFS(TabSynthez[Test],"="&amp;$AE120&amp;".*",TabSynthez[Page14],"Validé")&gt;0,IF(COUNTIFS(TabSynthez[Test],"="&amp;$AE120&amp;".*",TabSynthez[Page14],"Validé")+COUNTIFS(TabSynthez[Test],"="&amp;$AE120&amp;".*",TabSynthez[Page14],"NA")=$AF120,1,0),0)</f>
        <v>0</v>
      </c>
      <c r="AU120" s="22">
        <f>IF(COUNTIFS(TabSynthez[Test],"="&amp;$AE120&amp;".*",TabSynthez[Page15],"Validé")&gt;0,IF(COUNTIFS(TabSynthez[Test],"="&amp;$AE120&amp;".*",TabSynthez[Page15],"Validé")+COUNTIFS(TabSynthez[Test],"="&amp;$AE120&amp;".*",TabSynthez[Page15],"NA")=$AF120,1,0),0)</f>
        <v>0</v>
      </c>
      <c r="AV120" s="22">
        <f>IF(COUNTIFS(TabSynthez[Test],"="&amp;$AE120&amp;".*",TabSynthez[Page16],"Validé")&gt;0,IF(COUNTIFS(TabSynthez[Test],"="&amp;$AE120&amp;".*",TabSynthez[Page16],"Validé")+COUNTIFS(TabSynthez[Test],"="&amp;$AE120&amp;".*",TabSynthez[Page16],"NA")=$AF120,1,0),0)</f>
        <v>0</v>
      </c>
      <c r="AW120" s="22">
        <f>IF(COUNTIFS(TabSynthez[Test],"="&amp;$AE120&amp;".*",TabSynthez[Page17],"Validé")&gt;0,IF(COUNTIFS(TabSynthez[Test],"="&amp;$AE120&amp;".*",TabSynthez[Page17],"Validé")+COUNTIFS(TabSynthez[Test],"="&amp;$AE120&amp;".*",TabSynthez[Page17],"NA")=$AF120,1,0),0)</f>
        <v>0</v>
      </c>
      <c r="AX120" s="22">
        <f>IF(COUNTIFS(TabSynthez[Test],"="&amp;$AE120&amp;".*",TabSynthez[Page18],"Validé")&gt;0,IF(COUNTIFS(TabSynthez[Test],"="&amp;$AE120&amp;".*",TabSynthez[Page18],"Validé")+COUNTIFS(TabSynthez[Test],"="&amp;$AE120&amp;".*",TabSynthez[Page18],"NA")=$AF120,1,0),0)</f>
        <v>0</v>
      </c>
      <c r="AY120" s="22">
        <f>IF(COUNTIFS(TabSynthez[Test],"="&amp;$AE120&amp;".*",TabSynthez[Page19],"Validé")&gt;0,IF(COUNTIFS(TabSynthez[Test],"="&amp;$AE120&amp;".*",TabSynthez[Page19],"Validé")+COUNTIFS(TabSynthez[Test],"="&amp;$AE120&amp;".*",TabSynthez[Page19],"NA")=$AF120,1,0),0)</f>
        <v>0</v>
      </c>
      <c r="AZ120" s="22">
        <f>IF(COUNTIFS(TabSynthez[Test],"="&amp;$AE120&amp;".*",TabSynthez[Page20],"Validé")&gt;0,IF(COUNTIFS(TabSynthez[Test],"="&amp;$AE120&amp;".*",TabSynthez[Page20],"Validé")+COUNTIFS(TabSynthez[Test],"="&amp;$AE120&amp;".*",TabSynthez[Page20],"NA")=$AF120,1,0),0)</f>
        <v>0</v>
      </c>
      <c r="BA120" s="22">
        <f>IF(COUNTIFS(TabSynthez[Test],"="&amp;$AE120&amp;".*",TabSynthez[Page21],"Validé")&gt;0,IF(COUNTIFS(TabSynthez[Test],"="&amp;$AE120&amp;".*",TabSynthez[Page21],"Validé")+COUNTIFS(TabSynthez[Test],"="&amp;$AE120&amp;".*",TabSynthez[Page21],"NA")=$AF120,1,0),0)</f>
        <v>0</v>
      </c>
    </row>
    <row r="121" spans="1:53" s="9" customFormat="1" x14ac:dyDescent="0.25">
      <c r="A121" s="68"/>
      <c r="B121" s="74" t="str">
        <f>Modèle!B123</f>
        <v>Liens</v>
      </c>
      <c r="C121" s="80" t="str">
        <f>Modèle!D123</f>
        <v>6.2.1</v>
      </c>
      <c r="D121" s="81" t="str">
        <f>Modèle!E123</f>
        <v>A</v>
      </c>
      <c r="E121" s="187">
        <f ca="1">COUNTIF(OFFSET(Synthèse!$G130,0,0,1,COUNTA(Synthèse!$10:$10)-6),"="&amp;$E$1)</f>
        <v>3</v>
      </c>
      <c r="F121" s="187">
        <f ca="1">COUNTIF(OFFSET(Synthèse!$G130,0,0,1,COUNTA(Synthèse!$10:$10)-6),"="&amp;$F$1)</f>
        <v>18</v>
      </c>
      <c r="G121" s="187">
        <f ca="1">COUNTIF(OFFSET(Synthèse!$G130,0,0,1,COUNTA(Synthèse!$10:$10)-6),"="&amp;$G$1)</f>
        <v>0</v>
      </c>
      <c r="H121" s="187">
        <f ca="1">COUNTIF(OFFSET(Synthèse!$G130,0,0,1,COUNTA(Synthèse!$10:$10)-6),"="&amp;$H$1)</f>
        <v>0</v>
      </c>
      <c r="I121" s="214">
        <f t="shared" ca="1" si="23"/>
        <v>21</v>
      </c>
      <c r="J121" s="68"/>
      <c r="K121" s="96" t="s">
        <v>782</v>
      </c>
      <c r="L121" s="193" t="s">
        <v>25</v>
      </c>
      <c r="M121" s="193"/>
      <c r="N121" s="193" t="s">
        <v>573</v>
      </c>
      <c r="O121" s="194">
        <f ca="1">IF(SUM(E$227:E$229)&gt;=1,0,1)</f>
        <v>1</v>
      </c>
      <c r="P121" s="194">
        <f ca="1">IF(SUM(E$227:E$229)&gt;=1,1,IF(SUM(G$227:G$229)&gt;=1,1,IF(SUM(F$227:F$229)&gt;=1,0,1)))</f>
        <v>1</v>
      </c>
      <c r="Q121" s="194">
        <f ca="1">IF(SUM(E$227:E$229)&gt;=1,1,IF(SUM(G$227:G$229)&gt;=1,0,1))</f>
        <v>1</v>
      </c>
      <c r="R121" s="194">
        <f ca="1">IF(SUM(E$227:E$229)&gt;=1,1,IF(SUM(G$227:G$229)&gt;=1,1,IF(SUM(F$227:F$229)&gt;=1,1,IF(SUM(H$227:H$229)&gt;=1,0,1))))</f>
        <v>0</v>
      </c>
      <c r="S121" s="68"/>
      <c r="U121" s="68"/>
      <c r="X121" s="68"/>
      <c r="AA121" s="68"/>
      <c r="AD121" s="68"/>
      <c r="AE121" s="271" t="s">
        <v>586</v>
      </c>
      <c r="AF121" s="217">
        <f>COUNTIF(TabTrans[Test],"="&amp;Value!$AE121&amp;".*")</f>
        <v>3</v>
      </c>
      <c r="AG121" s="22">
        <f>IF(COUNTIFS(TabSynthez[Test],"="&amp;$AE121&amp;".*",TabSynthez[Page1],"Validé")&gt;0,IF(COUNTIFS(TabSynthez[Test],"="&amp;$AE121&amp;".*",TabSynthez[Page1],"Validé")+COUNTIFS(TabSynthez[Test],"="&amp;$AE121&amp;".*",TabSynthez[Page1],"NA")=$AF121,1,0),0)</f>
        <v>0</v>
      </c>
      <c r="AH121" s="22">
        <f>IF(COUNTIFS(TabSynthez[Test],"="&amp;$AE121&amp;".*",TabSynthez[Page2],"Validé")&gt;0,IF(COUNTIFS(TabSynthez[Test],"="&amp;$AE121&amp;".*",TabSynthez[Page2],"Validé")+COUNTIFS(TabSynthez[Test],"="&amp;$AE121&amp;".*",TabSynthez[Page2],"NA")=$AF121,1,0),0)</f>
        <v>0</v>
      </c>
      <c r="AI121" s="22">
        <f>IF(COUNTIFS(TabSynthez[Test],"="&amp;$AE121&amp;".*",TabSynthez[Page3],"Validé")&gt;0,IF(COUNTIFS(TabSynthez[Test],"="&amp;$AE121&amp;".*",TabSynthez[Page3],"Validé")+COUNTIFS(TabSynthez[Test],"="&amp;$AE121&amp;".*",TabSynthez[Page3],"NA")=$AF121,1,0),0)</f>
        <v>0</v>
      </c>
      <c r="AJ121" s="22">
        <f>IF(COUNTIFS(TabSynthez[Test],"="&amp;$AE121&amp;".*",TabSynthez[Page4],"Validé")&gt;0,IF(COUNTIFS(TabSynthez[Test],"="&amp;$AE121&amp;".*",TabSynthez[Page4],"Validé")+COUNTIFS(TabSynthez[Test],"="&amp;$AE121&amp;".*",TabSynthez[Page4],"NA")=$AF121,1,0),0)</f>
        <v>0</v>
      </c>
      <c r="AK121" s="22">
        <f>IF(COUNTIFS(TabSynthez[Test],"="&amp;$AE121&amp;".*",TabSynthez[Page5],"Validé")&gt;0,IF(COUNTIFS(TabSynthez[Test],"="&amp;$AE121&amp;".*",TabSynthez[Page5],"Validé")+COUNTIFS(TabSynthez[Test],"="&amp;$AE121&amp;".*",TabSynthez[Page5],"NA")=$AF121,1,0),0)</f>
        <v>0</v>
      </c>
      <c r="AL121" s="22">
        <f>IF(COUNTIFS(TabSynthez[Test],"="&amp;$AE121&amp;".*",TabSynthez[Page6],"Validé")&gt;0,IF(COUNTIFS(TabSynthez[Test],"="&amp;$AE121&amp;".*",TabSynthez[Page6],"Validé")+COUNTIFS(TabSynthez[Test],"="&amp;$AE121&amp;".*",TabSynthez[Page6],"NA")=$AF121,1,0),0)</f>
        <v>0</v>
      </c>
      <c r="AM121" s="22">
        <f>IF(COUNTIFS(TabSynthez[Test],"="&amp;$AE121&amp;".*",TabSynthez[Page7],"Validé")&gt;0,IF(COUNTIFS(TabSynthez[Test],"="&amp;$AE121&amp;".*",TabSynthez[Page7],"Validé")+COUNTIFS(TabSynthez[Test],"="&amp;$AE121&amp;".*",TabSynthez[Page7],"NA")=$AF121,1,0),0)</f>
        <v>0</v>
      </c>
      <c r="AN121" s="22">
        <f>IF(COUNTIFS(TabSynthez[Test],"="&amp;$AE121&amp;".*",TabSynthez[Page8],"Validé")&gt;0,IF(COUNTIFS(TabSynthez[Test],"="&amp;$AE121&amp;".*",TabSynthez[Page8],"Validé")+COUNTIFS(TabSynthez[Test],"="&amp;$AE121&amp;".*",TabSynthez[Page8],"NA")=$AF121,1,0),0)</f>
        <v>0</v>
      </c>
      <c r="AO121" s="22">
        <f>IF(COUNTIFS(TabSynthez[Test],"="&amp;$AE121&amp;".*",TabSynthez[Page9],"Validé")&gt;0,IF(COUNTIFS(TabSynthez[Test],"="&amp;$AE121&amp;".*",TabSynthez[Page9],"Validé")+COUNTIFS(TabSynthez[Test],"="&amp;$AE121&amp;".*",TabSynthez[Page9],"NA")=$AF121,1,0),0)</f>
        <v>0</v>
      </c>
      <c r="AP121" s="22">
        <f>IF(COUNTIFS(TabSynthez[Test],"="&amp;$AE121&amp;".*",TabSynthez[Page10],"Validé")&gt;0,IF(COUNTIFS(TabSynthez[Test],"="&amp;$AE121&amp;".*",TabSynthez[Page10],"Validé")+COUNTIFS(TabSynthez[Test],"="&amp;$AE121&amp;".*",TabSynthez[Page10],"NA")=$AF121,1,0),0)</f>
        <v>0</v>
      </c>
      <c r="AQ121" s="22">
        <f>IF(COUNTIFS(TabSynthez[Test],"="&amp;$AE121&amp;".*",TabSynthez[Page11],"Validé")&gt;0,IF(COUNTIFS(TabSynthez[Test],"="&amp;$AE121&amp;".*",TabSynthez[Page11],"Validé")+COUNTIFS(TabSynthez[Test],"="&amp;$AE121&amp;".*",TabSynthez[Page11],"NA")=$AF121,1,0),0)</f>
        <v>0</v>
      </c>
      <c r="AR121" s="22">
        <f>IF(COUNTIFS(TabSynthez[Test],"="&amp;$AE121&amp;".*",TabSynthez[Page12],"Validé")&gt;0,IF(COUNTIFS(TabSynthez[Test],"="&amp;$AE121&amp;".*",TabSynthez[Page12],"Validé")+COUNTIFS(TabSynthez[Test],"="&amp;$AE121&amp;".*",TabSynthez[Page12],"NA")=$AF121,1,0),0)</f>
        <v>0</v>
      </c>
      <c r="AS121" s="22">
        <f>IF(COUNTIFS(TabSynthez[Test],"="&amp;$AE121&amp;".*",TabSynthez[Page13],"Validé")&gt;0,IF(COUNTIFS(TabSynthez[Test],"="&amp;$AE121&amp;".*",TabSynthez[Page13],"Validé")+COUNTIFS(TabSynthez[Test],"="&amp;$AE121&amp;".*",TabSynthez[Page13],"NA")=$AF121,1,0),0)</f>
        <v>0</v>
      </c>
      <c r="AT121" s="22">
        <f>IF(COUNTIFS(TabSynthez[Test],"="&amp;$AE121&amp;".*",TabSynthez[Page14],"Validé")&gt;0,IF(COUNTIFS(TabSynthez[Test],"="&amp;$AE121&amp;".*",TabSynthez[Page14],"Validé")+COUNTIFS(TabSynthez[Test],"="&amp;$AE121&amp;".*",TabSynthez[Page14],"NA")=$AF121,1,0),0)</f>
        <v>0</v>
      </c>
      <c r="AU121" s="22">
        <f>IF(COUNTIFS(TabSynthez[Test],"="&amp;$AE121&amp;".*",TabSynthez[Page15],"Validé")&gt;0,IF(COUNTIFS(TabSynthez[Test],"="&amp;$AE121&amp;".*",TabSynthez[Page15],"Validé")+COUNTIFS(TabSynthez[Test],"="&amp;$AE121&amp;".*",TabSynthez[Page15],"NA")=$AF121,1,0),0)</f>
        <v>0</v>
      </c>
      <c r="AV121" s="22">
        <f>IF(COUNTIFS(TabSynthez[Test],"="&amp;$AE121&amp;".*",TabSynthez[Page16],"Validé")&gt;0,IF(COUNTIFS(TabSynthez[Test],"="&amp;$AE121&amp;".*",TabSynthez[Page16],"Validé")+COUNTIFS(TabSynthez[Test],"="&amp;$AE121&amp;".*",TabSynthez[Page16],"NA")=$AF121,1,0),0)</f>
        <v>0</v>
      </c>
      <c r="AW121" s="22">
        <f>IF(COUNTIFS(TabSynthez[Test],"="&amp;$AE121&amp;".*",TabSynthez[Page17],"Validé")&gt;0,IF(COUNTIFS(TabSynthez[Test],"="&amp;$AE121&amp;".*",TabSynthez[Page17],"Validé")+COUNTIFS(TabSynthez[Test],"="&amp;$AE121&amp;".*",TabSynthez[Page17],"NA")=$AF121,1,0),0)</f>
        <v>0</v>
      </c>
      <c r="AX121" s="22">
        <f>IF(COUNTIFS(TabSynthez[Test],"="&amp;$AE121&amp;".*",TabSynthez[Page18],"Validé")&gt;0,IF(COUNTIFS(TabSynthez[Test],"="&amp;$AE121&amp;".*",TabSynthez[Page18],"Validé")+COUNTIFS(TabSynthez[Test],"="&amp;$AE121&amp;".*",TabSynthez[Page18],"NA")=$AF121,1,0),0)</f>
        <v>0</v>
      </c>
      <c r="AY121" s="22">
        <f>IF(COUNTIFS(TabSynthez[Test],"="&amp;$AE121&amp;".*",TabSynthez[Page19],"Validé")&gt;0,IF(COUNTIFS(TabSynthez[Test],"="&amp;$AE121&amp;".*",TabSynthez[Page19],"Validé")+COUNTIFS(TabSynthez[Test],"="&amp;$AE121&amp;".*",TabSynthez[Page19],"NA")=$AF121,1,0),0)</f>
        <v>0</v>
      </c>
      <c r="AZ121" s="22">
        <f>IF(COUNTIFS(TabSynthez[Test],"="&amp;$AE121&amp;".*",TabSynthez[Page20],"Validé")&gt;0,IF(COUNTIFS(TabSynthez[Test],"="&amp;$AE121&amp;".*",TabSynthez[Page20],"Validé")+COUNTIFS(TabSynthez[Test],"="&amp;$AE121&amp;".*",TabSynthez[Page20],"NA")=$AF121,1,0),0)</f>
        <v>0</v>
      </c>
      <c r="BA121" s="22">
        <f>IF(COUNTIFS(TabSynthez[Test],"="&amp;$AE121&amp;".*",TabSynthez[Page21],"Validé")&gt;0,IF(COUNTIFS(TabSynthez[Test],"="&amp;$AE121&amp;".*",TabSynthez[Page21],"Validé")+COUNTIFS(TabSynthez[Test],"="&amp;$AE121&amp;".*",TabSynthez[Page21],"NA")=$AF121,1,0),0)</f>
        <v>0</v>
      </c>
    </row>
    <row r="122" spans="1:53" s="9" customFormat="1" x14ac:dyDescent="0.25">
      <c r="A122" s="68"/>
      <c r="B122" s="75" t="str">
        <f>Modèle!B124</f>
        <v>Scripts</v>
      </c>
      <c r="C122" s="82" t="str">
        <f>Modèle!D124</f>
        <v>7.1.1</v>
      </c>
      <c r="D122" s="83" t="str">
        <f>Modèle!E124</f>
        <v>A</v>
      </c>
      <c r="E122" s="188">
        <f ca="1">COUNTIF(OFFSET(Synthèse!$G131,0,0,1,COUNTA(Synthèse!$10:$10)-6),"="&amp;$E$1)</f>
        <v>21</v>
      </c>
      <c r="F122" s="188">
        <f ca="1">COUNTIF(OFFSET(Synthèse!$G131,0,0,1,COUNTA(Synthèse!$10:$10)-6),"="&amp;$F$1)</f>
        <v>0</v>
      </c>
      <c r="G122" s="188">
        <f ca="1">COUNTIF(OFFSET(Synthèse!$G131,0,0,1,COUNTA(Synthèse!$10:$10)-6),"="&amp;$G$1)</f>
        <v>0</v>
      </c>
      <c r="H122" s="188">
        <f ca="1">COUNTIF(OFFSET(Synthèse!$G131,0,0,1,COUNTA(Synthèse!$10:$10)-6),"="&amp;$H$1)</f>
        <v>0</v>
      </c>
      <c r="I122" s="214">
        <f t="shared" ca="1" si="23"/>
        <v>21</v>
      </c>
      <c r="J122" s="68"/>
      <c r="K122" s="96" t="s">
        <v>783</v>
      </c>
      <c r="L122" s="193" t="s">
        <v>24</v>
      </c>
      <c r="M122" s="193"/>
      <c r="N122" s="193" t="s">
        <v>574</v>
      </c>
      <c r="O122" s="194">
        <f ca="1">IF(SUM(E$230:E$230)&gt;=1,0,1)</f>
        <v>0</v>
      </c>
      <c r="P122" s="194">
        <f ca="1">IF(SUM(E$230)&gt;=1,1,IF(SUM(G$230)&gt;=1,1,IF(SUM(F$230)&gt;=1,0,1)))</f>
        <v>1</v>
      </c>
      <c r="Q122" s="194">
        <f ca="1">IF(SUM(E$230)&gt;=1,1,IF(SUM(G$230)&gt;=1,0,1))</f>
        <v>1</v>
      </c>
      <c r="R122" s="194">
        <f ca="1">IF(SUM(E$230)&gt;=1,1,IF(SUM(G$230)&gt;=1,1,IF(SUM(F$230)&gt;=1,1,IF(SUM(H$230)&gt;=1,0,1))))</f>
        <v>1</v>
      </c>
      <c r="S122" s="68"/>
      <c r="U122" s="68"/>
      <c r="X122" s="68"/>
      <c r="AA122" s="68"/>
      <c r="AD122" s="68"/>
      <c r="AE122" s="271" t="s">
        <v>587</v>
      </c>
      <c r="AF122" s="217">
        <f>COUNTIF(TabTrans[Test],"="&amp;Value!$AE122&amp;".*")</f>
        <v>2</v>
      </c>
      <c r="AG122" s="22">
        <f>IF(COUNTIFS(TabSynthez[Test],"="&amp;$AE122&amp;".*",TabSynthez[Page1],"Validé")&gt;0,IF(COUNTIFS(TabSynthez[Test],"="&amp;$AE122&amp;".*",TabSynthez[Page1],"Validé")+COUNTIFS(TabSynthez[Test],"="&amp;$AE122&amp;".*",TabSynthez[Page1],"NA")=$AF122,1,0),0)</f>
        <v>0</v>
      </c>
      <c r="AH122" s="22">
        <f>IF(COUNTIFS(TabSynthez[Test],"="&amp;$AE122&amp;".*",TabSynthez[Page2],"Validé")&gt;0,IF(COUNTIFS(TabSynthez[Test],"="&amp;$AE122&amp;".*",TabSynthez[Page2],"Validé")+COUNTIFS(TabSynthez[Test],"="&amp;$AE122&amp;".*",TabSynthez[Page2],"NA")=$AF122,1,0),0)</f>
        <v>0</v>
      </c>
      <c r="AI122" s="22">
        <f>IF(COUNTIFS(TabSynthez[Test],"="&amp;$AE122&amp;".*",TabSynthez[Page3],"Validé")&gt;0,IF(COUNTIFS(TabSynthez[Test],"="&amp;$AE122&amp;".*",TabSynthez[Page3],"Validé")+COUNTIFS(TabSynthez[Test],"="&amp;$AE122&amp;".*",TabSynthez[Page3],"NA")=$AF122,1,0),0)</f>
        <v>0</v>
      </c>
      <c r="AJ122" s="22">
        <f>IF(COUNTIFS(TabSynthez[Test],"="&amp;$AE122&amp;".*",TabSynthez[Page4],"Validé")&gt;0,IF(COUNTIFS(TabSynthez[Test],"="&amp;$AE122&amp;".*",TabSynthez[Page4],"Validé")+COUNTIFS(TabSynthez[Test],"="&amp;$AE122&amp;".*",TabSynthez[Page4],"NA")=$AF122,1,0),0)</f>
        <v>0</v>
      </c>
      <c r="AK122" s="22">
        <f>IF(COUNTIFS(TabSynthez[Test],"="&amp;$AE122&amp;".*",TabSynthez[Page5],"Validé")&gt;0,IF(COUNTIFS(TabSynthez[Test],"="&amp;$AE122&amp;".*",TabSynthez[Page5],"Validé")+COUNTIFS(TabSynthez[Test],"="&amp;$AE122&amp;".*",TabSynthez[Page5],"NA")=$AF122,1,0),0)</f>
        <v>0</v>
      </c>
      <c r="AL122" s="22">
        <f>IF(COUNTIFS(TabSynthez[Test],"="&amp;$AE122&amp;".*",TabSynthez[Page6],"Validé")&gt;0,IF(COUNTIFS(TabSynthez[Test],"="&amp;$AE122&amp;".*",TabSynthez[Page6],"Validé")+COUNTIFS(TabSynthez[Test],"="&amp;$AE122&amp;".*",TabSynthez[Page6],"NA")=$AF122,1,0),0)</f>
        <v>0</v>
      </c>
      <c r="AM122" s="22">
        <f>IF(COUNTIFS(TabSynthez[Test],"="&amp;$AE122&amp;".*",TabSynthez[Page7],"Validé")&gt;0,IF(COUNTIFS(TabSynthez[Test],"="&amp;$AE122&amp;".*",TabSynthez[Page7],"Validé")+COUNTIFS(TabSynthez[Test],"="&amp;$AE122&amp;".*",TabSynthez[Page7],"NA")=$AF122,1,0),0)</f>
        <v>0</v>
      </c>
      <c r="AN122" s="22">
        <f>IF(COUNTIFS(TabSynthez[Test],"="&amp;$AE122&amp;".*",TabSynthez[Page8],"Validé")&gt;0,IF(COUNTIFS(TabSynthez[Test],"="&amp;$AE122&amp;".*",TabSynthez[Page8],"Validé")+COUNTIFS(TabSynthez[Test],"="&amp;$AE122&amp;".*",TabSynthez[Page8],"NA")=$AF122,1,0),0)</f>
        <v>0</v>
      </c>
      <c r="AO122" s="22">
        <f>IF(COUNTIFS(TabSynthez[Test],"="&amp;$AE122&amp;".*",TabSynthez[Page9],"Validé")&gt;0,IF(COUNTIFS(TabSynthez[Test],"="&amp;$AE122&amp;".*",TabSynthez[Page9],"Validé")+COUNTIFS(TabSynthez[Test],"="&amp;$AE122&amp;".*",TabSynthez[Page9],"NA")=$AF122,1,0),0)</f>
        <v>0</v>
      </c>
      <c r="AP122" s="22">
        <f>IF(COUNTIFS(TabSynthez[Test],"="&amp;$AE122&amp;".*",TabSynthez[Page10],"Validé")&gt;0,IF(COUNTIFS(TabSynthez[Test],"="&amp;$AE122&amp;".*",TabSynthez[Page10],"Validé")+COUNTIFS(TabSynthez[Test],"="&amp;$AE122&amp;".*",TabSynthez[Page10],"NA")=$AF122,1,0),0)</f>
        <v>0</v>
      </c>
      <c r="AQ122" s="22">
        <f>IF(COUNTIFS(TabSynthez[Test],"="&amp;$AE122&amp;".*",TabSynthez[Page11],"Validé")&gt;0,IF(COUNTIFS(TabSynthez[Test],"="&amp;$AE122&amp;".*",TabSynthez[Page11],"Validé")+COUNTIFS(TabSynthez[Test],"="&amp;$AE122&amp;".*",TabSynthez[Page11],"NA")=$AF122,1,0),0)</f>
        <v>1</v>
      </c>
      <c r="AR122" s="22">
        <f>IF(COUNTIFS(TabSynthez[Test],"="&amp;$AE122&amp;".*",TabSynthez[Page12],"Validé")&gt;0,IF(COUNTIFS(TabSynthez[Test],"="&amp;$AE122&amp;".*",TabSynthez[Page12],"Validé")+COUNTIFS(TabSynthez[Test],"="&amp;$AE122&amp;".*",TabSynthez[Page12],"NA")=$AF122,1,0),0)</f>
        <v>0</v>
      </c>
      <c r="AS122" s="22">
        <f>IF(COUNTIFS(TabSynthez[Test],"="&amp;$AE122&amp;".*",TabSynthez[Page13],"Validé")&gt;0,IF(COUNTIFS(TabSynthez[Test],"="&amp;$AE122&amp;".*",TabSynthez[Page13],"Validé")+COUNTIFS(TabSynthez[Test],"="&amp;$AE122&amp;".*",TabSynthez[Page13],"NA")=$AF122,1,0),0)</f>
        <v>0</v>
      </c>
      <c r="AT122" s="22">
        <f>IF(COUNTIFS(TabSynthez[Test],"="&amp;$AE122&amp;".*",TabSynthez[Page14],"Validé")&gt;0,IF(COUNTIFS(TabSynthez[Test],"="&amp;$AE122&amp;".*",TabSynthez[Page14],"Validé")+COUNTIFS(TabSynthez[Test],"="&amp;$AE122&amp;".*",TabSynthez[Page14],"NA")=$AF122,1,0),0)</f>
        <v>0</v>
      </c>
      <c r="AU122" s="22">
        <f>IF(COUNTIFS(TabSynthez[Test],"="&amp;$AE122&amp;".*",TabSynthez[Page15],"Validé")&gt;0,IF(COUNTIFS(TabSynthez[Test],"="&amp;$AE122&amp;".*",TabSynthez[Page15],"Validé")+COUNTIFS(TabSynthez[Test],"="&amp;$AE122&amp;".*",TabSynthez[Page15],"NA")=$AF122,1,0),0)</f>
        <v>0</v>
      </c>
      <c r="AV122" s="22">
        <f>IF(COUNTIFS(TabSynthez[Test],"="&amp;$AE122&amp;".*",TabSynthez[Page16],"Validé")&gt;0,IF(COUNTIFS(TabSynthez[Test],"="&amp;$AE122&amp;".*",TabSynthez[Page16],"Validé")+COUNTIFS(TabSynthez[Test],"="&amp;$AE122&amp;".*",TabSynthez[Page16],"NA")=$AF122,1,0),0)</f>
        <v>0</v>
      </c>
      <c r="AW122" s="22">
        <f>IF(COUNTIFS(TabSynthez[Test],"="&amp;$AE122&amp;".*",TabSynthez[Page17],"Validé")&gt;0,IF(COUNTIFS(TabSynthez[Test],"="&amp;$AE122&amp;".*",TabSynthez[Page17],"Validé")+COUNTIFS(TabSynthez[Test],"="&amp;$AE122&amp;".*",TabSynthez[Page17],"NA")=$AF122,1,0),0)</f>
        <v>0</v>
      </c>
      <c r="AX122" s="22">
        <f>IF(COUNTIFS(TabSynthez[Test],"="&amp;$AE122&amp;".*",TabSynthez[Page18],"Validé")&gt;0,IF(COUNTIFS(TabSynthez[Test],"="&amp;$AE122&amp;".*",TabSynthez[Page18],"Validé")+COUNTIFS(TabSynthez[Test],"="&amp;$AE122&amp;".*",TabSynthez[Page18],"NA")=$AF122,1,0),0)</f>
        <v>0</v>
      </c>
      <c r="AY122" s="22">
        <f>IF(COUNTIFS(TabSynthez[Test],"="&amp;$AE122&amp;".*",TabSynthez[Page19],"Validé")&gt;0,IF(COUNTIFS(TabSynthez[Test],"="&amp;$AE122&amp;".*",TabSynthez[Page19],"Validé")+COUNTIFS(TabSynthez[Test],"="&amp;$AE122&amp;".*",TabSynthez[Page19],"NA")=$AF122,1,0),0)</f>
        <v>0</v>
      </c>
      <c r="AZ122" s="22">
        <f>IF(COUNTIFS(TabSynthez[Test],"="&amp;$AE122&amp;".*",TabSynthez[Page20],"Validé")&gt;0,IF(COUNTIFS(TabSynthez[Test],"="&amp;$AE122&amp;".*",TabSynthez[Page20],"Validé")+COUNTIFS(TabSynthez[Test],"="&amp;$AE122&amp;".*",TabSynthez[Page20],"NA")=$AF122,1,0),0)</f>
        <v>0</v>
      </c>
      <c r="BA122" s="22">
        <f>IF(COUNTIFS(TabSynthez[Test],"="&amp;$AE122&amp;".*",TabSynthez[Page21],"Validé")&gt;0,IF(COUNTIFS(TabSynthez[Test],"="&amp;$AE122&amp;".*",TabSynthez[Page21],"Validé")+COUNTIFS(TabSynthez[Test],"="&amp;$AE122&amp;".*",TabSynthez[Page21],"NA")=$AF122,1,0),0)</f>
        <v>0</v>
      </c>
    </row>
    <row r="123" spans="1:53" s="9" customFormat="1" x14ac:dyDescent="0.25">
      <c r="A123" s="68"/>
      <c r="B123" s="75" t="str">
        <f>Modèle!B125</f>
        <v>Scripts</v>
      </c>
      <c r="C123" s="82" t="str">
        <f>Modèle!D125</f>
        <v>7.1.2</v>
      </c>
      <c r="D123" s="83" t="str">
        <f>Modèle!E125</f>
        <v>A</v>
      </c>
      <c r="E123" s="188">
        <f ca="1">COUNTIF(OFFSET(Synthèse!$G132,0,0,1,COUNTA(Synthèse!$10:$10)-6),"="&amp;$E$1)</f>
        <v>21</v>
      </c>
      <c r="F123" s="188">
        <f ca="1">COUNTIF(OFFSET(Synthèse!$G132,0,0,1,COUNTA(Synthèse!$10:$10)-6),"="&amp;$F$1)</f>
        <v>0</v>
      </c>
      <c r="G123" s="188">
        <f ca="1">COUNTIF(OFFSET(Synthèse!$G132,0,0,1,COUNTA(Synthèse!$10:$10)-6),"="&amp;$G$1)</f>
        <v>0</v>
      </c>
      <c r="H123" s="188">
        <f ca="1">COUNTIF(OFFSET(Synthèse!$G132,0,0,1,COUNTA(Synthèse!$10:$10)-6),"="&amp;$H$1)</f>
        <v>0</v>
      </c>
      <c r="I123" s="214">
        <f t="shared" ca="1" si="23"/>
        <v>21</v>
      </c>
      <c r="J123" s="68"/>
      <c r="K123" s="96" t="s">
        <v>784</v>
      </c>
      <c r="L123" s="193" t="s">
        <v>24</v>
      </c>
      <c r="M123" s="193"/>
      <c r="N123" s="193" t="s">
        <v>575</v>
      </c>
      <c r="O123" s="194">
        <f ca="1">IF(SUM(E$231:E$232)&gt;=1,0,1)</f>
        <v>1</v>
      </c>
      <c r="P123" s="194">
        <f ca="1">IF(SUM(E$231:E$232)&gt;=1,1,IF(SUM(G$231:G$232)&gt;=1,1,IF(SUM(F$231:F$232)&gt;=1,0,1)))</f>
        <v>0</v>
      </c>
      <c r="Q123" s="194">
        <f ca="1">IF(SUM(E$231:E$232)&gt;=1,1,IF(SUM(G$231:G$232)&gt;=1,0,1))</f>
        <v>1</v>
      </c>
      <c r="R123" s="194">
        <f ca="1">IF(SUM(E$231:E$232)&gt;=1,1,IF(SUM(G$231:G$232)&gt;=1,1,IF(SUM(F$231:F$232)&gt;=1,1,IF(SUM(H$231:H$232)&gt;=1,0,1))))</f>
        <v>1</v>
      </c>
      <c r="S123" s="68"/>
      <c r="U123" s="68"/>
      <c r="X123" s="68"/>
      <c r="AA123" s="68"/>
      <c r="AD123" s="68"/>
      <c r="AE123" s="271" t="s">
        <v>588</v>
      </c>
      <c r="AF123" s="217">
        <f>COUNTIF(TabTrans[Test],"="&amp;Value!$AE123&amp;".*")</f>
        <v>1</v>
      </c>
      <c r="AG123" s="22">
        <f>IF(COUNTIFS(TabSynthez[Test],"="&amp;$AE123&amp;".*",TabSynthez[Page1],"Validé")&gt;0,IF(COUNTIFS(TabSynthez[Test],"="&amp;$AE123&amp;".*",TabSynthez[Page1],"Validé")+COUNTIFS(TabSynthez[Test],"="&amp;$AE123&amp;".*",TabSynthez[Page1],"NA")=$AF123,1,0),0)</f>
        <v>1</v>
      </c>
      <c r="AH123" s="22">
        <f>IF(COUNTIFS(TabSynthez[Test],"="&amp;$AE123&amp;".*",TabSynthez[Page2],"Validé")&gt;0,IF(COUNTIFS(TabSynthez[Test],"="&amp;$AE123&amp;".*",TabSynthez[Page2],"Validé")+COUNTIFS(TabSynthez[Test],"="&amp;$AE123&amp;".*",TabSynthez[Page2],"NA")=$AF123,1,0),0)</f>
        <v>1</v>
      </c>
      <c r="AI123" s="22">
        <f>IF(COUNTIFS(TabSynthez[Test],"="&amp;$AE123&amp;".*",TabSynthez[Page3],"Validé")&gt;0,IF(COUNTIFS(TabSynthez[Test],"="&amp;$AE123&amp;".*",TabSynthez[Page3],"Validé")+COUNTIFS(TabSynthez[Test],"="&amp;$AE123&amp;".*",TabSynthez[Page3],"NA")=$AF123,1,0),0)</f>
        <v>1</v>
      </c>
      <c r="AJ123" s="22">
        <f>IF(COUNTIFS(TabSynthez[Test],"="&amp;$AE123&amp;".*",TabSynthez[Page4],"Validé")&gt;0,IF(COUNTIFS(TabSynthez[Test],"="&amp;$AE123&amp;".*",TabSynthez[Page4],"Validé")+COUNTIFS(TabSynthez[Test],"="&amp;$AE123&amp;".*",TabSynthez[Page4],"NA")=$AF123,1,0),0)</f>
        <v>1</v>
      </c>
      <c r="AK123" s="22">
        <f>IF(COUNTIFS(TabSynthez[Test],"="&amp;$AE123&amp;".*",TabSynthez[Page5],"Validé")&gt;0,IF(COUNTIFS(TabSynthez[Test],"="&amp;$AE123&amp;".*",TabSynthez[Page5],"Validé")+COUNTIFS(TabSynthez[Test],"="&amp;$AE123&amp;".*",TabSynthez[Page5],"NA")=$AF123,1,0),0)</f>
        <v>1</v>
      </c>
      <c r="AL123" s="22">
        <f>IF(COUNTIFS(TabSynthez[Test],"="&amp;$AE123&amp;".*",TabSynthez[Page6],"Validé")&gt;0,IF(COUNTIFS(TabSynthez[Test],"="&amp;$AE123&amp;".*",TabSynthez[Page6],"Validé")+COUNTIFS(TabSynthez[Test],"="&amp;$AE123&amp;".*",TabSynthez[Page6],"NA")=$AF123,1,0),0)</f>
        <v>1</v>
      </c>
      <c r="AM123" s="22">
        <f>IF(COUNTIFS(TabSynthez[Test],"="&amp;$AE123&amp;".*",TabSynthez[Page7],"Validé")&gt;0,IF(COUNTIFS(TabSynthez[Test],"="&amp;$AE123&amp;".*",TabSynthez[Page7],"Validé")+COUNTIFS(TabSynthez[Test],"="&amp;$AE123&amp;".*",TabSynthez[Page7],"NA")=$AF123,1,0),0)</f>
        <v>1</v>
      </c>
      <c r="AN123" s="22">
        <f>IF(COUNTIFS(TabSynthez[Test],"="&amp;$AE123&amp;".*",TabSynthez[Page8],"Validé")&gt;0,IF(COUNTIFS(TabSynthez[Test],"="&amp;$AE123&amp;".*",TabSynthez[Page8],"Validé")+COUNTIFS(TabSynthez[Test],"="&amp;$AE123&amp;".*",TabSynthez[Page8],"NA")=$AF123,1,0),0)</f>
        <v>1</v>
      </c>
      <c r="AO123" s="22">
        <f>IF(COUNTIFS(TabSynthez[Test],"="&amp;$AE123&amp;".*",TabSynthez[Page9],"Validé")&gt;0,IF(COUNTIFS(TabSynthez[Test],"="&amp;$AE123&amp;".*",TabSynthez[Page9],"Validé")+COUNTIFS(TabSynthez[Test],"="&amp;$AE123&amp;".*",TabSynthez[Page9],"NA")=$AF123,1,0),0)</f>
        <v>1</v>
      </c>
      <c r="AP123" s="22">
        <f>IF(COUNTIFS(TabSynthez[Test],"="&amp;$AE123&amp;".*",TabSynthez[Page10],"Validé")&gt;0,IF(COUNTIFS(TabSynthez[Test],"="&amp;$AE123&amp;".*",TabSynthez[Page10],"Validé")+COUNTIFS(TabSynthez[Test],"="&amp;$AE123&amp;".*",TabSynthez[Page10],"NA")=$AF123,1,0),0)</f>
        <v>1</v>
      </c>
      <c r="AQ123" s="22">
        <f>IF(COUNTIFS(TabSynthez[Test],"="&amp;$AE123&amp;".*",TabSynthez[Page11],"Validé")&gt;0,IF(COUNTIFS(TabSynthez[Test],"="&amp;$AE123&amp;".*",TabSynthez[Page11],"Validé")+COUNTIFS(TabSynthez[Test],"="&amp;$AE123&amp;".*",TabSynthez[Page11],"NA")=$AF123,1,0),0)</f>
        <v>1</v>
      </c>
      <c r="AR123" s="22">
        <f>IF(COUNTIFS(TabSynthez[Test],"="&amp;$AE123&amp;".*",TabSynthez[Page12],"Validé")&gt;0,IF(COUNTIFS(TabSynthez[Test],"="&amp;$AE123&amp;".*",TabSynthez[Page12],"Validé")+COUNTIFS(TabSynthez[Test],"="&amp;$AE123&amp;".*",TabSynthez[Page12],"NA")=$AF123,1,0),0)</f>
        <v>1</v>
      </c>
      <c r="AS123" s="22">
        <f>IF(COUNTIFS(TabSynthez[Test],"="&amp;$AE123&amp;".*",TabSynthez[Page13],"Validé")&gt;0,IF(COUNTIFS(TabSynthez[Test],"="&amp;$AE123&amp;".*",TabSynthez[Page13],"Validé")+COUNTIFS(TabSynthez[Test],"="&amp;$AE123&amp;".*",TabSynthez[Page13],"NA")=$AF123,1,0),0)</f>
        <v>1</v>
      </c>
      <c r="AT123" s="22">
        <f>IF(COUNTIFS(TabSynthez[Test],"="&amp;$AE123&amp;".*",TabSynthez[Page14],"Validé")&gt;0,IF(COUNTIFS(TabSynthez[Test],"="&amp;$AE123&amp;".*",TabSynthez[Page14],"Validé")+COUNTIFS(TabSynthez[Test],"="&amp;$AE123&amp;".*",TabSynthez[Page14],"NA")=$AF123,1,0),0)</f>
        <v>1</v>
      </c>
      <c r="AU123" s="22">
        <f>IF(COUNTIFS(TabSynthez[Test],"="&amp;$AE123&amp;".*",TabSynthez[Page15],"Validé")&gt;0,IF(COUNTIFS(TabSynthez[Test],"="&amp;$AE123&amp;".*",TabSynthez[Page15],"Validé")+COUNTIFS(TabSynthez[Test],"="&amp;$AE123&amp;".*",TabSynthez[Page15],"NA")=$AF123,1,0),0)</f>
        <v>1</v>
      </c>
      <c r="AV123" s="22">
        <f>IF(COUNTIFS(TabSynthez[Test],"="&amp;$AE123&amp;".*",TabSynthez[Page16],"Validé")&gt;0,IF(COUNTIFS(TabSynthez[Test],"="&amp;$AE123&amp;".*",TabSynthez[Page16],"Validé")+COUNTIFS(TabSynthez[Test],"="&amp;$AE123&amp;".*",TabSynthez[Page16],"NA")=$AF123,1,0),0)</f>
        <v>1</v>
      </c>
      <c r="AW123" s="22">
        <f>IF(COUNTIFS(TabSynthez[Test],"="&amp;$AE123&amp;".*",TabSynthez[Page17],"Validé")&gt;0,IF(COUNTIFS(TabSynthez[Test],"="&amp;$AE123&amp;".*",TabSynthez[Page17],"Validé")+COUNTIFS(TabSynthez[Test],"="&amp;$AE123&amp;".*",TabSynthez[Page17],"NA")=$AF123,1,0),0)</f>
        <v>1</v>
      </c>
      <c r="AX123" s="22">
        <f>IF(COUNTIFS(TabSynthez[Test],"="&amp;$AE123&amp;".*",TabSynthez[Page18],"Validé")&gt;0,IF(COUNTIFS(TabSynthez[Test],"="&amp;$AE123&amp;".*",TabSynthez[Page18],"Validé")+COUNTIFS(TabSynthez[Test],"="&amp;$AE123&amp;".*",TabSynthez[Page18],"NA")=$AF123,1,0),0)</f>
        <v>1</v>
      </c>
      <c r="AY123" s="22">
        <f>IF(COUNTIFS(TabSynthez[Test],"="&amp;$AE123&amp;".*",TabSynthez[Page19],"Validé")&gt;0,IF(COUNTIFS(TabSynthez[Test],"="&amp;$AE123&amp;".*",TabSynthez[Page19],"Validé")+COUNTIFS(TabSynthez[Test],"="&amp;$AE123&amp;".*",TabSynthez[Page19],"NA")=$AF123,1,0),0)</f>
        <v>1</v>
      </c>
      <c r="AZ123" s="22">
        <f>IF(COUNTIFS(TabSynthez[Test],"="&amp;$AE123&amp;".*",TabSynthez[Page20],"Validé")&gt;0,IF(COUNTIFS(TabSynthez[Test],"="&amp;$AE123&amp;".*",TabSynthez[Page20],"Validé")+COUNTIFS(TabSynthez[Test],"="&amp;$AE123&amp;".*",TabSynthez[Page20],"NA")=$AF123,1,0),0)</f>
        <v>1</v>
      </c>
      <c r="BA123" s="22">
        <f>IF(COUNTIFS(TabSynthez[Test],"="&amp;$AE123&amp;".*",TabSynthez[Page21],"Validé")&gt;0,IF(COUNTIFS(TabSynthez[Test],"="&amp;$AE123&amp;".*",TabSynthez[Page21],"Validé")+COUNTIFS(TabSynthez[Test],"="&amp;$AE123&amp;".*",TabSynthez[Page21],"NA")=$AF123,1,0),0)</f>
        <v>1</v>
      </c>
    </row>
    <row r="124" spans="1:53" s="9" customFormat="1" x14ac:dyDescent="0.25">
      <c r="A124" s="68"/>
      <c r="B124" s="75" t="str">
        <f>Modèle!B126</f>
        <v>Scripts</v>
      </c>
      <c r="C124" s="82" t="str">
        <f>Modèle!D126</f>
        <v>7.1.3</v>
      </c>
      <c r="D124" s="83" t="str">
        <f>Modèle!E126</f>
        <v>A</v>
      </c>
      <c r="E124" s="188">
        <f ca="1">COUNTIF(OFFSET(Synthèse!$G133,0,0,1,COUNTA(Synthèse!$10:$10)-6),"="&amp;$E$1)</f>
        <v>21</v>
      </c>
      <c r="F124" s="188">
        <f ca="1">COUNTIF(OFFSET(Synthèse!$G133,0,0,1,COUNTA(Synthèse!$10:$10)-6),"="&amp;$F$1)</f>
        <v>0</v>
      </c>
      <c r="G124" s="188">
        <f ca="1">COUNTIF(OFFSET(Synthèse!$G133,0,0,1,COUNTA(Synthèse!$10:$10)-6),"="&amp;$G$1)</f>
        <v>0</v>
      </c>
      <c r="H124" s="188">
        <f ca="1">COUNTIF(OFFSET(Synthèse!$G133,0,0,1,COUNTA(Synthèse!$10:$10)-6),"="&amp;$H$1)</f>
        <v>0</v>
      </c>
      <c r="I124" s="214">
        <f t="shared" ca="1" si="23"/>
        <v>21</v>
      </c>
      <c r="J124" s="68"/>
      <c r="K124" s="96" t="s">
        <v>785</v>
      </c>
      <c r="L124" s="193" t="s">
        <v>24</v>
      </c>
      <c r="M124" s="193"/>
      <c r="N124" s="193" t="s">
        <v>576</v>
      </c>
      <c r="O124" s="194">
        <f ca="1">IF(SUM(E$233:E$234)&gt;=1,0,1)</f>
        <v>0</v>
      </c>
      <c r="P124" s="194">
        <f ca="1">IF(SUM(E$233:E$234)&gt;=1,1,IF(SUM(G$233:G$234)&gt;=1,1,IF(SUM(F$233:F$234)&gt;=1,0,1)))</f>
        <v>1</v>
      </c>
      <c r="Q124" s="194">
        <f ca="1">IF(SUM(E$233:E$234)&gt;=1,1,IF(SUM(G$233:G$234)&gt;=1,0,1))</f>
        <v>1</v>
      </c>
      <c r="R124" s="194">
        <f ca="1">IF(SUM(E$233:E$234)&gt;=1,1,IF(SUM(G$233:G$234)&gt;=1,1,IF(SUM(F$233:F$234)&gt;=1,1,IF(SUM(H$233:H$234)&gt;=1,0,1))))</f>
        <v>1</v>
      </c>
      <c r="S124" s="68"/>
      <c r="U124" s="68"/>
      <c r="X124" s="68"/>
      <c r="AA124" s="68"/>
      <c r="AD124" s="68"/>
      <c r="AE124" s="271" t="s">
        <v>589</v>
      </c>
      <c r="AF124" s="217">
        <f>COUNTIF(TabTrans[Test],"="&amp;Value!$AE124&amp;".*")</f>
        <v>2</v>
      </c>
      <c r="AG124" s="22">
        <f>IF(COUNTIFS(TabSynthez[Test],"="&amp;$AE124&amp;".*",TabSynthez[Page1],"Validé")&gt;0,IF(COUNTIFS(TabSynthez[Test],"="&amp;$AE124&amp;".*",TabSynthez[Page1],"Validé")+COUNTIFS(TabSynthez[Test],"="&amp;$AE124&amp;".*",TabSynthez[Page1],"NA")=$AF124,1,0),0)</f>
        <v>0</v>
      </c>
      <c r="AH124" s="22">
        <f>IF(COUNTIFS(TabSynthez[Test],"="&amp;$AE124&amp;".*",TabSynthez[Page2],"Validé")&gt;0,IF(COUNTIFS(TabSynthez[Test],"="&amp;$AE124&amp;".*",TabSynthez[Page2],"Validé")+COUNTIFS(TabSynthez[Test],"="&amp;$AE124&amp;".*",TabSynthez[Page2],"NA")=$AF124,1,0),0)</f>
        <v>0</v>
      </c>
      <c r="AI124" s="22">
        <f>IF(COUNTIFS(TabSynthez[Test],"="&amp;$AE124&amp;".*",TabSynthez[Page3],"Validé")&gt;0,IF(COUNTIFS(TabSynthez[Test],"="&amp;$AE124&amp;".*",TabSynthez[Page3],"Validé")+COUNTIFS(TabSynthez[Test],"="&amp;$AE124&amp;".*",TabSynthez[Page3],"NA")=$AF124,1,0),0)</f>
        <v>0</v>
      </c>
      <c r="AJ124" s="22">
        <f>IF(COUNTIFS(TabSynthez[Test],"="&amp;$AE124&amp;".*",TabSynthez[Page4],"Validé")&gt;0,IF(COUNTIFS(TabSynthez[Test],"="&amp;$AE124&amp;".*",TabSynthez[Page4],"Validé")+COUNTIFS(TabSynthez[Test],"="&amp;$AE124&amp;".*",TabSynthez[Page4],"NA")=$AF124,1,0),0)</f>
        <v>0</v>
      </c>
      <c r="AK124" s="22">
        <f>IF(COUNTIFS(TabSynthez[Test],"="&amp;$AE124&amp;".*",TabSynthez[Page5],"Validé")&gt;0,IF(COUNTIFS(TabSynthez[Test],"="&amp;$AE124&amp;".*",TabSynthez[Page5],"Validé")+COUNTIFS(TabSynthez[Test],"="&amp;$AE124&amp;".*",TabSynthez[Page5],"NA")=$AF124,1,0),0)</f>
        <v>0</v>
      </c>
      <c r="AL124" s="22">
        <f>IF(COUNTIFS(TabSynthez[Test],"="&amp;$AE124&amp;".*",TabSynthez[Page6],"Validé")&gt;0,IF(COUNTIFS(TabSynthez[Test],"="&amp;$AE124&amp;".*",TabSynthez[Page6],"Validé")+COUNTIFS(TabSynthez[Test],"="&amp;$AE124&amp;".*",TabSynthez[Page6],"NA")=$AF124,1,0),0)</f>
        <v>0</v>
      </c>
      <c r="AM124" s="22">
        <f>IF(COUNTIFS(TabSynthez[Test],"="&amp;$AE124&amp;".*",TabSynthez[Page7],"Validé")&gt;0,IF(COUNTIFS(TabSynthez[Test],"="&amp;$AE124&amp;".*",TabSynthez[Page7],"Validé")+COUNTIFS(TabSynthez[Test],"="&amp;$AE124&amp;".*",TabSynthez[Page7],"NA")=$AF124,1,0),0)</f>
        <v>0</v>
      </c>
      <c r="AN124" s="22">
        <f>IF(COUNTIFS(TabSynthez[Test],"="&amp;$AE124&amp;".*",TabSynthez[Page8],"Validé")&gt;0,IF(COUNTIFS(TabSynthez[Test],"="&amp;$AE124&amp;".*",TabSynthez[Page8],"Validé")+COUNTIFS(TabSynthez[Test],"="&amp;$AE124&amp;".*",TabSynthez[Page8],"NA")=$AF124,1,0),0)</f>
        <v>0</v>
      </c>
      <c r="AO124" s="22">
        <f>IF(COUNTIFS(TabSynthez[Test],"="&amp;$AE124&amp;".*",TabSynthez[Page9],"Validé")&gt;0,IF(COUNTIFS(TabSynthez[Test],"="&amp;$AE124&amp;".*",TabSynthez[Page9],"Validé")+COUNTIFS(TabSynthez[Test],"="&amp;$AE124&amp;".*",TabSynthez[Page9],"NA")=$AF124,1,0),0)</f>
        <v>0</v>
      </c>
      <c r="AP124" s="22">
        <f>IF(COUNTIFS(TabSynthez[Test],"="&amp;$AE124&amp;".*",TabSynthez[Page10],"Validé")&gt;0,IF(COUNTIFS(TabSynthez[Test],"="&amp;$AE124&amp;".*",TabSynthez[Page10],"Validé")+COUNTIFS(TabSynthez[Test],"="&amp;$AE124&amp;".*",TabSynthez[Page10],"NA")=$AF124,1,0),0)</f>
        <v>0</v>
      </c>
      <c r="AQ124" s="22">
        <f>IF(COUNTIFS(TabSynthez[Test],"="&amp;$AE124&amp;".*",TabSynthez[Page11],"Validé")&gt;0,IF(COUNTIFS(TabSynthez[Test],"="&amp;$AE124&amp;".*",TabSynthez[Page11],"Validé")+COUNTIFS(TabSynthez[Test],"="&amp;$AE124&amp;".*",TabSynthez[Page11],"NA")=$AF124,1,0),0)</f>
        <v>0</v>
      </c>
      <c r="AR124" s="22">
        <f>IF(COUNTIFS(TabSynthez[Test],"="&amp;$AE124&amp;".*",TabSynthez[Page12],"Validé")&gt;0,IF(COUNTIFS(TabSynthez[Test],"="&amp;$AE124&amp;".*",TabSynthez[Page12],"Validé")+COUNTIFS(TabSynthez[Test],"="&amp;$AE124&amp;".*",TabSynthez[Page12],"NA")=$AF124,1,0),0)</f>
        <v>0</v>
      </c>
      <c r="AS124" s="22">
        <f>IF(COUNTIFS(TabSynthez[Test],"="&amp;$AE124&amp;".*",TabSynthez[Page13],"Validé")&gt;0,IF(COUNTIFS(TabSynthez[Test],"="&amp;$AE124&amp;".*",TabSynthez[Page13],"Validé")+COUNTIFS(TabSynthez[Test],"="&amp;$AE124&amp;".*",TabSynthez[Page13],"NA")=$AF124,1,0),0)</f>
        <v>0</v>
      </c>
      <c r="AT124" s="22">
        <f>IF(COUNTIFS(TabSynthez[Test],"="&amp;$AE124&amp;".*",TabSynthez[Page14],"Validé")&gt;0,IF(COUNTIFS(TabSynthez[Test],"="&amp;$AE124&amp;".*",TabSynthez[Page14],"Validé")+COUNTIFS(TabSynthez[Test],"="&amp;$AE124&amp;".*",TabSynthez[Page14],"NA")=$AF124,1,0),0)</f>
        <v>0</v>
      </c>
      <c r="AU124" s="22">
        <f>IF(COUNTIFS(TabSynthez[Test],"="&amp;$AE124&amp;".*",TabSynthez[Page15],"Validé")&gt;0,IF(COUNTIFS(TabSynthez[Test],"="&amp;$AE124&amp;".*",TabSynthez[Page15],"Validé")+COUNTIFS(TabSynthez[Test],"="&amp;$AE124&amp;".*",TabSynthez[Page15],"NA")=$AF124,1,0),0)</f>
        <v>0</v>
      </c>
      <c r="AV124" s="22">
        <f>IF(COUNTIFS(TabSynthez[Test],"="&amp;$AE124&amp;".*",TabSynthez[Page16],"Validé")&gt;0,IF(COUNTIFS(TabSynthez[Test],"="&amp;$AE124&amp;".*",TabSynthez[Page16],"Validé")+COUNTIFS(TabSynthez[Test],"="&amp;$AE124&amp;".*",TabSynthez[Page16],"NA")=$AF124,1,0),0)</f>
        <v>0</v>
      </c>
      <c r="AW124" s="22">
        <f>IF(COUNTIFS(TabSynthez[Test],"="&amp;$AE124&amp;".*",TabSynthez[Page17],"Validé")&gt;0,IF(COUNTIFS(TabSynthez[Test],"="&amp;$AE124&amp;".*",TabSynthez[Page17],"Validé")+COUNTIFS(TabSynthez[Test],"="&amp;$AE124&amp;".*",TabSynthez[Page17],"NA")=$AF124,1,0),0)</f>
        <v>0</v>
      </c>
      <c r="AX124" s="22">
        <f>IF(COUNTIFS(TabSynthez[Test],"="&amp;$AE124&amp;".*",TabSynthez[Page18],"Validé")&gt;0,IF(COUNTIFS(TabSynthez[Test],"="&amp;$AE124&amp;".*",TabSynthez[Page18],"Validé")+COUNTIFS(TabSynthez[Test],"="&amp;$AE124&amp;".*",TabSynthez[Page18],"NA")=$AF124,1,0),0)</f>
        <v>0</v>
      </c>
      <c r="AY124" s="22">
        <f>IF(COUNTIFS(TabSynthez[Test],"="&amp;$AE124&amp;".*",TabSynthez[Page19],"Validé")&gt;0,IF(COUNTIFS(TabSynthez[Test],"="&amp;$AE124&amp;".*",TabSynthez[Page19],"Validé")+COUNTIFS(TabSynthez[Test],"="&amp;$AE124&amp;".*",TabSynthez[Page19],"NA")=$AF124,1,0),0)</f>
        <v>0</v>
      </c>
      <c r="AZ124" s="22">
        <f>IF(COUNTIFS(TabSynthez[Test],"="&amp;$AE124&amp;".*",TabSynthez[Page20],"Validé")&gt;0,IF(COUNTIFS(TabSynthez[Test],"="&amp;$AE124&amp;".*",TabSynthez[Page20],"Validé")+COUNTIFS(TabSynthez[Test],"="&amp;$AE124&amp;".*",TabSynthez[Page20],"NA")=$AF124,1,0),0)</f>
        <v>0</v>
      </c>
      <c r="BA124" s="22">
        <f>IF(COUNTIFS(TabSynthez[Test],"="&amp;$AE124&amp;".*",TabSynthez[Page21],"Validé")&gt;0,IF(COUNTIFS(TabSynthez[Test],"="&amp;$AE124&amp;".*",TabSynthez[Page21],"Validé")+COUNTIFS(TabSynthez[Test],"="&amp;$AE124&amp;".*",TabSynthez[Page21],"NA")=$AF124,1,0),0)</f>
        <v>0</v>
      </c>
    </row>
    <row r="125" spans="1:53" s="9" customFormat="1" x14ac:dyDescent="0.25">
      <c r="A125" s="68"/>
      <c r="B125" s="74" t="str">
        <f>Modèle!B127</f>
        <v>Scripts</v>
      </c>
      <c r="C125" s="80" t="str">
        <f>Modèle!D127</f>
        <v>7.2.1</v>
      </c>
      <c r="D125" s="81" t="str">
        <f>Modèle!E127</f>
        <v>A</v>
      </c>
      <c r="E125" s="187">
        <f ca="1">COUNTIF(OFFSET(Synthèse!$G134,0,0,1,COUNTA(Synthèse!$10:$10)-6),"="&amp;$E$1)</f>
        <v>0</v>
      </c>
      <c r="F125" s="187">
        <f ca="1">COUNTIF(OFFSET(Synthèse!$G134,0,0,1,COUNTA(Synthèse!$10:$10)-6),"="&amp;$F$1)</f>
        <v>21</v>
      </c>
      <c r="G125" s="187">
        <f ca="1">COUNTIF(OFFSET(Synthèse!$G134,0,0,1,COUNTA(Synthèse!$10:$10)-6),"="&amp;$G$1)</f>
        <v>0</v>
      </c>
      <c r="H125" s="187">
        <f ca="1">COUNTIF(OFFSET(Synthèse!$G134,0,0,1,COUNTA(Synthèse!$10:$10)-6),"="&amp;$H$1)</f>
        <v>0</v>
      </c>
      <c r="I125" s="214">
        <f t="shared" ca="1" si="23"/>
        <v>21</v>
      </c>
      <c r="J125" s="68"/>
      <c r="K125" s="96" t="s">
        <v>786</v>
      </c>
      <c r="L125" s="193" t="s">
        <v>24</v>
      </c>
      <c r="M125" s="193"/>
      <c r="N125" s="193" t="s">
        <v>577</v>
      </c>
      <c r="O125" s="194">
        <f ca="1">IF(SUM(E$235:E$235)&gt;=1,0,1)</f>
        <v>1</v>
      </c>
      <c r="P125" s="194">
        <f ca="1">IF(SUM(E$235)&gt;=1,1,IF(SUM(G$235)&gt;=1,1,IF(SUM(F$235)&gt;=1,0,1)))</f>
        <v>0</v>
      </c>
      <c r="Q125" s="194">
        <f ca="1">IF(SUM(E$235)&gt;=1,1,IF(SUM(G$235)&gt;=1,0,1))</f>
        <v>1</v>
      </c>
      <c r="R125" s="194">
        <f ca="1">IF(SUM(E$235)&gt;=1,1,IF(SUM(G$235)&gt;=1,1,IF(SUM(F$235)&gt;=1,1,IF(SUM(H$235)&gt;=1,0,1))))</f>
        <v>1</v>
      </c>
      <c r="S125" s="68"/>
      <c r="U125" s="68"/>
      <c r="X125" s="68"/>
      <c r="AA125" s="68"/>
      <c r="AD125" s="68"/>
      <c r="AE125" s="271" t="s">
        <v>590</v>
      </c>
      <c r="AF125" s="217">
        <f>COUNTIF(TabTrans[Test],"="&amp;Value!$AE125&amp;".*")</f>
        <v>1</v>
      </c>
      <c r="AG125" s="22">
        <f>IF(COUNTIFS(TabSynthez[Test],"="&amp;$AE125&amp;".*",TabSynthez[Page1],"Validé")&gt;0,IF(COUNTIFS(TabSynthez[Test],"="&amp;$AE125&amp;".*",TabSynthez[Page1],"Validé")+COUNTIFS(TabSynthez[Test],"="&amp;$AE125&amp;".*",TabSynthez[Page1],"NA")=$AF125,1,0),0)</f>
        <v>0</v>
      </c>
      <c r="AH125" s="22">
        <f>IF(COUNTIFS(TabSynthez[Test],"="&amp;$AE125&amp;".*",TabSynthez[Page2],"Validé")&gt;0,IF(COUNTIFS(TabSynthez[Test],"="&amp;$AE125&amp;".*",TabSynthez[Page2],"Validé")+COUNTIFS(TabSynthez[Test],"="&amp;$AE125&amp;".*",TabSynthez[Page2],"NA")=$AF125,1,0),0)</f>
        <v>0</v>
      </c>
      <c r="AI125" s="22">
        <f>IF(COUNTIFS(TabSynthez[Test],"="&amp;$AE125&amp;".*",TabSynthez[Page3],"Validé")&gt;0,IF(COUNTIFS(TabSynthez[Test],"="&amp;$AE125&amp;".*",TabSynthez[Page3],"Validé")+COUNTIFS(TabSynthez[Test],"="&amp;$AE125&amp;".*",TabSynthez[Page3],"NA")=$AF125,1,0),0)</f>
        <v>0</v>
      </c>
      <c r="AJ125" s="22">
        <f>IF(COUNTIFS(TabSynthez[Test],"="&amp;$AE125&amp;".*",TabSynthez[Page4],"Validé")&gt;0,IF(COUNTIFS(TabSynthez[Test],"="&amp;$AE125&amp;".*",TabSynthez[Page4],"Validé")+COUNTIFS(TabSynthez[Test],"="&amp;$AE125&amp;".*",TabSynthez[Page4],"NA")=$AF125,1,0),0)</f>
        <v>0</v>
      </c>
      <c r="AK125" s="22">
        <f>IF(COUNTIFS(TabSynthez[Test],"="&amp;$AE125&amp;".*",TabSynthez[Page5],"Validé")&gt;0,IF(COUNTIFS(TabSynthez[Test],"="&amp;$AE125&amp;".*",TabSynthez[Page5],"Validé")+COUNTIFS(TabSynthez[Test],"="&amp;$AE125&amp;".*",TabSynthez[Page5],"NA")=$AF125,1,0),0)</f>
        <v>0</v>
      </c>
      <c r="AL125" s="22">
        <f>IF(COUNTIFS(TabSynthez[Test],"="&amp;$AE125&amp;".*",TabSynthez[Page6],"Validé")&gt;0,IF(COUNTIFS(TabSynthez[Test],"="&amp;$AE125&amp;".*",TabSynthez[Page6],"Validé")+COUNTIFS(TabSynthez[Test],"="&amp;$AE125&amp;".*",TabSynthez[Page6],"NA")=$AF125,1,0),0)</f>
        <v>0</v>
      </c>
      <c r="AM125" s="22">
        <f>IF(COUNTIFS(TabSynthez[Test],"="&amp;$AE125&amp;".*",TabSynthez[Page7],"Validé")&gt;0,IF(COUNTIFS(TabSynthez[Test],"="&amp;$AE125&amp;".*",TabSynthez[Page7],"Validé")+COUNTIFS(TabSynthez[Test],"="&amp;$AE125&amp;".*",TabSynthez[Page7],"NA")=$AF125,1,0),0)</f>
        <v>0</v>
      </c>
      <c r="AN125" s="22">
        <f>IF(COUNTIFS(TabSynthez[Test],"="&amp;$AE125&amp;".*",TabSynthez[Page8],"Validé")&gt;0,IF(COUNTIFS(TabSynthez[Test],"="&amp;$AE125&amp;".*",TabSynthez[Page8],"Validé")+COUNTIFS(TabSynthez[Test],"="&amp;$AE125&amp;".*",TabSynthez[Page8],"NA")=$AF125,1,0),0)</f>
        <v>0</v>
      </c>
      <c r="AO125" s="22">
        <f>IF(COUNTIFS(TabSynthez[Test],"="&amp;$AE125&amp;".*",TabSynthez[Page9],"Validé")&gt;0,IF(COUNTIFS(TabSynthez[Test],"="&amp;$AE125&amp;".*",TabSynthez[Page9],"Validé")+COUNTIFS(TabSynthez[Test],"="&amp;$AE125&amp;".*",TabSynthez[Page9],"NA")=$AF125,1,0),0)</f>
        <v>0</v>
      </c>
      <c r="AP125" s="22">
        <f>IF(COUNTIFS(TabSynthez[Test],"="&amp;$AE125&amp;".*",TabSynthez[Page10],"Validé")&gt;0,IF(COUNTIFS(TabSynthez[Test],"="&amp;$AE125&amp;".*",TabSynthez[Page10],"Validé")+COUNTIFS(TabSynthez[Test],"="&amp;$AE125&amp;".*",TabSynthez[Page10],"NA")=$AF125,1,0),0)</f>
        <v>0</v>
      </c>
      <c r="AQ125" s="22">
        <f>IF(COUNTIFS(TabSynthez[Test],"="&amp;$AE125&amp;".*",TabSynthez[Page11],"Validé")&gt;0,IF(COUNTIFS(TabSynthez[Test],"="&amp;$AE125&amp;".*",TabSynthez[Page11],"Validé")+COUNTIFS(TabSynthez[Test],"="&amp;$AE125&amp;".*",TabSynthez[Page11],"NA")=$AF125,1,0),0)</f>
        <v>0</v>
      </c>
      <c r="AR125" s="22">
        <f>IF(COUNTIFS(TabSynthez[Test],"="&amp;$AE125&amp;".*",TabSynthez[Page12],"Validé")&gt;0,IF(COUNTIFS(TabSynthez[Test],"="&amp;$AE125&amp;".*",TabSynthez[Page12],"Validé")+COUNTIFS(TabSynthez[Test],"="&amp;$AE125&amp;".*",TabSynthez[Page12],"NA")=$AF125,1,0),0)</f>
        <v>0</v>
      </c>
      <c r="AS125" s="22">
        <f>IF(COUNTIFS(TabSynthez[Test],"="&amp;$AE125&amp;".*",TabSynthez[Page13],"Validé")&gt;0,IF(COUNTIFS(TabSynthez[Test],"="&amp;$AE125&amp;".*",TabSynthez[Page13],"Validé")+COUNTIFS(TabSynthez[Test],"="&amp;$AE125&amp;".*",TabSynthez[Page13],"NA")=$AF125,1,0),0)</f>
        <v>0</v>
      </c>
      <c r="AT125" s="22">
        <f>IF(COUNTIFS(TabSynthez[Test],"="&amp;$AE125&amp;".*",TabSynthez[Page14],"Validé")&gt;0,IF(COUNTIFS(TabSynthez[Test],"="&amp;$AE125&amp;".*",TabSynthez[Page14],"Validé")+COUNTIFS(TabSynthez[Test],"="&amp;$AE125&amp;".*",TabSynthez[Page14],"NA")=$AF125,1,0),0)</f>
        <v>0</v>
      </c>
      <c r="AU125" s="22">
        <f>IF(COUNTIFS(TabSynthez[Test],"="&amp;$AE125&amp;".*",TabSynthez[Page15],"Validé")&gt;0,IF(COUNTIFS(TabSynthez[Test],"="&amp;$AE125&amp;".*",TabSynthez[Page15],"Validé")+COUNTIFS(TabSynthez[Test],"="&amp;$AE125&amp;".*",TabSynthez[Page15],"NA")=$AF125,1,0),0)</f>
        <v>0</v>
      </c>
      <c r="AV125" s="22">
        <f>IF(COUNTIFS(TabSynthez[Test],"="&amp;$AE125&amp;".*",TabSynthez[Page16],"Validé")&gt;0,IF(COUNTIFS(TabSynthez[Test],"="&amp;$AE125&amp;".*",TabSynthez[Page16],"Validé")+COUNTIFS(TabSynthez[Test],"="&amp;$AE125&amp;".*",TabSynthez[Page16],"NA")=$AF125,1,0),0)</f>
        <v>0</v>
      </c>
      <c r="AW125" s="22">
        <f>IF(COUNTIFS(TabSynthez[Test],"="&amp;$AE125&amp;".*",TabSynthez[Page17],"Validé")&gt;0,IF(COUNTIFS(TabSynthez[Test],"="&amp;$AE125&amp;".*",TabSynthez[Page17],"Validé")+COUNTIFS(TabSynthez[Test],"="&amp;$AE125&amp;".*",TabSynthez[Page17],"NA")=$AF125,1,0),0)</f>
        <v>0</v>
      </c>
      <c r="AX125" s="22">
        <f>IF(COUNTIFS(TabSynthez[Test],"="&amp;$AE125&amp;".*",TabSynthez[Page18],"Validé")&gt;0,IF(COUNTIFS(TabSynthez[Test],"="&amp;$AE125&amp;".*",TabSynthez[Page18],"Validé")+COUNTIFS(TabSynthez[Test],"="&amp;$AE125&amp;".*",TabSynthez[Page18],"NA")=$AF125,1,0),0)</f>
        <v>0</v>
      </c>
      <c r="AY125" s="22">
        <f>IF(COUNTIFS(TabSynthez[Test],"="&amp;$AE125&amp;".*",TabSynthez[Page19],"Validé")&gt;0,IF(COUNTIFS(TabSynthez[Test],"="&amp;$AE125&amp;".*",TabSynthez[Page19],"Validé")+COUNTIFS(TabSynthez[Test],"="&amp;$AE125&amp;".*",TabSynthez[Page19],"NA")=$AF125,1,0),0)</f>
        <v>0</v>
      </c>
      <c r="AZ125" s="22">
        <f>IF(COUNTIFS(TabSynthez[Test],"="&amp;$AE125&amp;".*",TabSynthez[Page20],"Validé")&gt;0,IF(COUNTIFS(TabSynthez[Test],"="&amp;$AE125&amp;".*",TabSynthez[Page20],"Validé")+COUNTIFS(TabSynthez[Test],"="&amp;$AE125&amp;".*",TabSynthez[Page20],"NA")=$AF125,1,0),0)</f>
        <v>0</v>
      </c>
      <c r="BA125" s="22">
        <f>IF(COUNTIFS(TabSynthez[Test],"="&amp;$AE125&amp;".*",TabSynthez[Page21],"Validé")&gt;0,IF(COUNTIFS(TabSynthez[Test],"="&amp;$AE125&amp;".*",TabSynthez[Page21],"Validé")+COUNTIFS(TabSynthez[Test],"="&amp;$AE125&amp;".*",TabSynthez[Page21],"NA")=$AF125,1,0),0)</f>
        <v>0</v>
      </c>
    </row>
    <row r="126" spans="1:53" s="9" customFormat="1" x14ac:dyDescent="0.25">
      <c r="A126" s="68"/>
      <c r="B126" s="74" t="str">
        <f>Modèle!B128</f>
        <v>Scripts</v>
      </c>
      <c r="C126" s="80" t="str">
        <f>Modèle!D128</f>
        <v>7.2.2</v>
      </c>
      <c r="D126" s="81" t="str">
        <f>Modèle!E128</f>
        <v>A</v>
      </c>
      <c r="E126" s="187">
        <f ca="1">COUNTIF(OFFSET(Synthèse!$G135,0,0,1,COUNTA(Synthèse!$10:$10)-6),"="&amp;$E$1)</f>
        <v>0</v>
      </c>
      <c r="F126" s="187">
        <f ca="1">COUNTIF(OFFSET(Synthèse!$G135,0,0,1,COUNTA(Synthèse!$10:$10)-6),"="&amp;$F$1)</f>
        <v>0</v>
      </c>
      <c r="G126" s="187">
        <f ca="1">COUNTIF(OFFSET(Synthèse!$G135,0,0,1,COUNTA(Synthèse!$10:$10)-6),"="&amp;$G$1)</f>
        <v>0</v>
      </c>
      <c r="H126" s="187">
        <f ca="1">COUNTIF(OFFSET(Synthèse!$G135,0,0,1,COUNTA(Synthèse!$10:$10)-6),"="&amp;$H$1)</f>
        <v>21</v>
      </c>
      <c r="I126" s="214">
        <f t="shared" ca="1" si="23"/>
        <v>21</v>
      </c>
      <c r="J126" s="68"/>
      <c r="K126" s="96" t="s">
        <v>787</v>
      </c>
      <c r="L126" s="193" t="s">
        <v>24</v>
      </c>
      <c r="M126" s="193"/>
      <c r="N126" s="193" t="s">
        <v>578</v>
      </c>
      <c r="O126" s="194">
        <f ca="1">IF(SUM(E$236:E$236)&gt;=1,0,1)</f>
        <v>1</v>
      </c>
      <c r="P126" s="194">
        <f ca="1">IF(SUM(E$236)&gt;=1,1,IF(SUM(G$236)&gt;=1,1,IF(SUM(F$236)&gt;=1,0,1)))</f>
        <v>0</v>
      </c>
      <c r="Q126" s="194">
        <f ca="1">IF(SUM(E$236)&gt;=1,1,IF(SUM(G$236)&gt;=1,0,1))</f>
        <v>1</v>
      </c>
      <c r="R126" s="194">
        <f ca="1">IF(SUM(E$236)&gt;=1,1,IF(SUM(G$236)&gt;=1,1,IF(SUM(F$236)&gt;=1,1,IF(SUM(H$236)&gt;=1,0,1))))</f>
        <v>1</v>
      </c>
      <c r="S126" s="68"/>
      <c r="U126" s="68"/>
      <c r="X126" s="68"/>
      <c r="AA126" s="68"/>
      <c r="AD126" s="68"/>
      <c r="AE126" s="271" t="s">
        <v>591</v>
      </c>
      <c r="AF126" s="217">
        <f>COUNTIF(TabTrans[Test],"="&amp;Value!$AE126&amp;".*")</f>
        <v>3</v>
      </c>
      <c r="AG126" s="22">
        <f>IF(COUNTIFS(TabSynthez[Test],"="&amp;$AE126&amp;".*",TabSynthez[Page1],"Validé")&gt;0,IF(COUNTIFS(TabSynthez[Test],"="&amp;$AE126&amp;".*",TabSynthez[Page1],"Validé")+COUNTIFS(TabSynthez[Test],"="&amp;$AE126&amp;".*",TabSynthez[Page1],"NA")=$AF126,1,0),0)</f>
        <v>0</v>
      </c>
      <c r="AH126" s="22">
        <f>IF(COUNTIFS(TabSynthez[Test],"="&amp;$AE126&amp;".*",TabSynthez[Page2],"Validé")&gt;0,IF(COUNTIFS(TabSynthez[Test],"="&amp;$AE126&amp;".*",TabSynthez[Page2],"Validé")+COUNTIFS(TabSynthez[Test],"="&amp;$AE126&amp;".*",TabSynthez[Page2],"NA")=$AF126,1,0),0)</f>
        <v>0</v>
      </c>
      <c r="AI126" s="22">
        <f>IF(COUNTIFS(TabSynthez[Test],"="&amp;$AE126&amp;".*",TabSynthez[Page3],"Validé")&gt;0,IF(COUNTIFS(TabSynthez[Test],"="&amp;$AE126&amp;".*",TabSynthez[Page3],"Validé")+COUNTIFS(TabSynthez[Test],"="&amp;$AE126&amp;".*",TabSynthez[Page3],"NA")=$AF126,1,0),0)</f>
        <v>0</v>
      </c>
      <c r="AJ126" s="22">
        <f>IF(COUNTIFS(TabSynthez[Test],"="&amp;$AE126&amp;".*",TabSynthez[Page4],"Validé")&gt;0,IF(COUNTIFS(TabSynthez[Test],"="&amp;$AE126&amp;".*",TabSynthez[Page4],"Validé")+COUNTIFS(TabSynthez[Test],"="&amp;$AE126&amp;".*",TabSynthez[Page4],"NA")=$AF126,1,0),0)</f>
        <v>0</v>
      </c>
      <c r="AK126" s="22">
        <f>IF(COUNTIFS(TabSynthez[Test],"="&amp;$AE126&amp;".*",TabSynthez[Page5],"Validé")&gt;0,IF(COUNTIFS(TabSynthez[Test],"="&amp;$AE126&amp;".*",TabSynthez[Page5],"Validé")+COUNTIFS(TabSynthez[Test],"="&amp;$AE126&amp;".*",TabSynthez[Page5],"NA")=$AF126,1,0),0)</f>
        <v>0</v>
      </c>
      <c r="AL126" s="22">
        <f>IF(COUNTIFS(TabSynthez[Test],"="&amp;$AE126&amp;".*",TabSynthez[Page6],"Validé")&gt;0,IF(COUNTIFS(TabSynthez[Test],"="&amp;$AE126&amp;".*",TabSynthez[Page6],"Validé")+COUNTIFS(TabSynthez[Test],"="&amp;$AE126&amp;".*",TabSynthez[Page6],"NA")=$AF126,1,0),0)</f>
        <v>0</v>
      </c>
      <c r="AM126" s="22">
        <f>IF(COUNTIFS(TabSynthez[Test],"="&amp;$AE126&amp;".*",TabSynthez[Page7],"Validé")&gt;0,IF(COUNTIFS(TabSynthez[Test],"="&amp;$AE126&amp;".*",TabSynthez[Page7],"Validé")+COUNTIFS(TabSynthez[Test],"="&amp;$AE126&amp;".*",TabSynthez[Page7],"NA")=$AF126,1,0),0)</f>
        <v>0</v>
      </c>
      <c r="AN126" s="22">
        <f>IF(COUNTIFS(TabSynthez[Test],"="&amp;$AE126&amp;".*",TabSynthez[Page8],"Validé")&gt;0,IF(COUNTIFS(TabSynthez[Test],"="&amp;$AE126&amp;".*",TabSynthez[Page8],"Validé")+COUNTIFS(TabSynthez[Test],"="&amp;$AE126&amp;".*",TabSynthez[Page8],"NA")=$AF126,1,0),0)</f>
        <v>0</v>
      </c>
      <c r="AO126" s="22">
        <f>IF(COUNTIFS(TabSynthez[Test],"="&amp;$AE126&amp;".*",TabSynthez[Page9],"Validé")&gt;0,IF(COUNTIFS(TabSynthez[Test],"="&amp;$AE126&amp;".*",TabSynthez[Page9],"Validé")+COUNTIFS(TabSynthez[Test],"="&amp;$AE126&amp;".*",TabSynthez[Page9],"NA")=$AF126,1,0),0)</f>
        <v>0</v>
      </c>
      <c r="AP126" s="22">
        <f>IF(COUNTIFS(TabSynthez[Test],"="&amp;$AE126&amp;".*",TabSynthez[Page10],"Validé")&gt;0,IF(COUNTIFS(TabSynthez[Test],"="&amp;$AE126&amp;".*",TabSynthez[Page10],"Validé")+COUNTIFS(TabSynthez[Test],"="&amp;$AE126&amp;".*",TabSynthez[Page10],"NA")=$AF126,1,0),0)</f>
        <v>0</v>
      </c>
      <c r="AQ126" s="22">
        <f>IF(COUNTIFS(TabSynthez[Test],"="&amp;$AE126&amp;".*",TabSynthez[Page11],"Validé")&gt;0,IF(COUNTIFS(TabSynthez[Test],"="&amp;$AE126&amp;".*",TabSynthez[Page11],"Validé")+COUNTIFS(TabSynthez[Test],"="&amp;$AE126&amp;".*",TabSynthez[Page11],"NA")=$AF126,1,0),0)</f>
        <v>0</v>
      </c>
      <c r="AR126" s="22">
        <f>IF(COUNTIFS(TabSynthez[Test],"="&amp;$AE126&amp;".*",TabSynthez[Page12],"Validé")&gt;0,IF(COUNTIFS(TabSynthez[Test],"="&amp;$AE126&amp;".*",TabSynthez[Page12],"Validé")+COUNTIFS(TabSynthez[Test],"="&amp;$AE126&amp;".*",TabSynthez[Page12],"NA")=$AF126,1,0),0)</f>
        <v>0</v>
      </c>
      <c r="AS126" s="22">
        <f>IF(COUNTIFS(TabSynthez[Test],"="&amp;$AE126&amp;".*",TabSynthez[Page13],"Validé")&gt;0,IF(COUNTIFS(TabSynthez[Test],"="&amp;$AE126&amp;".*",TabSynthez[Page13],"Validé")+COUNTIFS(TabSynthez[Test],"="&amp;$AE126&amp;".*",TabSynthez[Page13],"NA")=$AF126,1,0),0)</f>
        <v>0</v>
      </c>
      <c r="AT126" s="22">
        <f>IF(COUNTIFS(TabSynthez[Test],"="&amp;$AE126&amp;".*",TabSynthez[Page14],"Validé")&gt;0,IF(COUNTIFS(TabSynthez[Test],"="&amp;$AE126&amp;".*",TabSynthez[Page14],"Validé")+COUNTIFS(TabSynthez[Test],"="&amp;$AE126&amp;".*",TabSynthez[Page14],"NA")=$AF126,1,0),0)</f>
        <v>0</v>
      </c>
      <c r="AU126" s="22">
        <f>IF(COUNTIFS(TabSynthez[Test],"="&amp;$AE126&amp;".*",TabSynthez[Page15],"Validé")&gt;0,IF(COUNTIFS(TabSynthez[Test],"="&amp;$AE126&amp;".*",TabSynthez[Page15],"Validé")+COUNTIFS(TabSynthez[Test],"="&amp;$AE126&amp;".*",TabSynthez[Page15],"NA")=$AF126,1,0),0)</f>
        <v>0</v>
      </c>
      <c r="AV126" s="22">
        <f>IF(COUNTIFS(TabSynthez[Test],"="&amp;$AE126&amp;".*",TabSynthez[Page16],"Validé")&gt;0,IF(COUNTIFS(TabSynthez[Test],"="&amp;$AE126&amp;".*",TabSynthez[Page16],"Validé")+COUNTIFS(TabSynthez[Test],"="&amp;$AE126&amp;".*",TabSynthez[Page16],"NA")=$AF126,1,0),0)</f>
        <v>0</v>
      </c>
      <c r="AW126" s="22">
        <f>IF(COUNTIFS(TabSynthez[Test],"="&amp;$AE126&amp;".*",TabSynthez[Page17],"Validé")&gt;0,IF(COUNTIFS(TabSynthez[Test],"="&amp;$AE126&amp;".*",TabSynthez[Page17],"Validé")+COUNTIFS(TabSynthez[Test],"="&amp;$AE126&amp;".*",TabSynthez[Page17],"NA")=$AF126,1,0),0)</f>
        <v>0</v>
      </c>
      <c r="AX126" s="22">
        <f>IF(COUNTIFS(TabSynthez[Test],"="&amp;$AE126&amp;".*",TabSynthez[Page18],"Validé")&gt;0,IF(COUNTIFS(TabSynthez[Test],"="&amp;$AE126&amp;".*",TabSynthez[Page18],"Validé")+COUNTIFS(TabSynthez[Test],"="&amp;$AE126&amp;".*",TabSynthez[Page18],"NA")=$AF126,1,0),0)</f>
        <v>0</v>
      </c>
      <c r="AY126" s="22">
        <f>IF(COUNTIFS(TabSynthez[Test],"="&amp;$AE126&amp;".*",TabSynthez[Page19],"Validé")&gt;0,IF(COUNTIFS(TabSynthez[Test],"="&amp;$AE126&amp;".*",TabSynthez[Page19],"Validé")+COUNTIFS(TabSynthez[Test],"="&amp;$AE126&amp;".*",TabSynthez[Page19],"NA")=$AF126,1,0),0)</f>
        <v>0</v>
      </c>
      <c r="AZ126" s="22">
        <f>IF(COUNTIFS(TabSynthez[Test],"="&amp;$AE126&amp;".*",TabSynthez[Page20],"Validé")&gt;0,IF(COUNTIFS(TabSynthez[Test],"="&amp;$AE126&amp;".*",TabSynthez[Page20],"Validé")+COUNTIFS(TabSynthez[Test],"="&amp;$AE126&amp;".*",TabSynthez[Page20],"NA")=$AF126,1,0),0)</f>
        <v>0</v>
      </c>
      <c r="BA126" s="22">
        <f>IF(COUNTIFS(TabSynthez[Test],"="&amp;$AE126&amp;".*",TabSynthez[Page21],"Validé")&gt;0,IF(COUNTIFS(TabSynthez[Test],"="&amp;$AE126&amp;".*",TabSynthez[Page21],"Validé")+COUNTIFS(TabSynthez[Test],"="&amp;$AE126&amp;".*",TabSynthez[Page21],"NA")=$AF126,1,0),0)</f>
        <v>0</v>
      </c>
    </row>
    <row r="127" spans="1:53" s="9" customFormat="1" x14ac:dyDescent="0.25">
      <c r="A127" s="68"/>
      <c r="B127" s="75" t="str">
        <f>Modèle!B129</f>
        <v>Scripts</v>
      </c>
      <c r="C127" s="82" t="str">
        <f>Modèle!D129</f>
        <v>7.3.1</v>
      </c>
      <c r="D127" s="83" t="str">
        <f>Modèle!E129</f>
        <v>A</v>
      </c>
      <c r="E127" s="188">
        <f ca="1">COUNTIF(OFFSET(Synthèse!$G136,0,0,1,COUNTA(Synthèse!$10:$10)-6),"="&amp;$E$1)</f>
        <v>0</v>
      </c>
      <c r="F127" s="188">
        <f ca="1">COUNTIF(OFFSET(Synthèse!$G136,0,0,1,COUNTA(Synthèse!$10:$10)-6),"="&amp;$F$1)</f>
        <v>21</v>
      </c>
      <c r="G127" s="188">
        <f ca="1">COUNTIF(OFFSET(Synthèse!$G136,0,0,1,COUNTA(Synthèse!$10:$10)-6),"="&amp;$G$1)</f>
        <v>0</v>
      </c>
      <c r="H127" s="188">
        <f ca="1">COUNTIF(OFFSET(Synthèse!$G136,0,0,1,COUNTA(Synthèse!$10:$10)-6),"="&amp;$H$1)</f>
        <v>0</v>
      </c>
      <c r="I127" s="214">
        <f t="shared" ca="1" si="23"/>
        <v>21</v>
      </c>
      <c r="J127" s="68"/>
      <c r="K127" s="96" t="s">
        <v>788</v>
      </c>
      <c r="L127" s="193" t="s">
        <v>24</v>
      </c>
      <c r="M127" s="193"/>
      <c r="N127" s="193" t="s">
        <v>579</v>
      </c>
      <c r="O127" s="194">
        <f ca="1">IF(SUM(E$237:E$237)&gt;=1,0,1)</f>
        <v>1</v>
      </c>
      <c r="P127" s="194">
        <f ca="1">IF(SUM(E$237)&gt;=1,1,IF(SUM(G$237)&gt;=1,1,IF(SUM(F$237)&gt;=1,0,1)))</f>
        <v>0</v>
      </c>
      <c r="Q127" s="194">
        <f ca="1">IF(SUM(E$237)&gt;=1,1,IF(SUM(G$237)&gt;=1,0,1))</f>
        <v>1</v>
      </c>
      <c r="R127" s="194">
        <f ca="1">IF(SUM(E$237)&gt;=1,1,IF(SUM(G$237)&gt;=1,1,IF(SUM(F$237)&gt;=1,1,IF(SUM(H$237)&gt;=1,0,1))))</f>
        <v>1</v>
      </c>
      <c r="S127" s="68"/>
      <c r="U127" s="68"/>
      <c r="X127" s="68"/>
      <c r="AA127" s="68"/>
      <c r="AD127" s="68"/>
      <c r="AE127" s="271"/>
      <c r="AF127" s="217"/>
      <c r="AG127" s="22"/>
      <c r="AH127" s="22"/>
      <c r="AI127" s="22"/>
      <c r="AJ127" s="22"/>
      <c r="AK127" s="22"/>
      <c r="AL127" s="22"/>
      <c r="AM127" s="22"/>
      <c r="AN127" s="22"/>
      <c r="AO127" s="22"/>
      <c r="AP127" s="22"/>
      <c r="AQ127" s="22"/>
      <c r="AR127" s="22"/>
      <c r="AS127" s="22"/>
      <c r="AT127" s="22"/>
      <c r="AU127" s="22"/>
      <c r="AV127" s="22"/>
      <c r="AW127" s="22"/>
      <c r="AX127" s="22"/>
      <c r="AY127" s="22"/>
      <c r="AZ127" s="22"/>
      <c r="BA127" s="22"/>
    </row>
    <row r="128" spans="1:53" s="9" customFormat="1" x14ac:dyDescent="0.25">
      <c r="A128" s="68"/>
      <c r="B128" s="75" t="str">
        <f>Modèle!B130</f>
        <v>Scripts</v>
      </c>
      <c r="C128" s="82" t="str">
        <f>Modèle!D130</f>
        <v>7.3.2</v>
      </c>
      <c r="D128" s="83" t="str">
        <f>Modèle!E130</f>
        <v>A</v>
      </c>
      <c r="E128" s="188">
        <f ca="1">COUNTIF(OFFSET(Synthèse!$G137,0,0,1,COUNTA(Synthèse!$10:$10)-6),"="&amp;$E$1)</f>
        <v>2</v>
      </c>
      <c r="F128" s="188">
        <f ca="1">COUNTIF(OFFSET(Synthèse!$G137,0,0,1,COUNTA(Synthèse!$10:$10)-6),"="&amp;$F$1)</f>
        <v>19</v>
      </c>
      <c r="G128" s="188">
        <f ca="1">COUNTIF(OFFSET(Synthèse!$G137,0,0,1,COUNTA(Synthèse!$10:$10)-6),"="&amp;$G$1)</f>
        <v>0</v>
      </c>
      <c r="H128" s="188">
        <f ca="1">COUNTIF(OFFSET(Synthèse!$G137,0,0,1,COUNTA(Synthèse!$10:$10)-6),"="&amp;$H$1)</f>
        <v>0</v>
      </c>
      <c r="I128" s="214">
        <f t="shared" ca="1" si="23"/>
        <v>21</v>
      </c>
      <c r="J128" s="68"/>
      <c r="K128" s="96" t="s">
        <v>789</v>
      </c>
      <c r="L128" s="191" t="s">
        <v>24</v>
      </c>
      <c r="M128" s="191"/>
      <c r="N128" s="191" t="s">
        <v>580</v>
      </c>
      <c r="O128" s="192">
        <f ca="1">IF(SUM(E$238:E$241)&gt;=1,0,1)</f>
        <v>1</v>
      </c>
      <c r="P128" s="192">
        <f ca="1">IF(SUM(E$238:E$241)&gt;=1,1,IF(SUM(G$238:G$241)&gt;=1,1,IF(SUM(F$238:F$241)&gt;=1,0,1)))</f>
        <v>0</v>
      </c>
      <c r="Q128" s="192">
        <f ca="1">IF(SUM(E$238:E$241)&gt;=1,1,IF(SUM(G$238:G$241)&gt;=1,0,1))</f>
        <v>1</v>
      </c>
      <c r="R128" s="192">
        <f ca="1">IF(SUM(E$238:E$241)&gt;=1,1,IF(SUM(G$238:G$241)&gt;=1,1,IF(SUM(F$238:F$241)&gt;=1,1,IF(SUM(H$238:H$241)&gt;=1,0,1))))</f>
        <v>1</v>
      </c>
      <c r="S128" s="68"/>
      <c r="U128" s="68"/>
      <c r="X128" s="68"/>
      <c r="AA128" s="68"/>
      <c r="AD128" s="68"/>
      <c r="AE128" s="268"/>
      <c r="AF128" s="269"/>
      <c r="AG128" s="270"/>
      <c r="AH128" s="270"/>
      <c r="AI128" s="270"/>
      <c r="AJ128" s="270"/>
      <c r="AK128" s="270"/>
      <c r="AL128" s="270"/>
      <c r="AM128" s="270"/>
      <c r="AN128" s="270"/>
      <c r="AO128" s="270"/>
      <c r="AP128" s="270"/>
      <c r="AQ128" s="270"/>
      <c r="AR128" s="270"/>
      <c r="AS128" s="270"/>
      <c r="AT128" s="270"/>
      <c r="AU128" s="270"/>
      <c r="AV128" s="270"/>
      <c r="AW128" s="270"/>
      <c r="AX128" s="270"/>
      <c r="AY128" s="270"/>
      <c r="AZ128" s="270"/>
      <c r="BA128" s="270"/>
    </row>
    <row r="129" spans="1:53" s="9" customFormat="1" x14ac:dyDescent="0.25">
      <c r="A129" s="68"/>
      <c r="B129" s="74" t="str">
        <f>Modèle!B131</f>
        <v>Scripts</v>
      </c>
      <c r="C129" s="80" t="str">
        <f>Modèle!D131</f>
        <v>7.4.1</v>
      </c>
      <c r="D129" s="81" t="str">
        <f>Modèle!E131</f>
        <v>A</v>
      </c>
      <c r="E129" s="187">
        <f ca="1">COUNTIF(OFFSET(Synthèse!$G138,0,0,1,COUNTA(Synthèse!$10:$10)-6),"="&amp;$E$1)</f>
        <v>0</v>
      </c>
      <c r="F129" s="187">
        <f ca="1">COUNTIF(OFFSET(Synthèse!$G138,0,0,1,COUNTA(Synthèse!$10:$10)-6),"="&amp;$F$1)</f>
        <v>21</v>
      </c>
      <c r="G129" s="187">
        <f ca="1">COUNTIF(OFFSET(Synthèse!$G138,0,0,1,COUNTA(Synthèse!$10:$10)-6),"="&amp;$G$1)</f>
        <v>0</v>
      </c>
      <c r="H129" s="187">
        <f ca="1">COUNTIF(OFFSET(Synthèse!$G138,0,0,1,COUNTA(Synthèse!$10:$10)-6),"="&amp;$H$1)</f>
        <v>0</v>
      </c>
      <c r="I129" s="214">
        <f t="shared" ca="1" si="23"/>
        <v>21</v>
      </c>
      <c r="J129" s="68"/>
      <c r="K129" s="96" t="s">
        <v>790</v>
      </c>
      <c r="L129" s="191" t="s">
        <v>24</v>
      </c>
      <c r="M129" s="191"/>
      <c r="N129" s="191" t="s">
        <v>581</v>
      </c>
      <c r="O129" s="192">
        <f ca="1">IF(SUM(E$242)&gt;=1,0,1)</f>
        <v>1</v>
      </c>
      <c r="P129" s="192">
        <f ca="1">IF(SUM(E$242)&gt;=1,1,IF(SUM(G$242)&gt;=1,1,IF(SUM(F$242)&gt;=1,0,1)))</f>
        <v>0</v>
      </c>
      <c r="Q129" s="192">
        <f ca="1">IF(SUM(E$242)&gt;=1,1,IF(SUM(G$242)&gt;=1,0,1))</f>
        <v>1</v>
      </c>
      <c r="R129" s="192">
        <f ca="1">IF(SUM(E$242)&gt;=1,1,IF(SUM(G$242)&gt;=1,1,IF(SUM(F$242)&gt;=1,1,IF(SUM(H$242)&gt;=1,0,1))))</f>
        <v>1</v>
      </c>
      <c r="S129" s="68"/>
      <c r="U129" s="68"/>
      <c r="X129" s="68"/>
      <c r="AA129" s="68"/>
      <c r="AD129" s="68"/>
    </row>
    <row r="130" spans="1:53" s="9" customFormat="1" x14ac:dyDescent="0.25">
      <c r="A130" s="68"/>
      <c r="B130" s="75" t="str">
        <f>Modèle!B132</f>
        <v>Scripts</v>
      </c>
      <c r="C130" s="82" t="str">
        <f>Modèle!D132</f>
        <v>7.5.1</v>
      </c>
      <c r="D130" s="83" t="str">
        <f>Modèle!E132</f>
        <v>AA</v>
      </c>
      <c r="E130" s="188">
        <f ca="1">COUNTIF(OFFSET(Synthèse!$G139,0,0,1,COUNTA(Synthèse!$10:$10)-6),"="&amp;$E$1)</f>
        <v>1</v>
      </c>
      <c r="F130" s="188">
        <f ca="1">COUNTIF(OFFSET(Synthèse!$G139,0,0,1,COUNTA(Synthèse!$10:$10)-6),"="&amp;$F$1)</f>
        <v>0</v>
      </c>
      <c r="G130" s="188">
        <f ca="1">COUNTIF(OFFSET(Synthèse!$G139,0,0,1,COUNTA(Synthèse!$10:$10)-6),"="&amp;$G$1)</f>
        <v>0</v>
      </c>
      <c r="H130" s="188">
        <f ca="1">COUNTIF(OFFSET(Synthèse!$G139,0,0,1,COUNTA(Synthèse!$10:$10)-6),"="&amp;$H$1)</f>
        <v>20</v>
      </c>
      <c r="I130" s="214">
        <f ca="1">SUM(E130:H130)</f>
        <v>21</v>
      </c>
      <c r="J130" s="68"/>
      <c r="K130" s="96" t="s">
        <v>791</v>
      </c>
      <c r="L130" s="191" t="s">
        <v>24</v>
      </c>
      <c r="M130" s="191"/>
      <c r="N130" s="191" t="s">
        <v>582</v>
      </c>
      <c r="O130" s="192">
        <f ca="1">IF(SUM(E$243)&gt;=1,0,1)</f>
        <v>0</v>
      </c>
      <c r="P130" s="192">
        <f ca="1">IF(SUM(E$243)&gt;=1,1,IF(SUM(G$243)&gt;=1,1,IF(SUM(F$243)&gt;=1,0,1)))</f>
        <v>1</v>
      </c>
      <c r="Q130" s="192">
        <f ca="1">IF(SUM(E$243)&gt;=1,1,IF(SUM(G$243)&gt;=1,0,1))</f>
        <v>1</v>
      </c>
      <c r="R130" s="192">
        <f ca="1">IF(SUM(E$243)&gt;=1,1,IF(SUM(G$243)&gt;=1,1,IF(SUM(F$243)&gt;=1,1,IF(SUM(H$243)&gt;=1,0,1))))</f>
        <v>1</v>
      </c>
      <c r="S130" s="68"/>
      <c r="U130" s="68"/>
      <c r="X130" s="68"/>
      <c r="AA130" s="68"/>
      <c r="AD130" s="68"/>
    </row>
    <row r="131" spans="1:53" s="9" customFormat="1" x14ac:dyDescent="0.25">
      <c r="A131" s="68"/>
      <c r="B131" s="75" t="str">
        <f>Modèle!B133</f>
        <v>Scripts</v>
      </c>
      <c r="C131" s="82" t="str">
        <f>Modèle!D133</f>
        <v>7.5.2</v>
      </c>
      <c r="D131" s="83" t="str">
        <f>Modèle!E133</f>
        <v>AA</v>
      </c>
      <c r="E131" s="188">
        <f ca="1">COUNTIF(OFFSET(Synthèse!$G140,0,0,1,COUNTA(Synthèse!$10:$10)-6),"="&amp;$E$1)</f>
        <v>1</v>
      </c>
      <c r="F131" s="188">
        <f ca="1">COUNTIF(OFFSET(Synthèse!$G140,0,0,1,COUNTA(Synthèse!$10:$10)-6),"="&amp;$F$1)</f>
        <v>3</v>
      </c>
      <c r="G131" s="188">
        <f ca="1">COUNTIF(OFFSET(Synthèse!$G140,0,0,1,COUNTA(Synthèse!$10:$10)-6),"="&amp;$G$1)</f>
        <v>0</v>
      </c>
      <c r="H131" s="188">
        <f ca="1">COUNTIF(OFFSET(Synthèse!$G140,0,0,1,COUNTA(Synthèse!$10:$10)-6),"="&amp;$H$1)</f>
        <v>17</v>
      </c>
      <c r="I131" s="214">
        <f t="shared" ca="1" si="23"/>
        <v>21</v>
      </c>
      <c r="J131" s="68"/>
      <c r="K131" s="96" t="s">
        <v>792</v>
      </c>
      <c r="L131" s="191" t="s">
        <v>24</v>
      </c>
      <c r="M131" s="191"/>
      <c r="N131" s="191" t="s">
        <v>583</v>
      </c>
      <c r="O131" s="192">
        <f ca="1">IF(SUM(E$244)&gt;=1,0,1)</f>
        <v>1</v>
      </c>
      <c r="P131" s="192">
        <f ca="1">IF(SUM(E$244)&gt;=1,1,IF(SUM(G$244)&gt;=1,1,IF(SUM(F$244)&gt;=1,0,1)))</f>
        <v>1</v>
      </c>
      <c r="Q131" s="192">
        <f ca="1">IF(SUM(E$244)&gt;=1,1,IF(SUM(G$244)&gt;=1,0,1))</f>
        <v>1</v>
      </c>
      <c r="R131" s="192">
        <f ca="1">IF(SUM(E$244)&gt;=1,1,IF(SUM(G$244)&gt;=1,1,IF(SUM(F$244)&gt;=1,1,IF(SUM(H$244)&gt;=1,0,1))))</f>
        <v>0</v>
      </c>
      <c r="S131" s="68"/>
      <c r="U131" s="68"/>
      <c r="X131" s="68"/>
      <c r="AA131" s="68"/>
      <c r="AD131" s="68"/>
      <c r="AE131" s="16"/>
    </row>
    <row r="132" spans="1:53" s="9" customFormat="1" ht="15.75" x14ac:dyDescent="0.25">
      <c r="A132" s="68"/>
      <c r="B132" s="75" t="str">
        <f>Modèle!B134</f>
        <v>Scripts</v>
      </c>
      <c r="C132" s="82" t="str">
        <f>Modèle!D134</f>
        <v>7.5.3</v>
      </c>
      <c r="D132" s="83" t="str">
        <f>Modèle!E134</f>
        <v>AA</v>
      </c>
      <c r="E132" s="188">
        <f ca="1">COUNTIF(OFFSET(Synthèse!$G141,0,0,1,COUNTA(Synthèse!$10:$10)-6),"="&amp;$E$1)</f>
        <v>0</v>
      </c>
      <c r="F132" s="188">
        <f ca="1">COUNTIF(OFFSET(Synthèse!$G141,0,0,1,COUNTA(Synthèse!$10:$10)-6),"="&amp;$F$1)</f>
        <v>0</v>
      </c>
      <c r="G132" s="188">
        <f ca="1">COUNTIF(OFFSET(Synthèse!$G141,0,0,1,COUNTA(Synthèse!$10:$10)-6),"="&amp;$G$1)</f>
        <v>0</v>
      </c>
      <c r="H132" s="188">
        <f ca="1">COUNTIF(OFFSET(Synthèse!$G141,0,0,1,COUNTA(Synthèse!$10:$10)-6),"="&amp;$H$1)</f>
        <v>21</v>
      </c>
      <c r="I132" s="214">
        <f t="shared" ca="1" si="23"/>
        <v>21</v>
      </c>
      <c r="J132" s="68"/>
      <c r="K132" s="96" t="s">
        <v>793</v>
      </c>
      <c r="L132" s="191" t="s">
        <v>24</v>
      </c>
      <c r="M132" s="191"/>
      <c r="N132" s="191" t="s">
        <v>584</v>
      </c>
      <c r="O132" s="192">
        <f ca="1">IF(SUM(E$245)&gt;=1,0,1)</f>
        <v>1</v>
      </c>
      <c r="P132" s="192">
        <f ca="1">IF(SUM(E$245)&gt;=1,1,IF(SUM(G$245)&gt;=1,1,IF(SUM(F$245)&gt;=1,0,1)))</f>
        <v>1</v>
      </c>
      <c r="Q132" s="192">
        <f ca="1">IF(SUM(E$245)&gt;=1,1,IF(SUM(G$245)&gt;=1,0,1))</f>
        <v>1</v>
      </c>
      <c r="R132" s="192">
        <f ca="1">IF(SUM(E$245)&gt;=1,1,IF(SUM(G$245)&gt;=1,1,IF(SUM(F$245)&gt;=1,1,IF(SUM(H$245)&gt;=1,0,1))))</f>
        <v>0</v>
      </c>
      <c r="S132" s="68"/>
      <c r="U132" s="68"/>
      <c r="X132" s="68"/>
      <c r="AA132" s="68"/>
      <c r="AD132" s="68"/>
      <c r="AE132" s="261" t="s">
        <v>1150</v>
      </c>
      <c r="AF132" s="262"/>
      <c r="AG132" s="254" t="s">
        <v>1140</v>
      </c>
      <c r="AH132" s="254" t="s">
        <v>1140</v>
      </c>
      <c r="AI132" s="254" t="s">
        <v>1140</v>
      </c>
      <c r="AJ132" s="254" t="s">
        <v>1140</v>
      </c>
      <c r="AK132" s="254" t="s">
        <v>1140</v>
      </c>
      <c r="AL132" s="254" t="s">
        <v>1140</v>
      </c>
      <c r="AM132" s="254" t="s">
        <v>1140</v>
      </c>
      <c r="AN132" s="254" t="s">
        <v>1140</v>
      </c>
      <c r="AO132" s="254" t="s">
        <v>1140</v>
      </c>
      <c r="AP132" s="254" t="s">
        <v>1140</v>
      </c>
      <c r="AQ132" s="254" t="s">
        <v>1140</v>
      </c>
      <c r="AR132" s="254" t="s">
        <v>1140</v>
      </c>
      <c r="AS132" s="254" t="s">
        <v>1140</v>
      </c>
      <c r="AT132" s="254" t="s">
        <v>1140</v>
      </c>
      <c r="AU132" s="254" t="s">
        <v>1140</v>
      </c>
      <c r="AV132" s="254" t="s">
        <v>1140</v>
      </c>
      <c r="AW132" s="254" t="s">
        <v>1140</v>
      </c>
      <c r="AX132" s="254" t="s">
        <v>1140</v>
      </c>
      <c r="AY132" s="254" t="s">
        <v>1140</v>
      </c>
      <c r="AZ132" s="254" t="s">
        <v>1140</v>
      </c>
      <c r="BA132" s="254" t="s">
        <v>1140</v>
      </c>
    </row>
    <row r="133" spans="1:53" s="9" customFormat="1" x14ac:dyDescent="0.25">
      <c r="A133" s="68"/>
      <c r="B133" s="74" t="str">
        <f>Modèle!B135</f>
        <v>Éléments Obligatoires</v>
      </c>
      <c r="C133" s="80" t="str">
        <f>Modèle!D135</f>
        <v>8.1.1</v>
      </c>
      <c r="D133" s="81" t="str">
        <f>Modèle!E135</f>
        <v>A</v>
      </c>
      <c r="E133" s="187">
        <f ca="1">COUNTIF(OFFSET(Synthèse!$G142,0,0,1,COUNTA(Synthèse!$10:$10)-6),"="&amp;$E$1)</f>
        <v>0</v>
      </c>
      <c r="F133" s="187">
        <f ca="1">COUNTIF(OFFSET(Synthèse!$G142,0,0,1,COUNTA(Synthèse!$10:$10)-6),"="&amp;$F$1)</f>
        <v>21</v>
      </c>
      <c r="G133" s="187">
        <f ca="1">COUNTIF(OFFSET(Synthèse!$G142,0,0,1,COUNTA(Synthèse!$10:$10)-6),"="&amp;$G$1)</f>
        <v>0</v>
      </c>
      <c r="H133" s="187">
        <f ca="1">COUNTIF(OFFSET(Synthèse!$G142,0,0,1,COUNTA(Synthèse!$10:$10)-6),"="&amp;$H$1)</f>
        <v>0</v>
      </c>
      <c r="I133" s="214">
        <f t="shared" ca="1" si="23"/>
        <v>21</v>
      </c>
      <c r="J133" s="68"/>
      <c r="K133" s="96" t="s">
        <v>794</v>
      </c>
      <c r="L133" s="191" t="s">
        <v>24</v>
      </c>
      <c r="M133" s="191"/>
      <c r="N133" s="191" t="s">
        <v>585</v>
      </c>
      <c r="O133" s="192">
        <f ca="1">IF(SUM(E$246)&gt;=1,0,1)</f>
        <v>1</v>
      </c>
      <c r="P133" s="192">
        <f ca="1">IF(SUM(E$246)&gt;=1,1,IF(SUM(G$246)&gt;=1,1,IF(SUM(F$246)&gt;=1,0,1)))</f>
        <v>1</v>
      </c>
      <c r="Q133" s="192">
        <f ca="1">IF(SUM(E$246)&gt;=1,1,IF(SUM(G$246)&gt;=1,0,1))</f>
        <v>1</v>
      </c>
      <c r="R133" s="192">
        <f ca="1">IF(SUM(E$246)&gt;=1,1,IF(SUM(G$246)&gt;=1,1,IF(SUM(F$246)&gt;=1,1,IF(SUM(H$246)&gt;=1,0,1))))</f>
        <v>0</v>
      </c>
      <c r="S133" s="68"/>
      <c r="U133" s="68"/>
      <c r="X133" s="68"/>
      <c r="AA133" s="68"/>
      <c r="AD133" s="68"/>
      <c r="AE133" s="223" t="s">
        <v>1137</v>
      </c>
      <c r="AG133" s="255" t="str">
        <f t="shared" ref="AG133:BA133" si="24">AG$1</f>
        <v>Page1</v>
      </c>
      <c r="AH133" s="255" t="str">
        <f t="shared" si="24"/>
        <v>Page2</v>
      </c>
      <c r="AI133" s="255" t="str">
        <f t="shared" si="24"/>
        <v>Page3</v>
      </c>
      <c r="AJ133" s="255" t="str">
        <f t="shared" si="24"/>
        <v>Page4</v>
      </c>
      <c r="AK133" s="255" t="str">
        <f t="shared" si="24"/>
        <v>Page5</v>
      </c>
      <c r="AL133" s="255" t="str">
        <f t="shared" si="24"/>
        <v>Page6</v>
      </c>
      <c r="AM133" s="255" t="str">
        <f t="shared" si="24"/>
        <v>Page7</v>
      </c>
      <c r="AN133" s="255" t="str">
        <f t="shared" si="24"/>
        <v>Page8</v>
      </c>
      <c r="AO133" s="255" t="str">
        <f t="shared" si="24"/>
        <v>Page9</v>
      </c>
      <c r="AP133" s="255" t="str">
        <f t="shared" si="24"/>
        <v>Page10</v>
      </c>
      <c r="AQ133" s="255" t="str">
        <f t="shared" si="24"/>
        <v>Page11</v>
      </c>
      <c r="AR133" s="255" t="str">
        <f t="shared" si="24"/>
        <v>Page12</v>
      </c>
      <c r="AS133" s="255" t="str">
        <f t="shared" si="24"/>
        <v>Page13</v>
      </c>
      <c r="AT133" s="255" t="str">
        <f t="shared" si="24"/>
        <v>Page14</v>
      </c>
      <c r="AU133" s="255" t="str">
        <f t="shared" si="24"/>
        <v>Page15</v>
      </c>
      <c r="AV133" s="255" t="str">
        <f t="shared" si="24"/>
        <v>Page16</v>
      </c>
      <c r="AW133" s="255" t="str">
        <f t="shared" si="24"/>
        <v>Page17</v>
      </c>
      <c r="AX133" s="255" t="str">
        <f t="shared" si="24"/>
        <v>Page18</v>
      </c>
      <c r="AY133" s="255" t="str">
        <f t="shared" si="24"/>
        <v>Page19</v>
      </c>
      <c r="AZ133" s="255" t="str">
        <f t="shared" si="24"/>
        <v>Page20</v>
      </c>
      <c r="BA133" s="255" t="str">
        <f t="shared" si="24"/>
        <v>Page21</v>
      </c>
    </row>
    <row r="134" spans="1:53" s="9" customFormat="1" x14ac:dyDescent="0.25">
      <c r="A134" s="68"/>
      <c r="B134" s="74" t="str">
        <f>Modèle!B136</f>
        <v>Éléments Obligatoires</v>
      </c>
      <c r="C134" s="80" t="str">
        <f>Modèle!D136</f>
        <v>8.1.2</v>
      </c>
      <c r="D134" s="81" t="str">
        <f>Modèle!E136</f>
        <v>A</v>
      </c>
      <c r="E134" s="187">
        <f ca="1">COUNTIF(OFFSET(Synthèse!$G143,0,0,1,COUNTA(Synthèse!$10:$10)-6),"="&amp;$E$1)</f>
        <v>0</v>
      </c>
      <c r="F134" s="187">
        <f ca="1">COUNTIF(OFFSET(Synthèse!$G143,0,0,1,COUNTA(Synthèse!$10:$10)-6),"="&amp;$F$1)</f>
        <v>21</v>
      </c>
      <c r="G134" s="187">
        <f ca="1">COUNTIF(OFFSET(Synthèse!$G143,0,0,1,COUNTA(Synthèse!$10:$10)-6),"="&amp;$G$1)</f>
        <v>0</v>
      </c>
      <c r="H134" s="187">
        <f ca="1">COUNTIF(OFFSET(Synthèse!$G143,0,0,1,COUNTA(Synthèse!$10:$10)-6),"="&amp;$H$1)</f>
        <v>0</v>
      </c>
      <c r="I134" s="214">
        <f t="shared" ref="I134:I197" ca="1" si="25">SUM(E134:H134)</f>
        <v>21</v>
      </c>
      <c r="J134" s="68"/>
      <c r="K134" s="96" t="s">
        <v>795</v>
      </c>
      <c r="L134" s="191" t="s">
        <v>24</v>
      </c>
      <c r="M134" s="191"/>
      <c r="N134" s="191" t="s">
        <v>586</v>
      </c>
      <c r="O134" s="192">
        <f ca="1">IF(SUM(E$247:E$249)&gt;=1,0,1)</f>
        <v>1</v>
      </c>
      <c r="P134" s="192">
        <f ca="1">IF(SUM(E$247:E$249)&gt;=1,1,IF(SUM(G$247:G$249)&gt;=1,1,IF(SUM(F$247:F$249)&gt;=1,0,1)))</f>
        <v>1</v>
      </c>
      <c r="Q134" s="192">
        <f ca="1">IF(SUM(E$247:E$249)&gt;=1,1,IF(SUM(G$247:G$249)&gt;=1,0,1))</f>
        <v>1</v>
      </c>
      <c r="R134" s="192">
        <f ca="1">IF(SUM(E$247:E$249)&gt;=1,1,IF(SUM(G$247:G$249)&gt;=1,1,IF(SUM(F$247:F$249)&gt;=1,1,IF(SUM(H$247:H$249)&gt;=1,0,1))))</f>
        <v>0</v>
      </c>
      <c r="S134" s="68"/>
      <c r="U134" s="68"/>
      <c r="X134" s="68"/>
      <c r="AA134" s="68"/>
      <c r="AD134" s="68"/>
      <c r="AE134" s="224" t="str">
        <f t="shared" ref="AE134:AE165" si="26">$AE21</f>
        <v>1.1</v>
      </c>
      <c r="AG134" s="256">
        <f>IF(COUNTIFS(TabSynthez[Test],"="&amp;$AE21&amp;".*",TabSynthez[Page1],"Invalidé")&gt;0,IF(COUNTIFS(TabSynthez[Test],"="&amp;$AE21&amp;".*",TabSynthez[Page1],"Indéterminé")&gt;0,0,1),0)</f>
        <v>0</v>
      </c>
      <c r="AH134" s="256">
        <f>IF(COUNTIFS(TabSynthez[Test],"="&amp;$AE21&amp;".*",TabSynthez[Page2],"Invalidé")&gt;0,IF(COUNTIFS(TabSynthez[Test],"="&amp;$AE21&amp;".*",TabSynthez[Page2],"Indéterminé")&gt;0,0,1),0)</f>
        <v>0</v>
      </c>
      <c r="AI134" s="256">
        <f>IF(COUNTIFS(TabSynthez[Test],"="&amp;$AE21&amp;".*",TabSynthez[Page3],"Invalidé")&gt;0,IF(COUNTIFS(TabSynthez[Test],"="&amp;$AE21&amp;".*",TabSynthez[Page3],"Indéterminé")&gt;0,0,1),0)</f>
        <v>0</v>
      </c>
      <c r="AJ134" s="256">
        <f>IF(COUNTIFS(TabSynthez[Test],"="&amp;$AE21&amp;".*",TabSynthez[Page4],"Invalidé")&gt;0,IF(COUNTIFS(TabSynthez[Test],"="&amp;$AE21&amp;".*",TabSynthez[Page4],"Indéterminé")&gt;0,0,1),0)</f>
        <v>0</v>
      </c>
      <c r="AK134" s="256">
        <f>IF(COUNTIFS(TabSynthez[Test],"="&amp;$AE21&amp;".*",TabSynthez[Page5],"Invalidé")&gt;0,IF(COUNTIFS(TabSynthez[Test],"="&amp;$AE21&amp;".*",TabSynthez[Page5],"Indéterminé")&gt;0,0,1),0)</f>
        <v>0</v>
      </c>
      <c r="AL134" s="256">
        <f>IF(COUNTIFS(TabSynthez[Test],"="&amp;$AE21&amp;".*",TabSynthez[Page6],"Invalidé")&gt;0,IF(COUNTIFS(TabSynthez[Test],"="&amp;$AE21&amp;".*",TabSynthez[Page6],"Indéterminé")&gt;0,0,1),0)</f>
        <v>0</v>
      </c>
      <c r="AM134" s="256">
        <f>IF(COUNTIFS(TabSynthez[Test],"="&amp;$AE21&amp;".*",TabSynthez[Page7],"Invalidé")&gt;0,IF(COUNTIFS(TabSynthez[Test],"="&amp;$AE21&amp;".*",TabSynthez[Page7],"Indéterminé")&gt;0,0,1),0)</f>
        <v>0</v>
      </c>
      <c r="AN134" s="256">
        <f>IF(COUNTIFS(TabSynthez[Test],"="&amp;$AE21&amp;".*",TabSynthez[Page8],"Invalidé")&gt;0,IF(COUNTIFS(TabSynthez[Test],"="&amp;$AE21&amp;".*",TabSynthez[Page8],"Indéterminé")&gt;0,0,1),0)</f>
        <v>0</v>
      </c>
      <c r="AO134" s="256">
        <f>IF(COUNTIFS(TabSynthez[Test],"="&amp;$AE21&amp;".*",TabSynthez[Page9],"Invalidé")&gt;0,IF(COUNTIFS(TabSynthez[Test],"="&amp;$AE21&amp;".*",TabSynthez[Page9],"Indéterminé")&gt;0,0,1),0)</f>
        <v>0</v>
      </c>
      <c r="AP134" s="256">
        <f>IF(COUNTIFS(TabSynthez[Test],"="&amp;$AE21&amp;".*",TabSynthez[Page10],"Invalidé")&gt;0,IF(COUNTIFS(TabSynthez[Test],"="&amp;$AE21&amp;".*",TabSynthez[Page10],"Indéterminé")&gt;0,0,1),0)</f>
        <v>0</v>
      </c>
      <c r="AQ134" s="256">
        <f>IF(COUNTIFS(TabSynthez[Test],"="&amp;$AE21&amp;".*",TabSynthez[Page11],"Invalidé")&gt;0,IF(COUNTIFS(TabSynthez[Test],"="&amp;$AE21&amp;".*",TabSynthez[Page11],"Indéterminé")&gt;0,0,1),0)</f>
        <v>0</v>
      </c>
      <c r="AR134" s="256">
        <f>IF(COUNTIFS(TabSynthez[Test],"="&amp;$AE21&amp;".*",TabSynthez[Page12],"Invalidé")&gt;0,IF(COUNTIFS(TabSynthez[Test],"="&amp;$AE21&amp;".*",TabSynthez[Page12],"Indéterminé")&gt;0,0,1),0)</f>
        <v>0</v>
      </c>
      <c r="AS134" s="256">
        <f>IF(COUNTIFS(TabSynthez[Test],"="&amp;$AE21&amp;".*",TabSynthez[Page13],"Invalidé")&gt;0,IF(COUNTIFS(TabSynthez[Test],"="&amp;$AE21&amp;".*",TabSynthez[Page13],"Indéterminé")&gt;0,0,1),0)</f>
        <v>0</v>
      </c>
      <c r="AT134" s="256">
        <f>IF(COUNTIFS(TabSynthez[Test],"="&amp;$AE21&amp;".*",TabSynthez[Page14],"Invalidé")&gt;0,IF(COUNTIFS(TabSynthez[Test],"="&amp;$AE21&amp;".*",TabSynthez[Page14],"Indéterminé")&gt;0,0,1),0)</f>
        <v>0</v>
      </c>
      <c r="AU134" s="256">
        <f>IF(COUNTIFS(TabSynthez[Test],"="&amp;$AE21&amp;".*",TabSynthez[Page15],"Invalidé")&gt;0,IF(COUNTIFS(TabSynthez[Test],"="&amp;$AE21&amp;".*",TabSynthez[Page15],"Indéterminé")&gt;0,0,1),0)</f>
        <v>0</v>
      </c>
      <c r="AV134" s="256">
        <f>IF(COUNTIFS(TabSynthez[Test],"="&amp;$AE21&amp;".*",TabSynthez[Page16],"Invalidé")&gt;0,IF(COUNTIFS(TabSynthez[Test],"="&amp;$AE21&amp;".*",TabSynthez[Page16],"Indéterminé")&gt;0,0,1),0)</f>
        <v>0</v>
      </c>
      <c r="AW134" s="256">
        <f>IF(COUNTIFS(TabSynthez[Test],"="&amp;$AE21&amp;".*",TabSynthez[Page17],"Invalidé")&gt;0,IF(COUNTIFS(TabSynthez[Test],"="&amp;$AE21&amp;".*",TabSynthez[Page17],"Indéterminé")&gt;0,0,1),0)</f>
        <v>0</v>
      </c>
      <c r="AX134" s="256">
        <f>IF(COUNTIFS(TabSynthez[Test],"="&amp;$AE21&amp;".*",TabSynthez[Page18],"Invalidé")&gt;0,IF(COUNTIFS(TabSynthez[Test],"="&amp;$AE21&amp;".*",TabSynthez[Page18],"Indéterminé")&gt;0,0,1),0)</f>
        <v>0</v>
      </c>
      <c r="AY134" s="256">
        <f>IF(COUNTIFS(TabSynthez[Test],"="&amp;$AE21&amp;".*",TabSynthez[Page19],"Invalidé")&gt;0,IF(COUNTIFS(TabSynthez[Test],"="&amp;$AE21&amp;".*",TabSynthez[Page19],"Indéterminé")&gt;0,0,1),0)</f>
        <v>0</v>
      </c>
      <c r="AZ134" s="256">
        <f>IF(COUNTIFS(TabSynthez[Test],"="&amp;$AE21&amp;".*",TabSynthez[Page20],"Invalidé")&gt;0,IF(COUNTIFS(TabSynthez[Test],"="&amp;$AE21&amp;".*",TabSynthez[Page20],"Indéterminé")&gt;0,0,1),0)</f>
        <v>0</v>
      </c>
      <c r="BA134" s="256">
        <f>IF(COUNTIFS(TabSynthez[Test],"="&amp;$AE21&amp;".*",TabSynthez[Page21],"Invalidé")&gt;0,IF(COUNTIFS(TabSynthez[Test],"="&amp;$AE21&amp;".*",TabSynthez[Page21],"Indéterminé")&gt;0,0,1),0)</f>
        <v>0</v>
      </c>
    </row>
    <row r="135" spans="1:53" s="9" customFormat="1" x14ac:dyDescent="0.25">
      <c r="A135" s="68"/>
      <c r="B135" s="74" t="str">
        <f>Modèle!B137</f>
        <v>Éléments Obligatoires</v>
      </c>
      <c r="C135" s="80" t="str">
        <f>Modèle!D137</f>
        <v>8.1.3</v>
      </c>
      <c r="D135" s="81" t="str">
        <f>Modèle!E137</f>
        <v>A</v>
      </c>
      <c r="E135" s="187">
        <f ca="1">COUNTIF(OFFSET(Synthèse!$G144,0,0,1,COUNTA(Synthèse!$10:$10)-6),"="&amp;$E$1)</f>
        <v>0</v>
      </c>
      <c r="F135" s="187">
        <f ca="1">COUNTIF(OFFSET(Synthèse!$G144,0,0,1,COUNTA(Synthèse!$10:$10)-6),"="&amp;$F$1)</f>
        <v>21</v>
      </c>
      <c r="G135" s="187">
        <f ca="1">COUNTIF(OFFSET(Synthèse!$G144,0,0,1,COUNTA(Synthèse!$10:$10)-6),"="&amp;$G$1)</f>
        <v>0</v>
      </c>
      <c r="H135" s="187">
        <f ca="1">COUNTIF(OFFSET(Synthèse!$G144,0,0,1,COUNTA(Synthèse!$10:$10)-6),"="&amp;$H$1)</f>
        <v>0</v>
      </c>
      <c r="I135" s="214">
        <f t="shared" ca="1" si="25"/>
        <v>21</v>
      </c>
      <c r="J135" s="68"/>
      <c r="K135" s="96" t="s">
        <v>796</v>
      </c>
      <c r="L135" s="191" t="s">
        <v>24</v>
      </c>
      <c r="M135" s="191"/>
      <c r="N135" s="191" t="s">
        <v>587</v>
      </c>
      <c r="O135" s="192">
        <f ca="1">IF(SUM(E$249:E$251)&gt;=1,0,1)</f>
        <v>1</v>
      </c>
      <c r="P135" s="192">
        <f ca="1">IF(SUM(E$250:E$251)&gt;=1,1,IF(SUM(G$250:G$251)&gt;=1,1,IF(SUM(F$250:F$251)&gt;=1,0,1)))</f>
        <v>0</v>
      </c>
      <c r="Q135" s="192">
        <f ca="1">IF(SUM(E$250:E$251)&gt;=1,1,IF(SUM(G$250:G$251)&gt;=1,0,1))</f>
        <v>1</v>
      </c>
      <c r="R135" s="192">
        <f ca="1">IF(SUM(E$250:E$251)&gt;=1,1,IF(SUM(G$250:G$251)&gt;=1,1,IF(SUM(F$250:F$251)&gt;=1,1,IF(SUM(H$250:H$251)&gt;=1,0,1))))</f>
        <v>1</v>
      </c>
      <c r="S135" s="68"/>
      <c r="U135" s="68"/>
      <c r="X135" s="68"/>
      <c r="AA135" s="68"/>
      <c r="AD135" s="68"/>
      <c r="AE135" s="224" t="str">
        <f t="shared" si="26"/>
        <v>1.2</v>
      </c>
      <c r="AG135" s="256">
        <f>IF(COUNTIFS(TabSynthez[Test],"="&amp;$AE22&amp;".*",TabSynthez[Page1],"Invalidé")&gt;0,IF(COUNTIFS(TabSynthez[Test],"="&amp;$AE22&amp;".*",TabSynthez[Page1],"Indéterminé")&gt;0,0,1),0)</f>
        <v>0</v>
      </c>
      <c r="AH135" s="256">
        <f>IF(COUNTIFS(TabSynthez[Test],"="&amp;$AE22&amp;".*",TabSynthez[Page2],"Invalidé")&gt;0,IF(COUNTIFS(TabSynthez[Test],"="&amp;$AE22&amp;".*",TabSynthez[Page2],"Indéterminé")&gt;0,0,1),0)</f>
        <v>0</v>
      </c>
      <c r="AI135" s="256">
        <f>IF(COUNTIFS(TabSynthez[Test],"="&amp;$AE22&amp;".*",TabSynthez[Page3],"Invalidé")&gt;0,IF(COUNTIFS(TabSynthez[Test],"="&amp;$AE22&amp;".*",TabSynthez[Page3],"Indéterminé")&gt;0,0,1),0)</f>
        <v>0</v>
      </c>
      <c r="AJ135" s="256">
        <f>IF(COUNTIFS(TabSynthez[Test],"="&amp;$AE22&amp;".*",TabSynthez[Page4],"Invalidé")&gt;0,IF(COUNTIFS(TabSynthez[Test],"="&amp;$AE22&amp;".*",TabSynthez[Page4],"Indéterminé")&gt;0,0,1),0)</f>
        <v>0</v>
      </c>
      <c r="AK135" s="256">
        <f>IF(COUNTIFS(TabSynthez[Test],"="&amp;$AE22&amp;".*",TabSynthez[Page5],"Invalidé")&gt;0,IF(COUNTIFS(TabSynthez[Test],"="&amp;$AE22&amp;".*",TabSynthez[Page5],"Indéterminé")&gt;0,0,1),0)</f>
        <v>0</v>
      </c>
      <c r="AL135" s="256">
        <f>IF(COUNTIFS(TabSynthez[Test],"="&amp;$AE22&amp;".*",TabSynthez[Page6],"Invalidé")&gt;0,IF(COUNTIFS(TabSynthez[Test],"="&amp;$AE22&amp;".*",TabSynthez[Page6],"Indéterminé")&gt;0,0,1),0)</f>
        <v>0</v>
      </c>
      <c r="AM135" s="256">
        <f>IF(COUNTIFS(TabSynthez[Test],"="&amp;$AE22&amp;".*",TabSynthez[Page7],"Invalidé")&gt;0,IF(COUNTIFS(TabSynthez[Test],"="&amp;$AE22&amp;".*",TabSynthez[Page7],"Indéterminé")&gt;0,0,1),0)</f>
        <v>0</v>
      </c>
      <c r="AN135" s="256">
        <f>IF(COUNTIFS(TabSynthez[Test],"="&amp;$AE22&amp;".*",TabSynthez[Page8],"Invalidé")&gt;0,IF(COUNTIFS(TabSynthez[Test],"="&amp;$AE22&amp;".*",TabSynthez[Page8],"Indéterminé")&gt;0,0,1),0)</f>
        <v>0</v>
      </c>
      <c r="AO135" s="256">
        <f>IF(COUNTIFS(TabSynthez[Test],"="&amp;$AE22&amp;".*",TabSynthez[Page9],"Invalidé")&gt;0,IF(COUNTIFS(TabSynthez[Test],"="&amp;$AE22&amp;".*",TabSynthez[Page9],"Indéterminé")&gt;0,0,1),0)</f>
        <v>0</v>
      </c>
      <c r="AP135" s="256">
        <f>IF(COUNTIFS(TabSynthez[Test],"="&amp;$AE22&amp;".*",TabSynthez[Page10],"Invalidé")&gt;0,IF(COUNTIFS(TabSynthez[Test],"="&amp;$AE22&amp;".*",TabSynthez[Page10],"Indéterminé")&gt;0,0,1),0)</f>
        <v>1</v>
      </c>
      <c r="AQ135" s="256">
        <f>IF(COUNTIFS(TabSynthez[Test],"="&amp;$AE22&amp;".*",TabSynthez[Page11],"Invalidé")&gt;0,IF(COUNTIFS(TabSynthez[Test],"="&amp;$AE22&amp;".*",TabSynthez[Page11],"Indéterminé")&gt;0,0,1),0)</f>
        <v>1</v>
      </c>
      <c r="AR135" s="256">
        <f>IF(COUNTIFS(TabSynthez[Test],"="&amp;$AE22&amp;".*",TabSynthez[Page12],"Invalidé")&gt;0,IF(COUNTIFS(TabSynthez[Test],"="&amp;$AE22&amp;".*",TabSynthez[Page12],"Indéterminé")&gt;0,0,1),0)</f>
        <v>0</v>
      </c>
      <c r="AS135" s="256">
        <f>IF(COUNTIFS(TabSynthez[Test],"="&amp;$AE22&amp;".*",TabSynthez[Page13],"Invalidé")&gt;0,IF(COUNTIFS(TabSynthez[Test],"="&amp;$AE22&amp;".*",TabSynthez[Page13],"Indéterminé")&gt;0,0,1),0)</f>
        <v>1</v>
      </c>
      <c r="AT135" s="256">
        <f>IF(COUNTIFS(TabSynthez[Test],"="&amp;$AE22&amp;".*",TabSynthez[Page14],"Invalidé")&gt;0,IF(COUNTIFS(TabSynthez[Test],"="&amp;$AE22&amp;".*",TabSynthez[Page14],"Indéterminé")&gt;0,0,1),0)</f>
        <v>1</v>
      </c>
      <c r="AU135" s="256">
        <f>IF(COUNTIFS(TabSynthez[Test],"="&amp;$AE22&amp;".*",TabSynthez[Page15],"Invalidé")&gt;0,IF(COUNTIFS(TabSynthez[Test],"="&amp;$AE22&amp;".*",TabSynthez[Page15],"Indéterminé")&gt;0,0,1),0)</f>
        <v>1</v>
      </c>
      <c r="AV135" s="256">
        <f>IF(COUNTIFS(TabSynthez[Test],"="&amp;$AE22&amp;".*",TabSynthez[Page16],"Invalidé")&gt;0,IF(COUNTIFS(TabSynthez[Test],"="&amp;$AE22&amp;".*",TabSynthez[Page16],"Indéterminé")&gt;0,0,1),0)</f>
        <v>0</v>
      </c>
      <c r="AW135" s="256">
        <f>IF(COUNTIFS(TabSynthez[Test],"="&amp;$AE22&amp;".*",TabSynthez[Page17],"Invalidé")&gt;0,IF(COUNTIFS(TabSynthez[Test],"="&amp;$AE22&amp;".*",TabSynthez[Page17],"Indéterminé")&gt;0,0,1),0)</f>
        <v>0</v>
      </c>
      <c r="AX135" s="256">
        <f>IF(COUNTIFS(TabSynthez[Test],"="&amp;$AE22&amp;".*",TabSynthez[Page18],"Invalidé")&gt;0,IF(COUNTIFS(TabSynthez[Test],"="&amp;$AE22&amp;".*",TabSynthez[Page18],"Indéterminé")&gt;0,0,1),0)</f>
        <v>1</v>
      </c>
      <c r="AY135" s="256">
        <f>IF(COUNTIFS(TabSynthez[Test],"="&amp;$AE22&amp;".*",TabSynthez[Page19],"Invalidé")&gt;0,IF(COUNTIFS(TabSynthez[Test],"="&amp;$AE22&amp;".*",TabSynthez[Page19],"Indéterminé")&gt;0,0,1),0)</f>
        <v>0</v>
      </c>
      <c r="AZ135" s="256">
        <f>IF(COUNTIFS(TabSynthez[Test],"="&amp;$AE22&amp;".*",TabSynthez[Page20],"Invalidé")&gt;0,IF(COUNTIFS(TabSynthez[Test],"="&amp;$AE22&amp;".*",TabSynthez[Page20],"Indéterminé")&gt;0,0,1),0)</f>
        <v>0</v>
      </c>
      <c r="BA135" s="256">
        <f>IF(COUNTIFS(TabSynthez[Test],"="&amp;$AE22&amp;".*",TabSynthez[Page21],"Invalidé")&gt;0,IF(COUNTIFS(TabSynthez[Test],"="&amp;$AE22&amp;".*",TabSynthez[Page21],"Indéterminé")&gt;0,0,1),0)</f>
        <v>0</v>
      </c>
    </row>
    <row r="136" spans="1:53" s="9" customFormat="1" x14ac:dyDescent="0.25">
      <c r="A136" s="68"/>
      <c r="B136" s="75" t="str">
        <f>Modèle!B138</f>
        <v>Éléments Obligatoires</v>
      </c>
      <c r="C136" s="82" t="str">
        <f>Modèle!D138</f>
        <v>8.2.1</v>
      </c>
      <c r="D136" s="83" t="str">
        <f>Modèle!E138</f>
        <v>A</v>
      </c>
      <c r="E136" s="188">
        <f ca="1">COUNTIF(OFFSET(Synthèse!$G145,0,0,1,COUNTA(Synthèse!$10:$10)-6),"="&amp;$E$1)</f>
        <v>21</v>
      </c>
      <c r="F136" s="188">
        <f ca="1">COUNTIF(OFFSET(Synthèse!$G145,0,0,1,COUNTA(Synthèse!$10:$10)-6),"="&amp;$F$1)</f>
        <v>0</v>
      </c>
      <c r="G136" s="188">
        <f ca="1">COUNTIF(OFFSET(Synthèse!$G145,0,0,1,COUNTA(Synthèse!$10:$10)-6),"="&amp;$G$1)</f>
        <v>0</v>
      </c>
      <c r="H136" s="188">
        <f ca="1">COUNTIF(OFFSET(Synthèse!$G145,0,0,1,COUNTA(Synthèse!$10:$10)-6),"="&amp;$H$1)</f>
        <v>0</v>
      </c>
      <c r="I136" s="214">
        <f t="shared" ca="1" si="25"/>
        <v>21</v>
      </c>
      <c r="J136" s="68"/>
      <c r="K136" s="96" t="s">
        <v>797</v>
      </c>
      <c r="L136" s="191" t="s">
        <v>25</v>
      </c>
      <c r="M136" s="191"/>
      <c r="N136" s="191" t="s">
        <v>588</v>
      </c>
      <c r="O136" s="192">
        <f ca="1">IF(SUM(E$252)&gt;=1,0,1)</f>
        <v>1</v>
      </c>
      <c r="P136" s="192">
        <f ca="1">IF(SUM(E$252)&gt;=1,1,IF(SUM(G$252)&gt;=1,1,IF(SUM(F$252)&gt;=1,0,1)))</f>
        <v>0</v>
      </c>
      <c r="Q136" s="192">
        <f ca="1">IF(SUM(E$252)&gt;=1,1,IF(SUM(G$252)&gt;=1,0,1))</f>
        <v>1</v>
      </c>
      <c r="R136" s="192">
        <f ca="1">IF(SUM(E$252)&gt;=1,1,IF(SUM(G$252)&gt;=1,1,IF(SUM(F$252)&gt;=1,1,IF(SUM(H$252)&gt;=1,0,1))))</f>
        <v>1</v>
      </c>
      <c r="S136" s="68"/>
      <c r="U136" s="68"/>
      <c r="X136" s="68"/>
      <c r="AA136" s="68"/>
      <c r="AD136" s="68"/>
      <c r="AE136" s="224" t="str">
        <f t="shared" si="26"/>
        <v>1.3</v>
      </c>
      <c r="AG136" s="256">
        <f>IF(COUNTIFS(TabSynthez[Test],"="&amp;$AE23&amp;".*",TabSynthez[Page1],"Invalidé")&gt;0,IF(COUNTIFS(TabSynthez[Test],"="&amp;$AE23&amp;".*",TabSynthez[Page1],"Indéterminé")&gt;0,0,1),0)</f>
        <v>1</v>
      </c>
      <c r="AH136" s="256">
        <f>IF(COUNTIFS(TabSynthez[Test],"="&amp;$AE23&amp;".*",TabSynthez[Page2],"Invalidé")&gt;0,IF(COUNTIFS(TabSynthez[Test],"="&amp;$AE23&amp;".*",TabSynthez[Page2],"Indéterminé")&gt;0,0,1),0)</f>
        <v>1</v>
      </c>
      <c r="AI136" s="256">
        <f>IF(COUNTIFS(TabSynthez[Test],"="&amp;$AE23&amp;".*",TabSynthez[Page3],"Invalidé")&gt;0,IF(COUNTIFS(TabSynthez[Test],"="&amp;$AE23&amp;".*",TabSynthez[Page3],"Indéterminé")&gt;0,0,1),0)</f>
        <v>1</v>
      </c>
      <c r="AJ136" s="256">
        <f>IF(COUNTIFS(TabSynthez[Test],"="&amp;$AE23&amp;".*",TabSynthez[Page4],"Invalidé")&gt;0,IF(COUNTIFS(TabSynthez[Test],"="&amp;$AE23&amp;".*",TabSynthez[Page4],"Indéterminé")&gt;0,0,1),0)</f>
        <v>1</v>
      </c>
      <c r="AK136" s="256">
        <f>IF(COUNTIFS(TabSynthez[Test],"="&amp;$AE23&amp;".*",TabSynthez[Page5],"Invalidé")&gt;0,IF(COUNTIFS(TabSynthez[Test],"="&amp;$AE23&amp;".*",TabSynthez[Page5],"Indéterminé")&gt;0,0,1),0)</f>
        <v>1</v>
      </c>
      <c r="AL136" s="256">
        <f>IF(COUNTIFS(TabSynthez[Test],"="&amp;$AE23&amp;".*",TabSynthez[Page6],"Invalidé")&gt;0,IF(COUNTIFS(TabSynthez[Test],"="&amp;$AE23&amp;".*",TabSynthez[Page6],"Indéterminé")&gt;0,0,1),0)</f>
        <v>1</v>
      </c>
      <c r="AM136" s="256">
        <f>IF(COUNTIFS(TabSynthez[Test],"="&amp;$AE23&amp;".*",TabSynthez[Page7],"Invalidé")&gt;0,IF(COUNTIFS(TabSynthez[Test],"="&amp;$AE23&amp;".*",TabSynthez[Page7],"Indéterminé")&gt;0,0,1),0)</f>
        <v>1</v>
      </c>
      <c r="AN136" s="256">
        <f>IF(COUNTIFS(TabSynthez[Test],"="&amp;$AE23&amp;".*",TabSynthez[Page8],"Invalidé")&gt;0,IF(COUNTIFS(TabSynthez[Test],"="&amp;$AE23&amp;".*",TabSynthez[Page8],"Indéterminé")&gt;0,0,1),0)</f>
        <v>1</v>
      </c>
      <c r="AO136" s="256">
        <f>IF(COUNTIFS(TabSynthez[Test],"="&amp;$AE23&amp;".*",TabSynthez[Page9],"Invalidé")&gt;0,IF(COUNTIFS(TabSynthez[Test],"="&amp;$AE23&amp;".*",TabSynthez[Page9],"Indéterminé")&gt;0,0,1),0)</f>
        <v>1</v>
      </c>
      <c r="AP136" s="256">
        <f>IF(COUNTIFS(TabSynthez[Test],"="&amp;$AE23&amp;".*",TabSynthez[Page10],"Invalidé")&gt;0,IF(COUNTIFS(TabSynthez[Test],"="&amp;$AE23&amp;".*",TabSynthez[Page10],"Indéterminé")&gt;0,0,1),0)</f>
        <v>1</v>
      </c>
      <c r="AQ136" s="256">
        <f>IF(COUNTIFS(TabSynthez[Test],"="&amp;$AE23&amp;".*",TabSynthez[Page11],"Invalidé")&gt;0,IF(COUNTIFS(TabSynthez[Test],"="&amp;$AE23&amp;".*",TabSynthez[Page11],"Indéterminé")&gt;0,0,1),0)</f>
        <v>1</v>
      </c>
      <c r="AR136" s="256">
        <f>IF(COUNTIFS(TabSynthez[Test],"="&amp;$AE23&amp;".*",TabSynthez[Page12],"Invalidé")&gt;0,IF(COUNTIFS(TabSynthez[Test],"="&amp;$AE23&amp;".*",TabSynthez[Page12],"Indéterminé")&gt;0,0,1),0)</f>
        <v>1</v>
      </c>
      <c r="AS136" s="256">
        <f>IF(COUNTIFS(TabSynthez[Test],"="&amp;$AE23&amp;".*",TabSynthez[Page13],"Invalidé")&gt;0,IF(COUNTIFS(TabSynthez[Test],"="&amp;$AE23&amp;".*",TabSynthez[Page13],"Indéterminé")&gt;0,0,1),0)</f>
        <v>1</v>
      </c>
      <c r="AT136" s="256">
        <f>IF(COUNTIFS(TabSynthez[Test],"="&amp;$AE23&amp;".*",TabSynthez[Page14],"Invalidé")&gt;0,IF(COUNTIFS(TabSynthez[Test],"="&amp;$AE23&amp;".*",TabSynthez[Page14],"Indéterminé")&gt;0,0,1),0)</f>
        <v>1</v>
      </c>
      <c r="AU136" s="256">
        <f>IF(COUNTIFS(TabSynthez[Test],"="&amp;$AE23&amp;".*",TabSynthez[Page15],"Invalidé")&gt;0,IF(COUNTIFS(TabSynthez[Test],"="&amp;$AE23&amp;".*",TabSynthez[Page15],"Indéterminé")&gt;0,0,1),0)</f>
        <v>1</v>
      </c>
      <c r="AV136" s="256">
        <f>IF(COUNTIFS(TabSynthez[Test],"="&amp;$AE23&amp;".*",TabSynthez[Page16],"Invalidé")&gt;0,IF(COUNTIFS(TabSynthez[Test],"="&amp;$AE23&amp;".*",TabSynthez[Page16],"Indéterminé")&gt;0,0,1),0)</f>
        <v>1</v>
      </c>
      <c r="AW136" s="256">
        <f>IF(COUNTIFS(TabSynthez[Test],"="&amp;$AE23&amp;".*",TabSynthez[Page17],"Invalidé")&gt;0,IF(COUNTIFS(TabSynthez[Test],"="&amp;$AE23&amp;".*",TabSynthez[Page17],"Indéterminé")&gt;0,0,1),0)</f>
        <v>1</v>
      </c>
      <c r="AX136" s="256">
        <f>IF(COUNTIFS(TabSynthez[Test],"="&amp;$AE23&amp;".*",TabSynthez[Page18],"Invalidé")&gt;0,IF(COUNTIFS(TabSynthez[Test],"="&amp;$AE23&amp;".*",TabSynthez[Page18],"Indéterminé")&gt;0,0,1),0)</f>
        <v>1</v>
      </c>
      <c r="AY136" s="256">
        <f>IF(COUNTIFS(TabSynthez[Test],"="&amp;$AE23&amp;".*",TabSynthez[Page19],"Invalidé")&gt;0,IF(COUNTIFS(TabSynthez[Test],"="&amp;$AE23&amp;".*",TabSynthez[Page19],"Indéterminé")&gt;0,0,1),0)</f>
        <v>1</v>
      </c>
      <c r="AZ136" s="256">
        <f>IF(COUNTIFS(TabSynthez[Test],"="&amp;$AE23&amp;".*",TabSynthez[Page20],"Invalidé")&gt;0,IF(COUNTIFS(TabSynthez[Test],"="&amp;$AE23&amp;".*",TabSynthez[Page20],"Indéterminé")&gt;0,0,1),0)</f>
        <v>1</v>
      </c>
      <c r="BA136" s="256">
        <f>IF(COUNTIFS(TabSynthez[Test],"="&amp;$AE23&amp;".*",TabSynthez[Page21],"Invalidé")&gt;0,IF(COUNTIFS(TabSynthez[Test],"="&amp;$AE23&amp;".*",TabSynthez[Page21],"Indéterminé")&gt;0,0,1),0)</f>
        <v>1</v>
      </c>
    </row>
    <row r="137" spans="1:53" s="9" customFormat="1" x14ac:dyDescent="0.25">
      <c r="A137" s="68"/>
      <c r="B137" s="74" t="str">
        <f>Modèle!B139</f>
        <v>Éléments Obligatoires</v>
      </c>
      <c r="C137" s="80" t="str">
        <f>Modèle!D139</f>
        <v>8.3.1</v>
      </c>
      <c r="D137" s="81" t="str">
        <f>Modèle!E139</f>
        <v>A</v>
      </c>
      <c r="E137" s="187">
        <f ca="1">COUNTIF(OFFSET(Synthèse!$G146,0,0,1,COUNTA(Synthèse!$10:$10)-6),"="&amp;$E$1)</f>
        <v>0</v>
      </c>
      <c r="F137" s="187">
        <f ca="1">COUNTIF(OFFSET(Synthèse!$G146,0,0,1,COUNTA(Synthèse!$10:$10)-6),"="&amp;$F$1)</f>
        <v>21</v>
      </c>
      <c r="G137" s="187">
        <f ca="1">COUNTIF(OFFSET(Synthèse!$G146,0,0,1,COUNTA(Synthèse!$10:$10)-6),"="&amp;$G$1)</f>
        <v>0</v>
      </c>
      <c r="H137" s="187">
        <f ca="1">COUNTIF(OFFSET(Synthèse!$G146,0,0,1,COUNTA(Synthèse!$10:$10)-6),"="&amp;$H$1)</f>
        <v>0</v>
      </c>
      <c r="I137" s="214">
        <f t="shared" ca="1" si="25"/>
        <v>21</v>
      </c>
      <c r="J137" s="68"/>
      <c r="K137" s="96" t="s">
        <v>798</v>
      </c>
      <c r="L137" s="191" t="s">
        <v>24</v>
      </c>
      <c r="M137" s="191"/>
      <c r="N137" s="191" t="s">
        <v>589</v>
      </c>
      <c r="O137" s="192">
        <f ca="1">IF(SUM(E$253:E$254)&gt;=1,0,1)</f>
        <v>1</v>
      </c>
      <c r="P137" s="192">
        <f ca="1">IF(SUM(E$253:E$254)&gt;=1,1,IF(SUM(G$253:G$254)&gt;=1,1,IF(SUM(F$253:F$254)&gt;=1,0,1)))</f>
        <v>1</v>
      </c>
      <c r="Q137" s="192">
        <f ca="1">IF(SUM(E$253:E$254)&gt;=1,1,IF(SUM(G$253:G$254)&gt;=1,0,1))</f>
        <v>1</v>
      </c>
      <c r="R137" s="192">
        <f ca="1">IF(SUM(E$253:E$254)&gt;=1,1,IF(SUM(G$253:G$254)&gt;=1,1,IF(SUM(F$253:F$254)&gt;=1,1,IF(SUM(H$253:H$254)&gt;=1,0,1))))</f>
        <v>0</v>
      </c>
      <c r="S137" s="68"/>
      <c r="U137" s="68"/>
      <c r="X137" s="68"/>
      <c r="AA137" s="68"/>
      <c r="AD137" s="68"/>
      <c r="AE137" s="224" t="str">
        <f t="shared" si="26"/>
        <v>1.4</v>
      </c>
      <c r="AG137" s="256">
        <f>IF(COUNTIFS(TabSynthez[Test],"="&amp;$AE24&amp;".*",TabSynthez[Page1],"Invalidé")&gt;0,IF(COUNTIFS(TabSynthez[Test],"="&amp;$AE24&amp;".*",TabSynthez[Page1],"Indéterminé")&gt;0,0,1),0)</f>
        <v>0</v>
      </c>
      <c r="AH137" s="256">
        <f>IF(COUNTIFS(TabSynthez[Test],"="&amp;$AE24&amp;".*",TabSynthez[Page2],"Invalidé")&gt;0,IF(COUNTIFS(TabSynthez[Test],"="&amp;$AE24&amp;".*",TabSynthez[Page2],"Indéterminé")&gt;0,0,1),0)</f>
        <v>0</v>
      </c>
      <c r="AI137" s="256">
        <f>IF(COUNTIFS(TabSynthez[Test],"="&amp;$AE24&amp;".*",TabSynthez[Page3],"Invalidé")&gt;0,IF(COUNTIFS(TabSynthez[Test],"="&amp;$AE24&amp;".*",TabSynthez[Page3],"Indéterminé")&gt;0,0,1),0)</f>
        <v>0</v>
      </c>
      <c r="AJ137" s="256">
        <f>IF(COUNTIFS(TabSynthez[Test],"="&amp;$AE24&amp;".*",TabSynthez[Page4],"Invalidé")&gt;0,IF(COUNTIFS(TabSynthez[Test],"="&amp;$AE24&amp;".*",TabSynthez[Page4],"Indéterminé")&gt;0,0,1),0)</f>
        <v>0</v>
      </c>
      <c r="AK137" s="256">
        <f>IF(COUNTIFS(TabSynthez[Test],"="&amp;$AE24&amp;".*",TabSynthez[Page5],"Invalidé")&gt;0,IF(COUNTIFS(TabSynthez[Test],"="&amp;$AE24&amp;".*",TabSynthez[Page5],"Indéterminé")&gt;0,0,1),0)</f>
        <v>0</v>
      </c>
      <c r="AL137" s="256">
        <f>IF(COUNTIFS(TabSynthez[Test],"="&amp;$AE24&amp;".*",TabSynthez[Page6],"Invalidé")&gt;0,IF(COUNTIFS(TabSynthez[Test],"="&amp;$AE24&amp;".*",TabSynthez[Page6],"Indéterminé")&gt;0,0,1),0)</f>
        <v>0</v>
      </c>
      <c r="AM137" s="256">
        <f>IF(COUNTIFS(TabSynthez[Test],"="&amp;$AE24&amp;".*",TabSynthez[Page7],"Invalidé")&gt;0,IF(COUNTIFS(TabSynthez[Test],"="&amp;$AE24&amp;".*",TabSynthez[Page7],"Indéterminé")&gt;0,0,1),0)</f>
        <v>0</v>
      </c>
      <c r="AN137" s="256">
        <f>IF(COUNTIFS(TabSynthez[Test],"="&amp;$AE24&amp;".*",TabSynthez[Page8],"Invalidé")&gt;0,IF(COUNTIFS(TabSynthez[Test],"="&amp;$AE24&amp;".*",TabSynthez[Page8],"Indéterminé")&gt;0,0,1),0)</f>
        <v>0</v>
      </c>
      <c r="AO137" s="256">
        <f>IF(COUNTIFS(TabSynthez[Test],"="&amp;$AE24&amp;".*",TabSynthez[Page9],"Invalidé")&gt;0,IF(COUNTIFS(TabSynthez[Test],"="&amp;$AE24&amp;".*",TabSynthez[Page9],"Indéterminé")&gt;0,0,1),0)</f>
        <v>0</v>
      </c>
      <c r="AP137" s="256">
        <f>IF(COUNTIFS(TabSynthez[Test],"="&amp;$AE24&amp;".*",TabSynthez[Page10],"Invalidé")&gt;0,IF(COUNTIFS(TabSynthez[Test],"="&amp;$AE24&amp;".*",TabSynthez[Page10],"Indéterminé")&gt;0,0,1),0)</f>
        <v>0</v>
      </c>
      <c r="AQ137" s="256">
        <f>IF(COUNTIFS(TabSynthez[Test],"="&amp;$AE24&amp;".*",TabSynthez[Page11],"Invalidé")&gt;0,IF(COUNTIFS(TabSynthez[Test],"="&amp;$AE24&amp;".*",TabSynthez[Page11],"Indéterminé")&gt;0,0,1),0)</f>
        <v>0</v>
      </c>
      <c r="AR137" s="256">
        <f>IF(COUNTIFS(TabSynthez[Test],"="&amp;$AE24&amp;".*",TabSynthez[Page12],"Invalidé")&gt;0,IF(COUNTIFS(TabSynthez[Test],"="&amp;$AE24&amp;".*",TabSynthez[Page12],"Indéterminé")&gt;0,0,1),0)</f>
        <v>0</v>
      </c>
      <c r="AS137" s="256">
        <f>IF(COUNTIFS(TabSynthez[Test],"="&amp;$AE24&amp;".*",TabSynthez[Page13],"Invalidé")&gt;0,IF(COUNTIFS(TabSynthez[Test],"="&amp;$AE24&amp;".*",TabSynthez[Page13],"Indéterminé")&gt;0,0,1),0)</f>
        <v>0</v>
      </c>
      <c r="AT137" s="256">
        <f>IF(COUNTIFS(TabSynthez[Test],"="&amp;$AE24&amp;".*",TabSynthez[Page14],"Invalidé")&gt;0,IF(COUNTIFS(TabSynthez[Test],"="&amp;$AE24&amp;".*",TabSynthez[Page14],"Indéterminé")&gt;0,0,1),0)</f>
        <v>0</v>
      </c>
      <c r="AU137" s="256">
        <f>IF(COUNTIFS(TabSynthez[Test],"="&amp;$AE24&amp;".*",TabSynthez[Page15],"Invalidé")&gt;0,IF(COUNTIFS(TabSynthez[Test],"="&amp;$AE24&amp;".*",TabSynthez[Page15],"Indéterminé")&gt;0,0,1),0)</f>
        <v>0</v>
      </c>
      <c r="AV137" s="256">
        <f>IF(COUNTIFS(TabSynthez[Test],"="&amp;$AE24&amp;".*",TabSynthez[Page16],"Invalidé")&gt;0,IF(COUNTIFS(TabSynthez[Test],"="&amp;$AE24&amp;".*",TabSynthez[Page16],"Indéterminé")&gt;0,0,1),0)</f>
        <v>0</v>
      </c>
      <c r="AW137" s="256">
        <f>IF(COUNTIFS(TabSynthez[Test],"="&amp;$AE24&amp;".*",TabSynthez[Page17],"Invalidé")&gt;0,IF(COUNTIFS(TabSynthez[Test],"="&amp;$AE24&amp;".*",TabSynthez[Page17],"Indéterminé")&gt;0,0,1),0)</f>
        <v>0</v>
      </c>
      <c r="AX137" s="256">
        <f>IF(COUNTIFS(TabSynthez[Test],"="&amp;$AE24&amp;".*",TabSynthez[Page18],"Invalidé")&gt;0,IF(COUNTIFS(TabSynthez[Test],"="&amp;$AE24&amp;".*",TabSynthez[Page18],"Indéterminé")&gt;0,0,1),0)</f>
        <v>0</v>
      </c>
      <c r="AY137" s="256">
        <f>IF(COUNTIFS(TabSynthez[Test],"="&amp;$AE24&amp;".*",TabSynthez[Page19],"Invalidé")&gt;0,IF(COUNTIFS(TabSynthez[Test],"="&amp;$AE24&amp;".*",TabSynthez[Page19],"Indéterminé")&gt;0,0,1),0)</f>
        <v>0</v>
      </c>
      <c r="AZ137" s="256">
        <f>IF(COUNTIFS(TabSynthez[Test],"="&amp;$AE24&amp;".*",TabSynthez[Page20],"Invalidé")&gt;0,IF(COUNTIFS(TabSynthez[Test],"="&amp;$AE24&amp;".*",TabSynthez[Page20],"Indéterminé")&gt;0,0,1),0)</f>
        <v>0</v>
      </c>
      <c r="BA137" s="256">
        <f>IF(COUNTIFS(TabSynthez[Test],"="&amp;$AE24&amp;".*",TabSynthez[Page21],"Invalidé")&gt;0,IF(COUNTIFS(TabSynthez[Test],"="&amp;$AE24&amp;".*",TabSynthez[Page21],"Indéterminé")&gt;0,0,1),0)</f>
        <v>0</v>
      </c>
    </row>
    <row r="138" spans="1:53" s="9" customFormat="1" x14ac:dyDescent="0.25">
      <c r="A138" s="68"/>
      <c r="B138" s="75" t="str">
        <f>Modèle!B140</f>
        <v>Éléments Obligatoires</v>
      </c>
      <c r="C138" s="82" t="str">
        <f>Modèle!D140</f>
        <v>8.4.1</v>
      </c>
      <c r="D138" s="83" t="str">
        <f>Modèle!E140</f>
        <v>A</v>
      </c>
      <c r="E138" s="188">
        <f ca="1">COUNTIF(OFFSET(Synthèse!$G147,0,0,1,COUNTA(Synthèse!$10:$10)-6),"="&amp;$E$1)</f>
        <v>0</v>
      </c>
      <c r="F138" s="188">
        <f ca="1">COUNTIF(OFFSET(Synthèse!$G147,0,0,1,COUNTA(Synthèse!$10:$10)-6),"="&amp;$F$1)</f>
        <v>21</v>
      </c>
      <c r="G138" s="188">
        <f ca="1">COUNTIF(OFFSET(Synthèse!$G147,0,0,1,COUNTA(Synthèse!$10:$10)-6),"="&amp;$G$1)</f>
        <v>0</v>
      </c>
      <c r="H138" s="188">
        <f ca="1">COUNTIF(OFFSET(Synthèse!$G147,0,0,1,COUNTA(Synthèse!$10:$10)-6),"="&amp;$H$1)</f>
        <v>0</v>
      </c>
      <c r="I138" s="214">
        <f t="shared" ca="1" si="25"/>
        <v>21</v>
      </c>
      <c r="J138" s="68"/>
      <c r="K138" s="96" t="s">
        <v>799</v>
      </c>
      <c r="L138" s="191" t="s">
        <v>24</v>
      </c>
      <c r="M138" s="191"/>
      <c r="N138" s="191" t="s">
        <v>590</v>
      </c>
      <c r="O138" s="192">
        <f ca="1">IF(SUM(E$255)&gt;=1,0,1)</f>
        <v>1</v>
      </c>
      <c r="P138" s="192">
        <f ca="1">IF(SUM(E$255)&gt;=1,1,IF(SUM(G$255)&gt;=1,1,IF(SUM(F$255)&gt;=1,0,1)))</f>
        <v>1</v>
      </c>
      <c r="Q138" s="192">
        <f ca="1">IF(SUM(E$255)&gt;=1,1,IF(SUM(G$255)&gt;=1,0,1))</f>
        <v>1</v>
      </c>
      <c r="R138" s="192">
        <f ca="1">IF(SUM(E$255)&gt;=1,1,IF(SUM(G$255)&gt;=1,1,IF(SUM(F$255)&gt;=1,1,IF(SUM(H$255)&gt;=1,0,1))))</f>
        <v>0</v>
      </c>
      <c r="S138" s="68"/>
      <c r="U138" s="68"/>
      <c r="X138" s="68"/>
      <c r="AA138" s="68"/>
      <c r="AD138" s="68"/>
      <c r="AE138" s="224" t="str">
        <f t="shared" si="26"/>
        <v>1.5</v>
      </c>
      <c r="AG138" s="256">
        <f>IF(COUNTIFS(TabSynthez[Test],"="&amp;$AE25&amp;".*",TabSynthez[Page1],"Invalidé")&gt;0,IF(COUNTIFS(TabSynthez[Test],"="&amp;$AE25&amp;".*",TabSynthez[Page1],"Indéterminé")&gt;0,0,1),0)</f>
        <v>0</v>
      </c>
      <c r="AH138" s="256">
        <f>IF(COUNTIFS(TabSynthez[Test],"="&amp;$AE25&amp;".*",TabSynthez[Page2],"Invalidé")&gt;0,IF(COUNTIFS(TabSynthez[Test],"="&amp;$AE25&amp;".*",TabSynthez[Page2],"Indéterminé")&gt;0,0,1),0)</f>
        <v>0</v>
      </c>
      <c r="AI138" s="256">
        <f>IF(COUNTIFS(TabSynthez[Test],"="&amp;$AE25&amp;".*",TabSynthez[Page3],"Invalidé")&gt;0,IF(COUNTIFS(TabSynthez[Test],"="&amp;$AE25&amp;".*",TabSynthez[Page3],"Indéterminé")&gt;0,0,1),0)</f>
        <v>0</v>
      </c>
      <c r="AJ138" s="256">
        <f>IF(COUNTIFS(TabSynthez[Test],"="&amp;$AE25&amp;".*",TabSynthez[Page4],"Invalidé")&gt;0,IF(COUNTIFS(TabSynthez[Test],"="&amp;$AE25&amp;".*",TabSynthez[Page4],"Indéterminé")&gt;0,0,1),0)</f>
        <v>0</v>
      </c>
      <c r="AK138" s="256">
        <f>IF(COUNTIFS(TabSynthez[Test],"="&amp;$AE25&amp;".*",TabSynthez[Page5],"Invalidé")&gt;0,IF(COUNTIFS(TabSynthez[Test],"="&amp;$AE25&amp;".*",TabSynthez[Page5],"Indéterminé")&gt;0,0,1),0)</f>
        <v>0</v>
      </c>
      <c r="AL138" s="256">
        <f>IF(COUNTIFS(TabSynthez[Test],"="&amp;$AE25&amp;".*",TabSynthez[Page6],"Invalidé")&gt;0,IF(COUNTIFS(TabSynthez[Test],"="&amp;$AE25&amp;".*",TabSynthez[Page6],"Indéterminé")&gt;0,0,1),0)</f>
        <v>0</v>
      </c>
      <c r="AM138" s="256">
        <f>IF(COUNTIFS(TabSynthez[Test],"="&amp;$AE25&amp;".*",TabSynthez[Page7],"Invalidé")&gt;0,IF(COUNTIFS(TabSynthez[Test],"="&amp;$AE25&amp;".*",TabSynthez[Page7],"Indéterminé")&gt;0,0,1),0)</f>
        <v>0</v>
      </c>
      <c r="AN138" s="256">
        <f>IF(COUNTIFS(TabSynthez[Test],"="&amp;$AE25&amp;".*",TabSynthez[Page8],"Invalidé")&gt;0,IF(COUNTIFS(TabSynthez[Test],"="&amp;$AE25&amp;".*",TabSynthez[Page8],"Indéterminé")&gt;0,0,1),0)</f>
        <v>0</v>
      </c>
      <c r="AO138" s="256">
        <f>IF(COUNTIFS(TabSynthez[Test],"="&amp;$AE25&amp;".*",TabSynthez[Page9],"Invalidé")&gt;0,IF(COUNTIFS(TabSynthez[Test],"="&amp;$AE25&amp;".*",TabSynthez[Page9],"Indéterminé")&gt;0,0,1),0)</f>
        <v>0</v>
      </c>
      <c r="AP138" s="256">
        <f>IF(COUNTIFS(TabSynthez[Test],"="&amp;$AE25&amp;".*",TabSynthez[Page10],"Invalidé")&gt;0,IF(COUNTIFS(TabSynthez[Test],"="&amp;$AE25&amp;".*",TabSynthez[Page10],"Indéterminé")&gt;0,0,1),0)</f>
        <v>0</v>
      </c>
      <c r="AQ138" s="256">
        <f>IF(COUNTIFS(TabSynthez[Test],"="&amp;$AE25&amp;".*",TabSynthez[Page11],"Invalidé")&gt;0,IF(COUNTIFS(TabSynthez[Test],"="&amp;$AE25&amp;".*",TabSynthez[Page11],"Indéterminé")&gt;0,0,1),0)</f>
        <v>0</v>
      </c>
      <c r="AR138" s="256">
        <f>IF(COUNTIFS(TabSynthez[Test],"="&amp;$AE25&amp;".*",TabSynthez[Page12],"Invalidé")&gt;0,IF(COUNTIFS(TabSynthez[Test],"="&amp;$AE25&amp;".*",TabSynthez[Page12],"Indéterminé")&gt;0,0,1),0)</f>
        <v>0</v>
      </c>
      <c r="AS138" s="256">
        <f>IF(COUNTIFS(TabSynthez[Test],"="&amp;$AE25&amp;".*",TabSynthez[Page13],"Invalidé")&gt;0,IF(COUNTIFS(TabSynthez[Test],"="&amp;$AE25&amp;".*",TabSynthez[Page13],"Indéterminé")&gt;0,0,1),0)</f>
        <v>0</v>
      </c>
      <c r="AT138" s="256">
        <f>IF(COUNTIFS(TabSynthez[Test],"="&amp;$AE25&amp;".*",TabSynthez[Page14],"Invalidé")&gt;0,IF(COUNTIFS(TabSynthez[Test],"="&amp;$AE25&amp;".*",TabSynthez[Page14],"Indéterminé")&gt;0,0,1),0)</f>
        <v>0</v>
      </c>
      <c r="AU138" s="256">
        <f>IF(COUNTIFS(TabSynthez[Test],"="&amp;$AE25&amp;".*",TabSynthez[Page15],"Invalidé")&gt;0,IF(COUNTIFS(TabSynthez[Test],"="&amp;$AE25&amp;".*",TabSynthez[Page15],"Indéterminé")&gt;0,0,1),0)</f>
        <v>0</v>
      </c>
      <c r="AV138" s="256">
        <f>IF(COUNTIFS(TabSynthez[Test],"="&amp;$AE25&amp;".*",TabSynthez[Page16],"Invalidé")&gt;0,IF(COUNTIFS(TabSynthez[Test],"="&amp;$AE25&amp;".*",TabSynthez[Page16],"Indéterminé")&gt;0,0,1),0)</f>
        <v>0</v>
      </c>
      <c r="AW138" s="256">
        <f>IF(COUNTIFS(TabSynthez[Test],"="&amp;$AE25&amp;".*",TabSynthez[Page17],"Invalidé")&gt;0,IF(COUNTIFS(TabSynthez[Test],"="&amp;$AE25&amp;".*",TabSynthez[Page17],"Indéterminé")&gt;0,0,1),0)</f>
        <v>0</v>
      </c>
      <c r="AX138" s="256">
        <f>IF(COUNTIFS(TabSynthez[Test],"="&amp;$AE25&amp;".*",TabSynthez[Page18],"Invalidé")&gt;0,IF(COUNTIFS(TabSynthez[Test],"="&amp;$AE25&amp;".*",TabSynthez[Page18],"Indéterminé")&gt;0,0,1),0)</f>
        <v>0</v>
      </c>
      <c r="AY138" s="256">
        <f>IF(COUNTIFS(TabSynthez[Test],"="&amp;$AE25&amp;".*",TabSynthez[Page19],"Invalidé")&gt;0,IF(COUNTIFS(TabSynthez[Test],"="&amp;$AE25&amp;".*",TabSynthez[Page19],"Indéterminé")&gt;0,0,1),0)</f>
        <v>0</v>
      </c>
      <c r="AZ138" s="256">
        <f>IF(COUNTIFS(TabSynthez[Test],"="&amp;$AE25&amp;".*",TabSynthez[Page20],"Invalidé")&gt;0,IF(COUNTIFS(TabSynthez[Test],"="&amp;$AE25&amp;".*",TabSynthez[Page20],"Indéterminé")&gt;0,0,1),0)</f>
        <v>0</v>
      </c>
      <c r="BA138" s="256">
        <f>IF(COUNTIFS(TabSynthez[Test],"="&amp;$AE25&amp;".*",TabSynthez[Page21],"Invalidé")&gt;0,IF(COUNTIFS(TabSynthez[Test],"="&amp;$AE25&amp;".*",TabSynthez[Page21],"Indéterminé")&gt;0,0,1),0)</f>
        <v>0</v>
      </c>
    </row>
    <row r="139" spans="1:53" s="9" customFormat="1" x14ac:dyDescent="0.25">
      <c r="A139" s="68"/>
      <c r="B139" s="74" t="str">
        <f>Modèle!B141</f>
        <v>Éléments Obligatoires</v>
      </c>
      <c r="C139" s="80" t="str">
        <f>Modèle!D141</f>
        <v>8.5.1</v>
      </c>
      <c r="D139" s="81" t="str">
        <f>Modèle!E141</f>
        <v>A</v>
      </c>
      <c r="E139" s="187">
        <f ca="1">COUNTIF(OFFSET(Synthèse!$G148,0,0,1,COUNTA(Synthèse!$10:$10)-6),"="&amp;$E$1)</f>
        <v>0</v>
      </c>
      <c r="F139" s="187">
        <f ca="1">COUNTIF(OFFSET(Synthèse!$G148,0,0,1,COUNTA(Synthèse!$10:$10)-6),"="&amp;$F$1)</f>
        <v>21</v>
      </c>
      <c r="G139" s="187">
        <f ca="1">COUNTIF(OFFSET(Synthèse!$G148,0,0,1,COUNTA(Synthèse!$10:$10)-6),"="&amp;$G$1)</f>
        <v>0</v>
      </c>
      <c r="H139" s="187">
        <f ca="1">COUNTIF(OFFSET(Synthèse!$G148,0,0,1,COUNTA(Synthèse!$10:$10)-6),"="&amp;$H$1)</f>
        <v>0</v>
      </c>
      <c r="I139" s="214">
        <f t="shared" ca="1" si="25"/>
        <v>21</v>
      </c>
      <c r="J139" s="68"/>
      <c r="K139" s="96" t="s">
        <v>800</v>
      </c>
      <c r="L139" s="191" t="s">
        <v>24</v>
      </c>
      <c r="M139" s="191"/>
      <c r="N139" s="191" t="s">
        <v>591</v>
      </c>
      <c r="O139" s="192">
        <f ca="1">IF(SUM(E$256:E$258)&gt;=1,0,1)</f>
        <v>1</v>
      </c>
      <c r="P139" s="192">
        <f ca="1">IF(SUM(E$256:E$258)&gt;=1,1,IF(SUM(G$256:G$258)&gt;=1,1,IF(SUM(F$256:F$258)&gt;=1,0,1)))</f>
        <v>1</v>
      </c>
      <c r="Q139" s="192">
        <f ca="1">IF(SUM(E$256:E$258)&gt;=1,1,IF(SUM(G$256:G$258)&gt;=1,0,1))</f>
        <v>1</v>
      </c>
      <c r="R139" s="192">
        <f ca="1">IF(SUM(E$256:E$258)&gt;=1,1,IF(SUM(G$256:G$258)&gt;=1,1,IF(SUM(F$256:F$258)&gt;=1,1,IF(SUM(H$256:H$258)&gt;=1,0,1))))</f>
        <v>0</v>
      </c>
      <c r="S139" s="68"/>
      <c r="U139" s="68"/>
      <c r="X139" s="68"/>
      <c r="AA139" s="68"/>
      <c r="AD139" s="68"/>
      <c r="AE139" s="224" t="str">
        <f t="shared" si="26"/>
        <v>1.6</v>
      </c>
      <c r="AG139" s="256">
        <f>IF(COUNTIFS(TabSynthez[Test],"="&amp;$AE26&amp;".*",TabSynthez[Page1],"Invalidé")&gt;0,IF(COUNTIFS(TabSynthez[Test],"="&amp;$AE26&amp;".*",TabSynthez[Page1],"Indéterminé")&gt;0,0,1),0)</f>
        <v>0</v>
      </c>
      <c r="AH139" s="256">
        <f>IF(COUNTIFS(TabSynthez[Test],"="&amp;$AE26&amp;".*",TabSynthez[Page2],"Invalidé")&gt;0,IF(COUNTIFS(TabSynthez[Test],"="&amp;$AE26&amp;".*",TabSynthez[Page2],"Indéterminé")&gt;0,0,1),0)</f>
        <v>0</v>
      </c>
      <c r="AI139" s="256">
        <f>IF(COUNTIFS(TabSynthez[Test],"="&amp;$AE26&amp;".*",TabSynthez[Page3],"Invalidé")&gt;0,IF(COUNTIFS(TabSynthez[Test],"="&amp;$AE26&amp;".*",TabSynthez[Page3],"Indéterminé")&gt;0,0,1),0)</f>
        <v>0</v>
      </c>
      <c r="AJ139" s="256">
        <f>IF(COUNTIFS(TabSynthez[Test],"="&amp;$AE26&amp;".*",TabSynthez[Page4],"Invalidé")&gt;0,IF(COUNTIFS(TabSynthez[Test],"="&amp;$AE26&amp;".*",TabSynthez[Page4],"Indéterminé")&gt;0,0,1),0)</f>
        <v>0</v>
      </c>
      <c r="AK139" s="256">
        <f>IF(COUNTIFS(TabSynthez[Test],"="&amp;$AE26&amp;".*",TabSynthez[Page5],"Invalidé")&gt;0,IF(COUNTIFS(TabSynthez[Test],"="&amp;$AE26&amp;".*",TabSynthez[Page5],"Indéterminé")&gt;0,0,1),0)</f>
        <v>0</v>
      </c>
      <c r="AL139" s="256">
        <f>IF(COUNTIFS(TabSynthez[Test],"="&amp;$AE26&amp;".*",TabSynthez[Page6],"Invalidé")&gt;0,IF(COUNTIFS(TabSynthez[Test],"="&amp;$AE26&amp;".*",TabSynthez[Page6],"Indéterminé")&gt;0,0,1),0)</f>
        <v>0</v>
      </c>
      <c r="AM139" s="256">
        <f>IF(COUNTIFS(TabSynthez[Test],"="&amp;$AE26&amp;".*",TabSynthez[Page7],"Invalidé")&gt;0,IF(COUNTIFS(TabSynthez[Test],"="&amp;$AE26&amp;".*",TabSynthez[Page7],"Indéterminé")&gt;0,0,1),0)</f>
        <v>1</v>
      </c>
      <c r="AN139" s="256">
        <f>IF(COUNTIFS(TabSynthez[Test],"="&amp;$AE26&amp;".*",TabSynthez[Page8],"Invalidé")&gt;0,IF(COUNTIFS(TabSynthez[Test],"="&amp;$AE26&amp;".*",TabSynthez[Page8],"Indéterminé")&gt;0,0,1),0)</f>
        <v>0</v>
      </c>
      <c r="AO139" s="256">
        <f>IF(COUNTIFS(TabSynthez[Test],"="&amp;$AE26&amp;".*",TabSynthez[Page9],"Invalidé")&gt;0,IF(COUNTIFS(TabSynthez[Test],"="&amp;$AE26&amp;".*",TabSynthez[Page9],"Indéterminé")&gt;0,0,1),0)</f>
        <v>0</v>
      </c>
      <c r="AP139" s="256">
        <f>IF(COUNTIFS(TabSynthez[Test],"="&amp;$AE26&amp;".*",TabSynthez[Page10],"Invalidé")&gt;0,IF(COUNTIFS(TabSynthez[Test],"="&amp;$AE26&amp;".*",TabSynthez[Page10],"Indéterminé")&gt;0,0,1),0)</f>
        <v>0</v>
      </c>
      <c r="AQ139" s="256">
        <f>IF(COUNTIFS(TabSynthez[Test],"="&amp;$AE26&amp;".*",TabSynthez[Page11],"Invalidé")&gt;0,IF(COUNTIFS(TabSynthez[Test],"="&amp;$AE26&amp;".*",TabSynthez[Page11],"Indéterminé")&gt;0,0,1),0)</f>
        <v>0</v>
      </c>
      <c r="AR139" s="256">
        <f>IF(COUNTIFS(TabSynthez[Test],"="&amp;$AE26&amp;".*",TabSynthez[Page12],"Invalidé")&gt;0,IF(COUNTIFS(TabSynthez[Test],"="&amp;$AE26&amp;".*",TabSynthez[Page12],"Indéterminé")&gt;0,0,1),0)</f>
        <v>0</v>
      </c>
      <c r="AS139" s="256">
        <f>IF(COUNTIFS(TabSynthez[Test],"="&amp;$AE26&amp;".*",TabSynthez[Page13],"Invalidé")&gt;0,IF(COUNTIFS(TabSynthez[Test],"="&amp;$AE26&amp;".*",TabSynthez[Page13],"Indéterminé")&gt;0,0,1),0)</f>
        <v>0</v>
      </c>
      <c r="AT139" s="256">
        <f>IF(COUNTIFS(TabSynthez[Test],"="&amp;$AE26&amp;".*",TabSynthez[Page14],"Invalidé")&gt;0,IF(COUNTIFS(TabSynthez[Test],"="&amp;$AE26&amp;".*",TabSynthez[Page14],"Indéterminé")&gt;0,0,1),0)</f>
        <v>0</v>
      </c>
      <c r="AU139" s="256">
        <f>IF(COUNTIFS(TabSynthez[Test],"="&amp;$AE26&amp;".*",TabSynthez[Page15],"Invalidé")&gt;0,IF(COUNTIFS(TabSynthez[Test],"="&amp;$AE26&amp;".*",TabSynthez[Page15],"Indéterminé")&gt;0,0,1),0)</f>
        <v>0</v>
      </c>
      <c r="AV139" s="256">
        <f>IF(COUNTIFS(TabSynthez[Test],"="&amp;$AE26&amp;".*",TabSynthez[Page16],"Invalidé")&gt;0,IF(COUNTIFS(TabSynthez[Test],"="&amp;$AE26&amp;".*",TabSynthez[Page16],"Indéterminé")&gt;0,0,1),0)</f>
        <v>0</v>
      </c>
      <c r="AW139" s="256">
        <f>IF(COUNTIFS(TabSynthez[Test],"="&amp;$AE26&amp;".*",TabSynthez[Page17],"Invalidé")&gt;0,IF(COUNTIFS(TabSynthez[Test],"="&amp;$AE26&amp;".*",TabSynthez[Page17],"Indéterminé")&gt;0,0,1),0)</f>
        <v>0</v>
      </c>
      <c r="AX139" s="256">
        <f>IF(COUNTIFS(TabSynthez[Test],"="&amp;$AE26&amp;".*",TabSynthez[Page18],"Invalidé")&gt;0,IF(COUNTIFS(TabSynthez[Test],"="&amp;$AE26&amp;".*",TabSynthez[Page18],"Indéterminé")&gt;0,0,1),0)</f>
        <v>0</v>
      </c>
      <c r="AY139" s="256">
        <f>IF(COUNTIFS(TabSynthez[Test],"="&amp;$AE26&amp;".*",TabSynthez[Page19],"Invalidé")&gt;0,IF(COUNTIFS(TabSynthez[Test],"="&amp;$AE26&amp;".*",TabSynthez[Page19],"Indéterminé")&gt;0,0,1),0)</f>
        <v>0</v>
      </c>
      <c r="AZ139" s="256">
        <f>IF(COUNTIFS(TabSynthez[Test],"="&amp;$AE26&amp;".*",TabSynthez[Page20],"Invalidé")&gt;0,IF(COUNTIFS(TabSynthez[Test],"="&amp;$AE26&amp;".*",TabSynthez[Page20],"Indéterminé")&gt;0,0,1),0)</f>
        <v>0</v>
      </c>
      <c r="BA139" s="256">
        <f>IF(COUNTIFS(TabSynthez[Test],"="&amp;$AE26&amp;".*",TabSynthez[Page21],"Invalidé")&gt;0,IF(COUNTIFS(TabSynthez[Test],"="&amp;$AE26&amp;".*",TabSynthez[Page21],"Indéterminé")&gt;0,0,1),0)</f>
        <v>0</v>
      </c>
    </row>
    <row r="140" spans="1:53" s="9" customFormat="1" x14ac:dyDescent="0.25">
      <c r="A140" s="68"/>
      <c r="B140" s="75" t="str">
        <f>Modèle!B142</f>
        <v>Éléments Obligatoires</v>
      </c>
      <c r="C140" s="82" t="str">
        <f>Modèle!D142</f>
        <v>8.6.1</v>
      </c>
      <c r="D140" s="83" t="str">
        <f>Modèle!E142</f>
        <v>A</v>
      </c>
      <c r="E140" s="188">
        <f ca="1">COUNTIF(OFFSET(Synthèse!$G149,0,0,1,COUNTA(Synthèse!$10:$10)-6),"="&amp;$E$1)</f>
        <v>21</v>
      </c>
      <c r="F140" s="188">
        <f ca="1">COUNTIF(OFFSET(Synthèse!$G149,0,0,1,COUNTA(Synthèse!$10:$10)-6),"="&amp;$F$1)</f>
        <v>0</v>
      </c>
      <c r="G140" s="188">
        <f ca="1">COUNTIF(OFFSET(Synthèse!$G149,0,0,1,COUNTA(Synthèse!$10:$10)-6),"="&amp;$G$1)</f>
        <v>0</v>
      </c>
      <c r="H140" s="188">
        <f ca="1">COUNTIF(OFFSET(Synthèse!$G149,0,0,1,COUNTA(Synthèse!$10:$10)-6),"="&amp;$H$1)</f>
        <v>0</v>
      </c>
      <c r="I140" s="214">
        <f t="shared" ca="1" si="25"/>
        <v>21</v>
      </c>
      <c r="J140" s="68"/>
      <c r="K140" s="96"/>
      <c r="N140" s="195" t="s">
        <v>592</v>
      </c>
      <c r="O140" s="195">
        <f ca="1">COUNTIFS(O$34:O$139,"=0")</f>
        <v>52</v>
      </c>
      <c r="P140" s="195">
        <f ca="1">106-SUM(P34:P139)</f>
        <v>23</v>
      </c>
      <c r="Q140" s="195">
        <f ca="1">106-SUM(Q34:Q139)</f>
        <v>0</v>
      </c>
      <c r="R140" s="195">
        <f ca="1">106-SUM(R34:R139)</f>
        <v>31</v>
      </c>
      <c r="S140" s="68"/>
      <c r="U140" s="68"/>
      <c r="X140" s="68"/>
      <c r="AA140" s="68"/>
      <c r="AD140" s="68"/>
      <c r="AE140" s="224" t="str">
        <f t="shared" si="26"/>
        <v>1.7</v>
      </c>
      <c r="AG140" s="256">
        <f>IF(COUNTIFS(TabSynthez[Test],"="&amp;$AE27&amp;".*",TabSynthez[Page1],"Invalidé")&gt;0,IF(COUNTIFS(TabSynthez[Test],"="&amp;$AE27&amp;".*",TabSynthez[Page1],"Indéterminé")&gt;0,0,1),0)</f>
        <v>0</v>
      </c>
      <c r="AH140" s="256">
        <f>IF(COUNTIFS(TabSynthez[Test],"="&amp;$AE27&amp;".*",TabSynthez[Page2],"Invalidé")&gt;0,IF(COUNTIFS(TabSynthez[Test],"="&amp;$AE27&amp;".*",TabSynthez[Page2],"Indéterminé")&gt;0,0,1),0)</f>
        <v>0</v>
      </c>
      <c r="AI140" s="256">
        <f>IF(COUNTIFS(TabSynthez[Test],"="&amp;$AE27&amp;".*",TabSynthez[Page3],"Invalidé")&gt;0,IF(COUNTIFS(TabSynthez[Test],"="&amp;$AE27&amp;".*",TabSynthez[Page3],"Indéterminé")&gt;0,0,1),0)</f>
        <v>0</v>
      </c>
      <c r="AJ140" s="256">
        <f>IF(COUNTIFS(TabSynthez[Test],"="&amp;$AE27&amp;".*",TabSynthez[Page4],"Invalidé")&gt;0,IF(COUNTIFS(TabSynthez[Test],"="&amp;$AE27&amp;".*",TabSynthez[Page4],"Indéterminé")&gt;0,0,1),0)</f>
        <v>0</v>
      </c>
      <c r="AK140" s="256">
        <f>IF(COUNTIFS(TabSynthez[Test],"="&amp;$AE27&amp;".*",TabSynthez[Page5],"Invalidé")&gt;0,IF(COUNTIFS(TabSynthez[Test],"="&amp;$AE27&amp;".*",TabSynthez[Page5],"Indéterminé")&gt;0,0,1),0)</f>
        <v>0</v>
      </c>
      <c r="AL140" s="256">
        <f>IF(COUNTIFS(TabSynthez[Test],"="&amp;$AE27&amp;".*",TabSynthez[Page6],"Invalidé")&gt;0,IF(COUNTIFS(TabSynthez[Test],"="&amp;$AE27&amp;".*",TabSynthez[Page6],"Indéterminé")&gt;0,0,1),0)</f>
        <v>0</v>
      </c>
      <c r="AM140" s="256">
        <f>IF(COUNTIFS(TabSynthez[Test],"="&amp;$AE27&amp;".*",TabSynthez[Page7],"Invalidé")&gt;0,IF(COUNTIFS(TabSynthez[Test],"="&amp;$AE27&amp;".*",TabSynthez[Page7],"Indéterminé")&gt;0,0,1),0)</f>
        <v>0</v>
      </c>
      <c r="AN140" s="256">
        <f>IF(COUNTIFS(TabSynthez[Test],"="&amp;$AE27&amp;".*",TabSynthez[Page8],"Invalidé")&gt;0,IF(COUNTIFS(TabSynthez[Test],"="&amp;$AE27&amp;".*",TabSynthez[Page8],"Indéterminé")&gt;0,0,1),0)</f>
        <v>0</v>
      </c>
      <c r="AO140" s="256">
        <f>IF(COUNTIFS(TabSynthez[Test],"="&amp;$AE27&amp;".*",TabSynthez[Page9],"Invalidé")&gt;0,IF(COUNTIFS(TabSynthez[Test],"="&amp;$AE27&amp;".*",TabSynthez[Page9],"Indéterminé")&gt;0,0,1),0)</f>
        <v>0</v>
      </c>
      <c r="AP140" s="256">
        <f>IF(COUNTIFS(TabSynthez[Test],"="&amp;$AE27&amp;".*",TabSynthez[Page10],"Invalidé")&gt;0,IF(COUNTIFS(TabSynthez[Test],"="&amp;$AE27&amp;".*",TabSynthez[Page10],"Indéterminé")&gt;0,0,1),0)</f>
        <v>0</v>
      </c>
      <c r="AQ140" s="256">
        <f>IF(COUNTIFS(TabSynthez[Test],"="&amp;$AE27&amp;".*",TabSynthez[Page11],"Invalidé")&gt;0,IF(COUNTIFS(TabSynthez[Test],"="&amp;$AE27&amp;".*",TabSynthez[Page11],"Indéterminé")&gt;0,0,1),0)</f>
        <v>0</v>
      </c>
      <c r="AR140" s="256">
        <f>IF(COUNTIFS(TabSynthez[Test],"="&amp;$AE27&amp;".*",TabSynthez[Page12],"Invalidé")&gt;0,IF(COUNTIFS(TabSynthez[Test],"="&amp;$AE27&amp;".*",TabSynthez[Page12],"Indéterminé")&gt;0,0,1),0)</f>
        <v>0</v>
      </c>
      <c r="AS140" s="256">
        <f>IF(COUNTIFS(TabSynthez[Test],"="&amp;$AE27&amp;".*",TabSynthez[Page13],"Invalidé")&gt;0,IF(COUNTIFS(TabSynthez[Test],"="&amp;$AE27&amp;".*",TabSynthez[Page13],"Indéterminé")&gt;0,0,1),0)</f>
        <v>0</v>
      </c>
      <c r="AT140" s="256">
        <f>IF(COUNTIFS(TabSynthez[Test],"="&amp;$AE27&amp;".*",TabSynthez[Page14],"Invalidé")&gt;0,IF(COUNTIFS(TabSynthez[Test],"="&amp;$AE27&amp;".*",TabSynthez[Page14],"Indéterminé")&gt;0,0,1),0)</f>
        <v>0</v>
      </c>
      <c r="AU140" s="256">
        <f>IF(COUNTIFS(TabSynthez[Test],"="&amp;$AE27&amp;".*",TabSynthez[Page15],"Invalidé")&gt;0,IF(COUNTIFS(TabSynthez[Test],"="&amp;$AE27&amp;".*",TabSynthez[Page15],"Indéterminé")&gt;0,0,1),0)</f>
        <v>0</v>
      </c>
      <c r="AV140" s="256">
        <f>IF(COUNTIFS(TabSynthez[Test],"="&amp;$AE27&amp;".*",TabSynthez[Page16],"Invalidé")&gt;0,IF(COUNTIFS(TabSynthez[Test],"="&amp;$AE27&amp;".*",TabSynthez[Page16],"Indéterminé")&gt;0,0,1),0)</f>
        <v>0</v>
      </c>
      <c r="AW140" s="256">
        <f>IF(COUNTIFS(TabSynthez[Test],"="&amp;$AE27&amp;".*",TabSynthez[Page17],"Invalidé")&gt;0,IF(COUNTIFS(TabSynthez[Test],"="&amp;$AE27&amp;".*",TabSynthez[Page17],"Indéterminé")&gt;0,0,1),0)</f>
        <v>0</v>
      </c>
      <c r="AX140" s="256">
        <f>IF(COUNTIFS(TabSynthez[Test],"="&amp;$AE27&amp;".*",TabSynthez[Page18],"Invalidé")&gt;0,IF(COUNTIFS(TabSynthez[Test],"="&amp;$AE27&amp;".*",TabSynthez[Page18],"Indéterminé")&gt;0,0,1),0)</f>
        <v>0</v>
      </c>
      <c r="AY140" s="256">
        <f>IF(COUNTIFS(TabSynthez[Test],"="&amp;$AE27&amp;".*",TabSynthez[Page19],"Invalidé")&gt;0,IF(COUNTIFS(TabSynthez[Test],"="&amp;$AE27&amp;".*",TabSynthez[Page19],"Indéterminé")&gt;0,0,1),0)</f>
        <v>0</v>
      </c>
      <c r="AZ140" s="256">
        <f>IF(COUNTIFS(TabSynthez[Test],"="&amp;$AE27&amp;".*",TabSynthez[Page20],"Invalidé")&gt;0,IF(COUNTIFS(TabSynthez[Test],"="&amp;$AE27&amp;".*",TabSynthez[Page20],"Indéterminé")&gt;0,0,1),0)</f>
        <v>0</v>
      </c>
      <c r="BA140" s="256">
        <f>IF(COUNTIFS(TabSynthez[Test],"="&amp;$AE27&amp;".*",TabSynthez[Page21],"Invalidé")&gt;0,IF(COUNTIFS(TabSynthez[Test],"="&amp;$AE27&amp;".*",TabSynthez[Page21],"Indéterminé")&gt;0,0,1),0)</f>
        <v>0</v>
      </c>
    </row>
    <row r="141" spans="1:53" s="9" customFormat="1" x14ac:dyDescent="0.25">
      <c r="A141" s="68"/>
      <c r="B141" s="74" t="str">
        <f>Modèle!B143</f>
        <v>Éléments Obligatoires</v>
      </c>
      <c r="C141" s="80" t="str">
        <f>Modèle!D143</f>
        <v>8.7.1</v>
      </c>
      <c r="D141" s="81" t="str">
        <f>Modèle!E143</f>
        <v>AA</v>
      </c>
      <c r="E141" s="187">
        <f ca="1">COUNTIF(OFFSET(Synthèse!$G150,0,0,1,COUNTA(Synthèse!$10:$10)-6),"="&amp;$E$1)</f>
        <v>2</v>
      </c>
      <c r="F141" s="187">
        <f ca="1">COUNTIF(OFFSET(Synthèse!$G150,0,0,1,COUNTA(Synthèse!$10:$10)-6),"="&amp;$F$1)</f>
        <v>0</v>
      </c>
      <c r="G141" s="187">
        <f ca="1">COUNTIF(OFFSET(Synthèse!$G150,0,0,1,COUNTA(Synthèse!$10:$10)-6),"="&amp;$G$1)</f>
        <v>0</v>
      </c>
      <c r="H141" s="187">
        <f ca="1">COUNTIF(OFFSET(Synthèse!$G150,0,0,1,COUNTA(Synthèse!$10:$10)-6),"="&amp;$H$1)</f>
        <v>19</v>
      </c>
      <c r="I141" s="214">
        <f t="shared" ca="1" si="25"/>
        <v>21</v>
      </c>
      <c r="J141" s="68"/>
      <c r="K141" s="96"/>
      <c r="N141" s="195" t="s">
        <v>474</v>
      </c>
      <c r="O141" s="246">
        <f ca="1">IFERROR(P140/(P140+O140)*100,"")</f>
        <v>30.666666666666664</v>
      </c>
      <c r="P141" s="246">
        <f ca="1">IFERROR(O140/(P140+O140)*100,"")</f>
        <v>69.333333333333343</v>
      </c>
      <c r="S141" s="68"/>
      <c r="U141" s="68"/>
      <c r="X141" s="68"/>
      <c r="AA141" s="68"/>
      <c r="AD141" s="68"/>
      <c r="AE141" s="224" t="str">
        <f t="shared" si="26"/>
        <v>1.8</v>
      </c>
      <c r="AG141" s="256">
        <f>IF(COUNTIFS(TabSynthez[Test],"="&amp;$AE28&amp;".*",TabSynthez[Page1],"Invalidé")&gt;0,IF(COUNTIFS(TabSynthez[Test],"="&amp;$AE28&amp;".*",TabSynthez[Page1],"Indéterminé")&gt;0,0,1),0)</f>
        <v>1</v>
      </c>
      <c r="AH141" s="256">
        <f>IF(COUNTIFS(TabSynthez[Test],"="&amp;$AE28&amp;".*",TabSynthez[Page2],"Invalidé")&gt;0,IF(COUNTIFS(TabSynthez[Test],"="&amp;$AE28&amp;".*",TabSynthez[Page2],"Indéterminé")&gt;0,0,1),0)</f>
        <v>1</v>
      </c>
      <c r="AI141" s="256">
        <f>IF(COUNTIFS(TabSynthez[Test],"="&amp;$AE28&amp;".*",TabSynthez[Page3],"Invalidé")&gt;0,IF(COUNTIFS(TabSynthez[Test],"="&amp;$AE28&amp;".*",TabSynthez[Page3],"Indéterminé")&gt;0,0,1),0)</f>
        <v>1</v>
      </c>
      <c r="AJ141" s="256">
        <f>IF(COUNTIFS(TabSynthez[Test],"="&amp;$AE28&amp;".*",TabSynthez[Page4],"Invalidé")&gt;0,IF(COUNTIFS(TabSynthez[Test],"="&amp;$AE28&amp;".*",TabSynthez[Page4],"Indéterminé")&gt;0,0,1),0)</f>
        <v>1</v>
      </c>
      <c r="AK141" s="256">
        <f>IF(COUNTIFS(TabSynthez[Test],"="&amp;$AE28&amp;".*",TabSynthez[Page5],"Invalidé")&gt;0,IF(COUNTIFS(TabSynthez[Test],"="&amp;$AE28&amp;".*",TabSynthez[Page5],"Indéterminé")&gt;0,0,1),0)</f>
        <v>1</v>
      </c>
      <c r="AL141" s="256">
        <f>IF(COUNTIFS(TabSynthez[Test],"="&amp;$AE28&amp;".*",TabSynthez[Page6],"Invalidé")&gt;0,IF(COUNTIFS(TabSynthez[Test],"="&amp;$AE28&amp;".*",TabSynthez[Page6],"Indéterminé")&gt;0,0,1),0)</f>
        <v>1</v>
      </c>
      <c r="AM141" s="256">
        <f>IF(COUNTIFS(TabSynthez[Test],"="&amp;$AE28&amp;".*",TabSynthez[Page7],"Invalidé")&gt;0,IF(COUNTIFS(TabSynthez[Test],"="&amp;$AE28&amp;".*",TabSynthez[Page7],"Indéterminé")&gt;0,0,1),0)</f>
        <v>1</v>
      </c>
      <c r="AN141" s="256">
        <f>IF(COUNTIFS(TabSynthez[Test],"="&amp;$AE28&amp;".*",TabSynthez[Page8],"Invalidé")&gt;0,IF(COUNTIFS(TabSynthez[Test],"="&amp;$AE28&amp;".*",TabSynthez[Page8],"Indéterminé")&gt;0,0,1),0)</f>
        <v>1</v>
      </c>
      <c r="AO141" s="256">
        <f>IF(COUNTIFS(TabSynthez[Test],"="&amp;$AE28&amp;".*",TabSynthez[Page9],"Invalidé")&gt;0,IF(COUNTIFS(TabSynthez[Test],"="&amp;$AE28&amp;".*",TabSynthez[Page9],"Indéterminé")&gt;0,0,1),0)</f>
        <v>1</v>
      </c>
      <c r="AP141" s="256">
        <f>IF(COUNTIFS(TabSynthez[Test],"="&amp;$AE28&amp;".*",TabSynthez[Page10],"Invalidé")&gt;0,IF(COUNTIFS(TabSynthez[Test],"="&amp;$AE28&amp;".*",TabSynthez[Page10],"Indéterminé")&gt;0,0,1),0)</f>
        <v>1</v>
      </c>
      <c r="AQ141" s="256">
        <f>IF(COUNTIFS(TabSynthez[Test],"="&amp;$AE28&amp;".*",TabSynthez[Page11],"Invalidé")&gt;0,IF(COUNTIFS(TabSynthez[Test],"="&amp;$AE28&amp;".*",TabSynthez[Page11],"Indéterminé")&gt;0,0,1),0)</f>
        <v>1</v>
      </c>
      <c r="AR141" s="256">
        <f>IF(COUNTIFS(TabSynthez[Test],"="&amp;$AE28&amp;".*",TabSynthez[Page12],"Invalidé")&gt;0,IF(COUNTIFS(TabSynthez[Test],"="&amp;$AE28&amp;".*",TabSynthez[Page12],"Indéterminé")&gt;0,0,1),0)</f>
        <v>1</v>
      </c>
      <c r="AS141" s="256">
        <f>IF(COUNTIFS(TabSynthez[Test],"="&amp;$AE28&amp;".*",TabSynthez[Page13],"Invalidé")&gt;0,IF(COUNTIFS(TabSynthez[Test],"="&amp;$AE28&amp;".*",TabSynthez[Page13],"Indéterminé")&gt;0,0,1),0)</f>
        <v>1</v>
      </c>
      <c r="AT141" s="256">
        <f>IF(COUNTIFS(TabSynthez[Test],"="&amp;$AE28&amp;".*",TabSynthez[Page14],"Invalidé")&gt;0,IF(COUNTIFS(TabSynthez[Test],"="&amp;$AE28&amp;".*",TabSynthez[Page14],"Indéterminé")&gt;0,0,1),0)</f>
        <v>1</v>
      </c>
      <c r="AU141" s="256">
        <f>IF(COUNTIFS(TabSynthez[Test],"="&amp;$AE28&amp;".*",TabSynthez[Page15],"Invalidé")&gt;0,IF(COUNTIFS(TabSynthez[Test],"="&amp;$AE28&amp;".*",TabSynthez[Page15],"Indéterminé")&gt;0,0,1),0)</f>
        <v>1</v>
      </c>
      <c r="AV141" s="256">
        <f>IF(COUNTIFS(TabSynthez[Test],"="&amp;$AE28&amp;".*",TabSynthez[Page16],"Invalidé")&gt;0,IF(COUNTIFS(TabSynthez[Test],"="&amp;$AE28&amp;".*",TabSynthez[Page16],"Indéterminé")&gt;0,0,1),0)</f>
        <v>1</v>
      </c>
      <c r="AW141" s="256">
        <f>IF(COUNTIFS(TabSynthez[Test],"="&amp;$AE28&amp;".*",TabSynthez[Page17],"Invalidé")&gt;0,IF(COUNTIFS(TabSynthez[Test],"="&amp;$AE28&amp;".*",TabSynthez[Page17],"Indéterminé")&gt;0,0,1),0)</f>
        <v>1</v>
      </c>
      <c r="AX141" s="256">
        <f>IF(COUNTIFS(TabSynthez[Test],"="&amp;$AE28&amp;".*",TabSynthez[Page18],"Invalidé")&gt;0,IF(COUNTIFS(TabSynthez[Test],"="&amp;$AE28&amp;".*",TabSynthez[Page18],"Indéterminé")&gt;0,0,1),0)</f>
        <v>1</v>
      </c>
      <c r="AY141" s="256">
        <f>IF(COUNTIFS(TabSynthez[Test],"="&amp;$AE28&amp;".*",TabSynthez[Page19],"Invalidé")&gt;0,IF(COUNTIFS(TabSynthez[Test],"="&amp;$AE28&amp;".*",TabSynthez[Page19],"Indéterminé")&gt;0,0,1),0)</f>
        <v>1</v>
      </c>
      <c r="AZ141" s="256">
        <f>IF(COUNTIFS(TabSynthez[Test],"="&amp;$AE28&amp;".*",TabSynthez[Page20],"Invalidé")&gt;0,IF(COUNTIFS(TabSynthez[Test],"="&amp;$AE28&amp;".*",TabSynthez[Page20],"Indéterminé")&gt;0,0,1),0)</f>
        <v>1</v>
      </c>
      <c r="BA141" s="256">
        <f>IF(COUNTIFS(TabSynthez[Test],"="&amp;$AE28&amp;".*",TabSynthez[Page21],"Invalidé")&gt;0,IF(COUNTIFS(TabSynthez[Test],"="&amp;$AE28&amp;".*",TabSynthez[Page21],"Indéterminé")&gt;0,0,1),0)</f>
        <v>1</v>
      </c>
    </row>
    <row r="142" spans="1:53" s="9" customFormat="1" x14ac:dyDescent="0.25">
      <c r="A142" s="68"/>
      <c r="B142" s="75" t="str">
        <f>Modèle!B144</f>
        <v>Éléments Obligatoires</v>
      </c>
      <c r="C142" s="82" t="str">
        <f>Modèle!D144</f>
        <v>8.8.1</v>
      </c>
      <c r="D142" s="83" t="str">
        <f>Modèle!E144</f>
        <v>AA</v>
      </c>
      <c r="E142" s="188">
        <f ca="1">COUNTIF(OFFSET(Synthèse!$G151,0,0,1,COUNTA(Synthèse!$10:$10)-6),"="&amp;$E$1)</f>
        <v>0</v>
      </c>
      <c r="F142" s="188">
        <f ca="1">COUNTIF(OFFSET(Synthèse!$G151,0,0,1,COUNTA(Synthèse!$10:$10)-6),"="&amp;$F$1)</f>
        <v>0</v>
      </c>
      <c r="G142" s="188">
        <f ca="1">COUNTIF(OFFSET(Synthèse!$G151,0,0,1,COUNTA(Synthèse!$10:$10)-6),"="&amp;$G$1)</f>
        <v>0</v>
      </c>
      <c r="H142" s="188">
        <f ca="1">COUNTIF(OFFSET(Synthèse!$G151,0,0,1,COUNTA(Synthèse!$10:$10)-6),"="&amp;$H$1)</f>
        <v>21</v>
      </c>
      <c r="I142" s="214">
        <f t="shared" ca="1" si="25"/>
        <v>21</v>
      </c>
      <c r="J142" s="68"/>
      <c r="K142" s="96"/>
      <c r="L142" s="15" t="s">
        <v>482</v>
      </c>
      <c r="M142" s="15">
        <f>COUNTIF(M34:M139,"Niv1")</f>
        <v>0</v>
      </c>
      <c r="N142" s="73" t="s">
        <v>482</v>
      </c>
      <c r="O142" s="73">
        <f ca="1">COUNTIFS(O$34:O$139,"=0",$M$34:$M$139,"Niv1")</f>
        <v>0</v>
      </c>
      <c r="P142" s="73">
        <f ca="1">COUNTIFS(P$34:P$139,"=0",$M$34:$M$139,"Niv1")</f>
        <v>0</v>
      </c>
      <c r="Q142" s="73">
        <f ca="1">COUNTIFS(R$34:R$139,"=0",$M$34:$M$139,"Niv1")</f>
        <v>0</v>
      </c>
      <c r="R142" s="73"/>
      <c r="S142" s="68"/>
      <c r="U142" s="68"/>
      <c r="X142" s="68"/>
      <c r="AA142" s="68"/>
      <c r="AD142" s="68"/>
      <c r="AE142" s="224" t="str">
        <f t="shared" si="26"/>
        <v>1.9</v>
      </c>
      <c r="AG142" s="256">
        <f>IF(COUNTIFS(TabSynthez[Test],"="&amp;$AE29&amp;".*",TabSynthez[Page1],"Invalidé")&gt;0,IF(COUNTIFS(TabSynthez[Test],"="&amp;$AE29&amp;".*",TabSynthez[Page1],"Indéterminé")&gt;0,0,1),0)</f>
        <v>0</v>
      </c>
      <c r="AH142" s="256">
        <f>IF(COUNTIFS(TabSynthez[Test],"="&amp;$AE29&amp;".*",TabSynthez[Page2],"Invalidé")&gt;0,IF(COUNTIFS(TabSynthez[Test],"="&amp;$AE29&amp;".*",TabSynthez[Page2],"Indéterminé")&gt;0,0,1),0)</f>
        <v>0</v>
      </c>
      <c r="AI142" s="256">
        <f>IF(COUNTIFS(TabSynthez[Test],"="&amp;$AE29&amp;".*",TabSynthez[Page3],"Invalidé")&gt;0,IF(COUNTIFS(TabSynthez[Test],"="&amp;$AE29&amp;".*",TabSynthez[Page3],"Indéterminé")&gt;0,0,1),0)</f>
        <v>0</v>
      </c>
      <c r="AJ142" s="256">
        <f>IF(COUNTIFS(TabSynthez[Test],"="&amp;$AE29&amp;".*",TabSynthez[Page4],"Invalidé")&gt;0,IF(COUNTIFS(TabSynthez[Test],"="&amp;$AE29&amp;".*",TabSynthez[Page4],"Indéterminé")&gt;0,0,1),0)</f>
        <v>0</v>
      </c>
      <c r="AK142" s="256">
        <f>IF(COUNTIFS(TabSynthez[Test],"="&amp;$AE29&amp;".*",TabSynthez[Page5],"Invalidé")&gt;0,IF(COUNTIFS(TabSynthez[Test],"="&amp;$AE29&amp;".*",TabSynthez[Page5],"Indéterminé")&gt;0,0,1),0)</f>
        <v>0</v>
      </c>
      <c r="AL142" s="256">
        <f>IF(COUNTIFS(TabSynthez[Test],"="&amp;$AE29&amp;".*",TabSynthez[Page6],"Invalidé")&gt;0,IF(COUNTIFS(TabSynthez[Test],"="&amp;$AE29&amp;".*",TabSynthez[Page6],"Indéterminé")&gt;0,0,1),0)</f>
        <v>0</v>
      </c>
      <c r="AM142" s="256">
        <f>IF(COUNTIFS(TabSynthez[Test],"="&amp;$AE29&amp;".*",TabSynthez[Page7],"Invalidé")&gt;0,IF(COUNTIFS(TabSynthez[Test],"="&amp;$AE29&amp;".*",TabSynthez[Page7],"Indéterminé")&gt;0,0,1),0)</f>
        <v>0</v>
      </c>
      <c r="AN142" s="256">
        <f>IF(COUNTIFS(TabSynthez[Test],"="&amp;$AE29&amp;".*",TabSynthez[Page8],"Invalidé")&gt;0,IF(COUNTIFS(TabSynthez[Test],"="&amp;$AE29&amp;".*",TabSynthez[Page8],"Indéterminé")&gt;0,0,1),0)</f>
        <v>0</v>
      </c>
      <c r="AO142" s="256">
        <f>IF(COUNTIFS(TabSynthez[Test],"="&amp;$AE29&amp;".*",TabSynthez[Page9],"Invalidé")&gt;0,IF(COUNTIFS(TabSynthez[Test],"="&amp;$AE29&amp;".*",TabSynthez[Page9],"Indéterminé")&gt;0,0,1),0)</f>
        <v>0</v>
      </c>
      <c r="AP142" s="256">
        <f>IF(COUNTIFS(TabSynthez[Test],"="&amp;$AE29&amp;".*",TabSynthez[Page10],"Invalidé")&gt;0,IF(COUNTIFS(TabSynthez[Test],"="&amp;$AE29&amp;".*",TabSynthez[Page10],"Indéterminé")&gt;0,0,1),0)</f>
        <v>0</v>
      </c>
      <c r="AQ142" s="256">
        <f>IF(COUNTIFS(TabSynthez[Test],"="&amp;$AE29&amp;".*",TabSynthez[Page11],"Invalidé")&gt;0,IF(COUNTIFS(TabSynthez[Test],"="&amp;$AE29&amp;".*",TabSynthez[Page11],"Indéterminé")&gt;0,0,1),0)</f>
        <v>0</v>
      </c>
      <c r="AR142" s="256">
        <f>IF(COUNTIFS(TabSynthez[Test],"="&amp;$AE29&amp;".*",TabSynthez[Page12],"Invalidé")&gt;0,IF(COUNTIFS(TabSynthez[Test],"="&amp;$AE29&amp;".*",TabSynthez[Page12],"Indéterminé")&gt;0,0,1),0)</f>
        <v>0</v>
      </c>
      <c r="AS142" s="256">
        <f>IF(COUNTIFS(TabSynthez[Test],"="&amp;$AE29&amp;".*",TabSynthez[Page13],"Invalidé")&gt;0,IF(COUNTIFS(TabSynthez[Test],"="&amp;$AE29&amp;".*",TabSynthez[Page13],"Indéterminé")&gt;0,0,1),0)</f>
        <v>0</v>
      </c>
      <c r="AT142" s="256">
        <f>IF(COUNTIFS(TabSynthez[Test],"="&amp;$AE29&amp;".*",TabSynthez[Page14],"Invalidé")&gt;0,IF(COUNTIFS(TabSynthez[Test],"="&amp;$AE29&amp;".*",TabSynthez[Page14],"Indéterminé")&gt;0,0,1),0)</f>
        <v>0</v>
      </c>
      <c r="AU142" s="256">
        <f>IF(COUNTIFS(TabSynthez[Test],"="&amp;$AE29&amp;".*",TabSynthez[Page15],"Invalidé")&gt;0,IF(COUNTIFS(TabSynthez[Test],"="&amp;$AE29&amp;".*",TabSynthez[Page15],"Indéterminé")&gt;0,0,1),0)</f>
        <v>0</v>
      </c>
      <c r="AV142" s="256">
        <f>IF(COUNTIFS(TabSynthez[Test],"="&amp;$AE29&amp;".*",TabSynthez[Page16],"Invalidé")&gt;0,IF(COUNTIFS(TabSynthez[Test],"="&amp;$AE29&amp;".*",TabSynthez[Page16],"Indéterminé")&gt;0,0,1),0)</f>
        <v>0</v>
      </c>
      <c r="AW142" s="256">
        <f>IF(COUNTIFS(TabSynthez[Test],"="&amp;$AE29&amp;".*",TabSynthez[Page17],"Invalidé")&gt;0,IF(COUNTIFS(TabSynthez[Test],"="&amp;$AE29&amp;".*",TabSynthez[Page17],"Indéterminé")&gt;0,0,1),0)</f>
        <v>0</v>
      </c>
      <c r="AX142" s="256">
        <f>IF(COUNTIFS(TabSynthez[Test],"="&amp;$AE29&amp;".*",TabSynthez[Page18],"Invalidé")&gt;0,IF(COUNTIFS(TabSynthez[Test],"="&amp;$AE29&amp;".*",TabSynthez[Page18],"Indéterminé")&gt;0,0,1),0)</f>
        <v>0</v>
      </c>
      <c r="AY142" s="256">
        <f>IF(COUNTIFS(TabSynthez[Test],"="&amp;$AE29&amp;".*",TabSynthez[Page19],"Invalidé")&gt;0,IF(COUNTIFS(TabSynthez[Test],"="&amp;$AE29&amp;".*",TabSynthez[Page19],"Indéterminé")&gt;0,0,1),0)</f>
        <v>0</v>
      </c>
      <c r="AZ142" s="256">
        <f>IF(COUNTIFS(TabSynthez[Test],"="&amp;$AE29&amp;".*",TabSynthez[Page20],"Invalidé")&gt;0,IF(COUNTIFS(TabSynthez[Test],"="&amp;$AE29&amp;".*",TabSynthez[Page20],"Indéterminé")&gt;0,0,1),0)</f>
        <v>0</v>
      </c>
      <c r="BA142" s="256">
        <f>IF(COUNTIFS(TabSynthez[Test],"="&amp;$AE29&amp;".*",TabSynthez[Page21],"Invalidé")&gt;0,IF(COUNTIFS(TabSynthez[Test],"="&amp;$AE29&amp;".*",TabSynthez[Page21],"Indéterminé")&gt;0,0,1),0)</f>
        <v>0</v>
      </c>
    </row>
    <row r="143" spans="1:53" s="9" customFormat="1" x14ac:dyDescent="0.25">
      <c r="A143" s="68"/>
      <c r="B143" s="74" t="str">
        <f>Modèle!B145</f>
        <v>Éléments Obligatoires</v>
      </c>
      <c r="C143" s="80" t="str">
        <f>Modèle!D145</f>
        <v>8.9.1</v>
      </c>
      <c r="D143" s="81" t="str">
        <f>Modèle!E145</f>
        <v>A</v>
      </c>
      <c r="E143" s="187">
        <f ca="1">COUNTIF(OFFSET(Synthèse!$G152,0,0,1,COUNTA(Synthèse!$10:$10)-6),"="&amp;$E$1)</f>
        <v>21</v>
      </c>
      <c r="F143" s="187">
        <f ca="1">COUNTIF(OFFSET(Synthèse!$G152,0,0,1,COUNTA(Synthèse!$10:$10)-6),"="&amp;$F$1)</f>
        <v>0</v>
      </c>
      <c r="G143" s="187">
        <f ca="1">COUNTIF(OFFSET(Synthèse!$G152,0,0,1,COUNTA(Synthèse!$10:$10)-6),"="&amp;$G$1)</f>
        <v>0</v>
      </c>
      <c r="H143" s="187">
        <f ca="1">COUNTIF(OFFSET(Synthèse!$G152,0,0,1,COUNTA(Synthèse!$10:$10)-6),"="&amp;$H$1)</f>
        <v>0</v>
      </c>
      <c r="I143" s="214">
        <f t="shared" ca="1" si="25"/>
        <v>21</v>
      </c>
      <c r="J143" s="68"/>
      <c r="K143" s="96"/>
      <c r="L143" s="15" t="s">
        <v>484</v>
      </c>
      <c r="M143" s="15">
        <f>COUNTIF(M$34:M$139,"Niv2")</f>
        <v>0</v>
      </c>
      <c r="N143" s="73" t="s">
        <v>484</v>
      </c>
      <c r="O143" s="73">
        <f ca="1">COUNTIFS(O$34:O$139,"=0",$M$34:$M$139,"Niv2")</f>
        <v>0</v>
      </c>
      <c r="P143" s="73">
        <f ca="1">COUNTIFS(P$34:P$139,"=0",$M$34:$M$139,"Niv2")</f>
        <v>0</v>
      </c>
      <c r="Q143" s="73">
        <f ca="1">COUNTIFS(R$34:R$139,"=0",$M$34:$M$139,"Niv2")</f>
        <v>0</v>
      </c>
      <c r="R143" s="73"/>
      <c r="S143" s="68"/>
      <c r="U143" s="68"/>
      <c r="X143" s="68"/>
      <c r="AA143" s="68"/>
      <c r="AD143" s="68"/>
      <c r="AE143" s="224" t="str">
        <f t="shared" si="26"/>
        <v>2.1</v>
      </c>
      <c r="AG143" s="256">
        <f>IF(COUNTIFS(TabSynthez[Test],"="&amp;$AE30&amp;".*",TabSynthez[Page1],"Invalidé")&gt;0,IF(COUNTIFS(TabSynthez[Test],"="&amp;$AE30&amp;".*",TabSynthez[Page1],"Indéterminé")&gt;0,0,1),0)</f>
        <v>1</v>
      </c>
      <c r="AH143" s="256">
        <f>IF(COUNTIFS(TabSynthez[Test],"="&amp;$AE30&amp;".*",TabSynthez[Page2],"Invalidé")&gt;0,IF(COUNTIFS(TabSynthez[Test],"="&amp;$AE30&amp;".*",TabSynthez[Page2],"Indéterminé")&gt;0,0,1),0)</f>
        <v>1</v>
      </c>
      <c r="AI143" s="256">
        <f>IF(COUNTIFS(TabSynthez[Test],"="&amp;$AE30&amp;".*",TabSynthez[Page3],"Invalidé")&gt;0,IF(COUNTIFS(TabSynthez[Test],"="&amp;$AE30&amp;".*",TabSynthez[Page3],"Indéterminé")&gt;0,0,1),0)</f>
        <v>1</v>
      </c>
      <c r="AJ143" s="256">
        <f>IF(COUNTIFS(TabSynthez[Test],"="&amp;$AE30&amp;".*",TabSynthez[Page4],"Invalidé")&gt;0,IF(COUNTIFS(TabSynthez[Test],"="&amp;$AE30&amp;".*",TabSynthez[Page4],"Indéterminé")&gt;0,0,1),0)</f>
        <v>1</v>
      </c>
      <c r="AK143" s="256">
        <f>IF(COUNTIFS(TabSynthez[Test],"="&amp;$AE30&amp;".*",TabSynthez[Page5],"Invalidé")&gt;0,IF(COUNTIFS(TabSynthez[Test],"="&amp;$AE30&amp;".*",TabSynthez[Page5],"Indéterminé")&gt;0,0,1),0)</f>
        <v>1</v>
      </c>
      <c r="AL143" s="256">
        <f>IF(COUNTIFS(TabSynthez[Test],"="&amp;$AE30&amp;".*",TabSynthez[Page6],"Invalidé")&gt;0,IF(COUNTIFS(TabSynthez[Test],"="&amp;$AE30&amp;".*",TabSynthez[Page6],"Indéterminé")&gt;0,0,1),0)</f>
        <v>1</v>
      </c>
      <c r="AM143" s="256">
        <f>IF(COUNTIFS(TabSynthez[Test],"="&amp;$AE30&amp;".*",TabSynthez[Page7],"Invalidé")&gt;0,IF(COUNTIFS(TabSynthez[Test],"="&amp;$AE30&amp;".*",TabSynthez[Page7],"Indéterminé")&gt;0,0,1),0)</f>
        <v>1</v>
      </c>
      <c r="AN143" s="256">
        <f>IF(COUNTIFS(TabSynthez[Test],"="&amp;$AE30&amp;".*",TabSynthez[Page8],"Invalidé")&gt;0,IF(COUNTIFS(TabSynthez[Test],"="&amp;$AE30&amp;".*",TabSynthez[Page8],"Indéterminé")&gt;0,0,1),0)</f>
        <v>1</v>
      </c>
      <c r="AO143" s="256">
        <f>IF(COUNTIFS(TabSynthez[Test],"="&amp;$AE30&amp;".*",TabSynthez[Page9],"Invalidé")&gt;0,IF(COUNTIFS(TabSynthez[Test],"="&amp;$AE30&amp;".*",TabSynthez[Page9],"Indéterminé")&gt;0,0,1),0)</f>
        <v>1</v>
      </c>
      <c r="AP143" s="256">
        <f>IF(COUNTIFS(TabSynthez[Test],"="&amp;$AE30&amp;".*",TabSynthez[Page10],"Invalidé")&gt;0,IF(COUNTIFS(TabSynthez[Test],"="&amp;$AE30&amp;".*",TabSynthez[Page10],"Indéterminé")&gt;0,0,1),0)</f>
        <v>1</v>
      </c>
      <c r="AQ143" s="256">
        <f>IF(COUNTIFS(TabSynthez[Test],"="&amp;$AE30&amp;".*",TabSynthez[Page11],"Invalidé")&gt;0,IF(COUNTIFS(TabSynthez[Test],"="&amp;$AE30&amp;".*",TabSynthez[Page11],"Indéterminé")&gt;0,0,1),0)</f>
        <v>1</v>
      </c>
      <c r="AR143" s="256">
        <f>IF(COUNTIFS(TabSynthez[Test],"="&amp;$AE30&amp;".*",TabSynthez[Page12],"Invalidé")&gt;0,IF(COUNTIFS(TabSynthez[Test],"="&amp;$AE30&amp;".*",TabSynthez[Page12],"Indéterminé")&gt;0,0,1),0)</f>
        <v>1</v>
      </c>
      <c r="AS143" s="256">
        <f>IF(COUNTIFS(TabSynthez[Test],"="&amp;$AE30&amp;".*",TabSynthez[Page13],"Invalidé")&gt;0,IF(COUNTIFS(TabSynthez[Test],"="&amp;$AE30&amp;".*",TabSynthez[Page13],"Indéterminé")&gt;0,0,1),0)</f>
        <v>1</v>
      </c>
      <c r="AT143" s="256">
        <f>IF(COUNTIFS(TabSynthez[Test],"="&amp;$AE30&amp;".*",TabSynthez[Page14],"Invalidé")&gt;0,IF(COUNTIFS(TabSynthez[Test],"="&amp;$AE30&amp;".*",TabSynthez[Page14],"Indéterminé")&gt;0,0,1),0)</f>
        <v>1</v>
      </c>
      <c r="AU143" s="256">
        <f>IF(COUNTIFS(TabSynthez[Test],"="&amp;$AE30&amp;".*",TabSynthez[Page15],"Invalidé")&gt;0,IF(COUNTIFS(TabSynthez[Test],"="&amp;$AE30&amp;".*",TabSynthez[Page15],"Indéterminé")&gt;0,0,1),0)</f>
        <v>1</v>
      </c>
      <c r="AV143" s="256">
        <f>IF(COUNTIFS(TabSynthez[Test],"="&amp;$AE30&amp;".*",TabSynthez[Page16],"Invalidé")&gt;0,IF(COUNTIFS(TabSynthez[Test],"="&amp;$AE30&amp;".*",TabSynthez[Page16],"Indéterminé")&gt;0,0,1),0)</f>
        <v>1</v>
      </c>
      <c r="AW143" s="256">
        <f>IF(COUNTIFS(TabSynthez[Test],"="&amp;$AE30&amp;".*",TabSynthez[Page17],"Invalidé")&gt;0,IF(COUNTIFS(TabSynthez[Test],"="&amp;$AE30&amp;".*",TabSynthez[Page17],"Indéterminé")&gt;0,0,1),0)</f>
        <v>1</v>
      </c>
      <c r="AX143" s="256">
        <f>IF(COUNTIFS(TabSynthez[Test],"="&amp;$AE30&amp;".*",TabSynthez[Page18],"Invalidé")&gt;0,IF(COUNTIFS(TabSynthez[Test],"="&amp;$AE30&amp;".*",TabSynthez[Page18],"Indéterminé")&gt;0,0,1),0)</f>
        <v>1</v>
      </c>
      <c r="AY143" s="256">
        <f>IF(COUNTIFS(TabSynthez[Test],"="&amp;$AE30&amp;".*",TabSynthez[Page19],"Invalidé")&gt;0,IF(COUNTIFS(TabSynthez[Test],"="&amp;$AE30&amp;".*",TabSynthez[Page19],"Indéterminé")&gt;0,0,1),0)</f>
        <v>1</v>
      </c>
      <c r="AZ143" s="256">
        <f>IF(COUNTIFS(TabSynthez[Test],"="&amp;$AE30&amp;".*",TabSynthez[Page20],"Invalidé")&gt;0,IF(COUNTIFS(TabSynthez[Test],"="&amp;$AE30&amp;".*",TabSynthez[Page20],"Indéterminé")&gt;0,0,1),0)</f>
        <v>1</v>
      </c>
      <c r="BA143" s="256">
        <f>IF(COUNTIFS(TabSynthez[Test],"="&amp;$AE30&amp;".*",TabSynthez[Page21],"Invalidé")&gt;0,IF(COUNTIFS(TabSynthez[Test],"="&amp;$AE30&amp;".*",TabSynthez[Page21],"Indéterminé")&gt;0,0,1),0)</f>
        <v>1</v>
      </c>
    </row>
    <row r="144" spans="1:53" s="9" customFormat="1" x14ac:dyDescent="0.25">
      <c r="A144" s="68"/>
      <c r="B144" s="75" t="str">
        <f>Modèle!B146</f>
        <v>Éléments Obligatoires</v>
      </c>
      <c r="C144" s="82" t="str">
        <f>Modèle!D146</f>
        <v>8.10.1</v>
      </c>
      <c r="D144" s="83" t="str">
        <f>Modèle!E146</f>
        <v>A</v>
      </c>
      <c r="E144" s="188">
        <f ca="1">COUNTIF(OFFSET(Synthèse!$G153,0,0,1,COUNTA(Synthèse!$10:$10)-6),"="&amp;$E$1)</f>
        <v>0</v>
      </c>
      <c r="F144" s="188">
        <f ca="1">COUNTIF(OFFSET(Synthèse!$G153,0,0,1,COUNTA(Synthèse!$10:$10)-6),"="&amp;$F$1)</f>
        <v>0</v>
      </c>
      <c r="G144" s="188">
        <f ca="1">COUNTIF(OFFSET(Synthèse!$G153,0,0,1,COUNTA(Synthèse!$10:$10)-6),"="&amp;$G$1)</f>
        <v>0</v>
      </c>
      <c r="H144" s="188">
        <f ca="1">COUNTIF(OFFSET(Synthèse!$G153,0,0,1,COUNTA(Synthèse!$10:$10)-6),"="&amp;$H$1)</f>
        <v>21</v>
      </c>
      <c r="I144" s="214">
        <f t="shared" ca="1" si="25"/>
        <v>21</v>
      </c>
      <c r="J144" s="68"/>
      <c r="K144" s="96"/>
      <c r="L144" s="15" t="s">
        <v>491</v>
      </c>
      <c r="M144" s="15">
        <f>COUNTIF(M$34:M$139,"Niv3")</f>
        <v>0</v>
      </c>
      <c r="N144" s="73" t="s">
        <v>491</v>
      </c>
      <c r="O144" s="73">
        <f ca="1">COUNTIFS(O$34:O$139,"=0",$M$34:$M$139,"Niv3")</f>
        <v>0</v>
      </c>
      <c r="P144" s="73">
        <f ca="1">COUNTIFS(P$34:P$139,"=0",$M$34:$M$139,"Niv3")</f>
        <v>0</v>
      </c>
      <c r="Q144" s="73">
        <f ca="1">COUNTIFS(R$34:R$139,"=0",$M$34:$M$139,"Niv3")</f>
        <v>0</v>
      </c>
      <c r="R144" s="73"/>
      <c r="S144" s="68"/>
      <c r="U144" s="68"/>
      <c r="X144" s="68"/>
      <c r="AA144" s="68"/>
      <c r="AD144" s="68"/>
      <c r="AE144" s="224" t="str">
        <f t="shared" si="26"/>
        <v>2.2</v>
      </c>
      <c r="AG144" s="256">
        <f>IF(COUNTIFS(TabSynthez[Test],"="&amp;$AE31&amp;".*",TabSynthez[Page1],"Invalidé")&gt;0,IF(COUNTIFS(TabSynthez[Test],"="&amp;$AE31&amp;".*",TabSynthez[Page1],"Indéterminé")&gt;0,0,1),0)</f>
        <v>1</v>
      </c>
      <c r="AH144" s="256">
        <f>IF(COUNTIFS(TabSynthez[Test],"="&amp;$AE31&amp;".*",TabSynthez[Page2],"Invalidé")&gt;0,IF(COUNTIFS(TabSynthez[Test],"="&amp;$AE31&amp;".*",TabSynthez[Page2],"Indéterminé")&gt;0,0,1),0)</f>
        <v>0</v>
      </c>
      <c r="AI144" s="256">
        <f>IF(COUNTIFS(TabSynthez[Test],"="&amp;$AE31&amp;".*",TabSynthez[Page3],"Invalidé")&gt;0,IF(COUNTIFS(TabSynthez[Test],"="&amp;$AE31&amp;".*",TabSynthez[Page3],"Indéterminé")&gt;0,0,1),0)</f>
        <v>0</v>
      </c>
      <c r="AJ144" s="256">
        <f>IF(COUNTIFS(TabSynthez[Test],"="&amp;$AE31&amp;".*",TabSynthez[Page4],"Invalidé")&gt;0,IF(COUNTIFS(TabSynthez[Test],"="&amp;$AE31&amp;".*",TabSynthez[Page4],"Indéterminé")&gt;0,0,1),0)</f>
        <v>0</v>
      </c>
      <c r="AK144" s="256">
        <f>IF(COUNTIFS(TabSynthez[Test],"="&amp;$AE31&amp;".*",TabSynthez[Page5],"Invalidé")&gt;0,IF(COUNTIFS(TabSynthez[Test],"="&amp;$AE31&amp;".*",TabSynthez[Page5],"Indéterminé")&gt;0,0,1),0)</f>
        <v>1</v>
      </c>
      <c r="AL144" s="256">
        <f>IF(COUNTIFS(TabSynthez[Test],"="&amp;$AE31&amp;".*",TabSynthez[Page6],"Invalidé")&gt;0,IF(COUNTIFS(TabSynthez[Test],"="&amp;$AE31&amp;".*",TabSynthez[Page6],"Indéterminé")&gt;0,0,1),0)</f>
        <v>0</v>
      </c>
      <c r="AM144" s="256">
        <f>IF(COUNTIFS(TabSynthez[Test],"="&amp;$AE31&amp;".*",TabSynthez[Page7],"Invalidé")&gt;0,IF(COUNTIFS(TabSynthez[Test],"="&amp;$AE31&amp;".*",TabSynthez[Page7],"Indéterminé")&gt;0,0,1),0)</f>
        <v>0</v>
      </c>
      <c r="AN144" s="256">
        <f>IF(COUNTIFS(TabSynthez[Test],"="&amp;$AE31&amp;".*",TabSynthez[Page8],"Invalidé")&gt;0,IF(COUNTIFS(TabSynthez[Test],"="&amp;$AE31&amp;".*",TabSynthez[Page8],"Indéterminé")&gt;0,0,1),0)</f>
        <v>0</v>
      </c>
      <c r="AO144" s="256">
        <f>IF(COUNTIFS(TabSynthez[Test],"="&amp;$AE31&amp;".*",TabSynthez[Page9],"Invalidé")&gt;0,IF(COUNTIFS(TabSynthez[Test],"="&amp;$AE31&amp;".*",TabSynthez[Page9],"Indéterminé")&gt;0,0,1),0)</f>
        <v>0</v>
      </c>
      <c r="AP144" s="256">
        <f>IF(COUNTIFS(TabSynthez[Test],"="&amp;$AE31&amp;".*",TabSynthez[Page10],"Invalidé")&gt;0,IF(COUNTIFS(TabSynthez[Test],"="&amp;$AE31&amp;".*",TabSynthez[Page10],"Indéterminé")&gt;0,0,1),0)</f>
        <v>0</v>
      </c>
      <c r="AQ144" s="256">
        <f>IF(COUNTIFS(TabSynthez[Test],"="&amp;$AE31&amp;".*",TabSynthez[Page11],"Invalidé")&gt;0,IF(COUNTIFS(TabSynthez[Test],"="&amp;$AE31&amp;".*",TabSynthez[Page11],"Indéterminé")&gt;0,0,1),0)</f>
        <v>0</v>
      </c>
      <c r="AR144" s="256">
        <f>IF(COUNTIFS(TabSynthez[Test],"="&amp;$AE31&amp;".*",TabSynthez[Page12],"Invalidé")&gt;0,IF(COUNTIFS(TabSynthez[Test],"="&amp;$AE31&amp;".*",TabSynthez[Page12],"Indéterminé")&gt;0,0,1),0)</f>
        <v>0</v>
      </c>
      <c r="AS144" s="256">
        <f>IF(COUNTIFS(TabSynthez[Test],"="&amp;$AE31&amp;".*",TabSynthez[Page13],"Invalidé")&gt;0,IF(COUNTIFS(TabSynthez[Test],"="&amp;$AE31&amp;".*",TabSynthez[Page13],"Indéterminé")&gt;0,0,1),0)</f>
        <v>0</v>
      </c>
      <c r="AT144" s="256">
        <f>IF(COUNTIFS(TabSynthez[Test],"="&amp;$AE31&amp;".*",TabSynthez[Page14],"Invalidé")&gt;0,IF(COUNTIFS(TabSynthez[Test],"="&amp;$AE31&amp;".*",TabSynthez[Page14],"Indéterminé")&gt;0,0,1),0)</f>
        <v>0</v>
      </c>
      <c r="AU144" s="256">
        <f>IF(COUNTIFS(TabSynthez[Test],"="&amp;$AE31&amp;".*",TabSynthez[Page15],"Invalidé")&gt;0,IF(COUNTIFS(TabSynthez[Test],"="&amp;$AE31&amp;".*",TabSynthez[Page15],"Indéterminé")&gt;0,0,1),0)</f>
        <v>0</v>
      </c>
      <c r="AV144" s="256">
        <f>IF(COUNTIFS(TabSynthez[Test],"="&amp;$AE31&amp;".*",TabSynthez[Page16],"Invalidé")&gt;0,IF(COUNTIFS(TabSynthez[Test],"="&amp;$AE31&amp;".*",TabSynthez[Page16],"Indéterminé")&gt;0,0,1),0)</f>
        <v>0</v>
      </c>
      <c r="AW144" s="256">
        <f>IF(COUNTIFS(TabSynthez[Test],"="&amp;$AE31&amp;".*",TabSynthez[Page17],"Invalidé")&gt;0,IF(COUNTIFS(TabSynthez[Test],"="&amp;$AE31&amp;".*",TabSynthez[Page17],"Indéterminé")&gt;0,0,1),0)</f>
        <v>0</v>
      </c>
      <c r="AX144" s="256">
        <f>IF(COUNTIFS(TabSynthez[Test],"="&amp;$AE31&amp;".*",TabSynthez[Page18],"Invalidé")&gt;0,IF(COUNTIFS(TabSynthez[Test],"="&amp;$AE31&amp;".*",TabSynthez[Page18],"Indéterminé")&gt;0,0,1),0)</f>
        <v>0</v>
      </c>
      <c r="AY144" s="256">
        <f>IF(COUNTIFS(TabSynthez[Test],"="&amp;$AE31&amp;".*",TabSynthez[Page19],"Invalidé")&gt;0,IF(COUNTIFS(TabSynthez[Test],"="&amp;$AE31&amp;".*",TabSynthez[Page19],"Indéterminé")&gt;0,0,1),0)</f>
        <v>0</v>
      </c>
      <c r="AZ144" s="256">
        <f>IF(COUNTIFS(TabSynthez[Test],"="&amp;$AE31&amp;".*",TabSynthez[Page20],"Invalidé")&gt;0,IF(COUNTIFS(TabSynthez[Test],"="&amp;$AE31&amp;".*",TabSynthez[Page20],"Indéterminé")&gt;0,0,1),0)</f>
        <v>0</v>
      </c>
      <c r="BA144" s="256">
        <f>IF(COUNTIFS(TabSynthez[Test],"="&amp;$AE31&amp;".*",TabSynthez[Page21],"Invalidé")&gt;0,IF(COUNTIFS(TabSynthez[Test],"="&amp;$AE31&amp;".*",TabSynthez[Page21],"Indéterminé")&gt;0,0,1),0)</f>
        <v>0</v>
      </c>
    </row>
    <row r="145" spans="1:53" s="9" customFormat="1" x14ac:dyDescent="0.25">
      <c r="A145" s="68"/>
      <c r="B145" s="75" t="str">
        <f>Modèle!B147</f>
        <v>Éléments Obligatoires</v>
      </c>
      <c r="C145" s="82" t="str">
        <f>Modèle!D147</f>
        <v>8.10.2</v>
      </c>
      <c r="D145" s="83" t="str">
        <f>Modèle!E147</f>
        <v>A</v>
      </c>
      <c r="E145" s="188">
        <f ca="1">COUNTIF(OFFSET(Synthèse!$G154,0,0,1,COUNTA(Synthèse!$10:$10)-6),"="&amp;$E$1)</f>
        <v>0</v>
      </c>
      <c r="F145" s="188">
        <f ca="1">COUNTIF(OFFSET(Synthèse!$G154,0,0,1,COUNTA(Synthèse!$10:$10)-6),"="&amp;$F$1)</f>
        <v>0</v>
      </c>
      <c r="G145" s="188">
        <f ca="1">COUNTIF(OFFSET(Synthèse!$G154,0,0,1,COUNTA(Synthèse!$10:$10)-6),"="&amp;$G$1)</f>
        <v>0</v>
      </c>
      <c r="H145" s="188">
        <f ca="1">COUNTIF(OFFSET(Synthèse!$G154,0,0,1,COUNTA(Synthèse!$10:$10)-6),"="&amp;$H$1)</f>
        <v>21</v>
      </c>
      <c r="I145" s="214">
        <f t="shared" ca="1" si="25"/>
        <v>21</v>
      </c>
      <c r="J145" s="68"/>
      <c r="K145" s="96"/>
      <c r="L145" s="15" t="s">
        <v>493</v>
      </c>
      <c r="M145" s="15">
        <f>COUNTIF(M$34:M$139,"Niv5")</f>
        <v>0</v>
      </c>
      <c r="N145" s="73" t="s">
        <v>493</v>
      </c>
      <c r="O145" s="73">
        <f ca="1">COUNTIFS(O$34:O$139,"=0",$M$34:$M$139,"Niv5")</f>
        <v>0</v>
      </c>
      <c r="P145" s="73">
        <f ca="1">COUNTIFS(P$34:P$139,"=0",$M$34:$M$139,"Niv5")</f>
        <v>0</v>
      </c>
      <c r="Q145" s="73">
        <f ca="1">COUNTIFS(R$34:R$139,"=0",$M$34:$M$139,"Niv5")</f>
        <v>0</v>
      </c>
      <c r="R145" s="73"/>
      <c r="S145" s="68"/>
      <c r="U145" s="68"/>
      <c r="X145" s="68"/>
      <c r="AA145" s="68"/>
      <c r="AD145" s="68"/>
      <c r="AE145" s="224" t="str">
        <f t="shared" si="26"/>
        <v>3.1</v>
      </c>
      <c r="AG145" s="256">
        <f>IF(COUNTIFS(TabSynthez[Test],"="&amp;$AE32&amp;".*",TabSynthez[Page1],"Invalidé")&gt;0,IF(COUNTIFS(TabSynthez[Test],"="&amp;$AE32&amp;".*",TabSynthez[Page1],"Indéterminé")&gt;0,0,1),0)</f>
        <v>1</v>
      </c>
      <c r="AH145" s="256">
        <f>IF(COUNTIFS(TabSynthez[Test],"="&amp;$AE32&amp;".*",TabSynthez[Page2],"Invalidé")&gt;0,IF(COUNTIFS(TabSynthez[Test],"="&amp;$AE32&amp;".*",TabSynthez[Page2],"Indéterminé")&gt;0,0,1),0)</f>
        <v>1</v>
      </c>
      <c r="AI145" s="256">
        <f>IF(COUNTIFS(TabSynthez[Test],"="&amp;$AE32&amp;".*",TabSynthez[Page3],"Invalidé")&gt;0,IF(COUNTIFS(TabSynthez[Test],"="&amp;$AE32&amp;".*",TabSynthez[Page3],"Indéterminé")&gt;0,0,1),0)</f>
        <v>0</v>
      </c>
      <c r="AJ145" s="256">
        <f>IF(COUNTIFS(TabSynthez[Test],"="&amp;$AE32&amp;".*",TabSynthez[Page4],"Invalidé")&gt;0,IF(COUNTIFS(TabSynthez[Test],"="&amp;$AE32&amp;".*",TabSynthez[Page4],"Indéterminé")&gt;0,0,1),0)</f>
        <v>1</v>
      </c>
      <c r="AK145" s="256">
        <f>IF(COUNTIFS(TabSynthez[Test],"="&amp;$AE32&amp;".*",TabSynthez[Page5],"Invalidé")&gt;0,IF(COUNTIFS(TabSynthez[Test],"="&amp;$AE32&amp;".*",TabSynthez[Page5],"Indéterminé")&gt;0,0,1),0)</f>
        <v>1</v>
      </c>
      <c r="AL145" s="256">
        <f>IF(COUNTIFS(TabSynthez[Test],"="&amp;$AE32&amp;".*",TabSynthez[Page6],"Invalidé")&gt;0,IF(COUNTIFS(TabSynthez[Test],"="&amp;$AE32&amp;".*",TabSynthez[Page6],"Indéterminé")&gt;0,0,1),0)</f>
        <v>1</v>
      </c>
      <c r="AM145" s="256">
        <f>IF(COUNTIFS(TabSynthez[Test],"="&amp;$AE32&amp;".*",TabSynthez[Page7],"Invalidé")&gt;0,IF(COUNTIFS(TabSynthez[Test],"="&amp;$AE32&amp;".*",TabSynthez[Page7],"Indéterminé")&gt;0,0,1),0)</f>
        <v>1</v>
      </c>
      <c r="AN145" s="256">
        <f>IF(COUNTIFS(TabSynthez[Test],"="&amp;$AE32&amp;".*",TabSynthez[Page8],"Invalidé")&gt;0,IF(COUNTIFS(TabSynthez[Test],"="&amp;$AE32&amp;".*",TabSynthez[Page8],"Indéterminé")&gt;0,0,1),0)</f>
        <v>1</v>
      </c>
      <c r="AO145" s="256">
        <f>IF(COUNTIFS(TabSynthez[Test],"="&amp;$AE32&amp;".*",TabSynthez[Page9],"Invalidé")&gt;0,IF(COUNTIFS(TabSynthez[Test],"="&amp;$AE32&amp;".*",TabSynthez[Page9],"Indéterminé")&gt;0,0,1),0)</f>
        <v>1</v>
      </c>
      <c r="AP145" s="256">
        <f>IF(COUNTIFS(TabSynthez[Test],"="&amp;$AE32&amp;".*",TabSynthez[Page10],"Invalidé")&gt;0,IF(COUNTIFS(TabSynthez[Test],"="&amp;$AE32&amp;".*",TabSynthez[Page10],"Indéterminé")&gt;0,0,1),0)</f>
        <v>1</v>
      </c>
      <c r="AQ145" s="256">
        <f>IF(COUNTIFS(TabSynthez[Test],"="&amp;$AE32&amp;".*",TabSynthez[Page11],"Invalidé")&gt;0,IF(COUNTIFS(TabSynthez[Test],"="&amp;$AE32&amp;".*",TabSynthez[Page11],"Indéterminé")&gt;0,0,1),0)</f>
        <v>1</v>
      </c>
      <c r="AR145" s="256">
        <f>IF(COUNTIFS(TabSynthez[Test],"="&amp;$AE32&amp;".*",TabSynthez[Page12],"Invalidé")&gt;0,IF(COUNTIFS(TabSynthez[Test],"="&amp;$AE32&amp;".*",TabSynthez[Page12],"Indéterminé")&gt;0,0,1),0)</f>
        <v>1</v>
      </c>
      <c r="AS145" s="256">
        <f>IF(COUNTIFS(TabSynthez[Test],"="&amp;$AE32&amp;".*",TabSynthez[Page13],"Invalidé")&gt;0,IF(COUNTIFS(TabSynthez[Test],"="&amp;$AE32&amp;".*",TabSynthez[Page13],"Indéterminé")&gt;0,0,1),0)</f>
        <v>0</v>
      </c>
      <c r="AT145" s="256">
        <f>IF(COUNTIFS(TabSynthez[Test],"="&amp;$AE32&amp;".*",TabSynthez[Page14],"Invalidé")&gt;0,IF(COUNTIFS(TabSynthez[Test],"="&amp;$AE32&amp;".*",TabSynthez[Page14],"Indéterminé")&gt;0,0,1),0)</f>
        <v>0</v>
      </c>
      <c r="AU145" s="256">
        <f>IF(COUNTIFS(TabSynthez[Test],"="&amp;$AE32&amp;".*",TabSynthez[Page15],"Invalidé")&gt;0,IF(COUNTIFS(TabSynthez[Test],"="&amp;$AE32&amp;".*",TabSynthez[Page15],"Indéterminé")&gt;0,0,1),0)</f>
        <v>1</v>
      </c>
      <c r="AV145" s="256">
        <f>IF(COUNTIFS(TabSynthez[Test],"="&amp;$AE32&amp;".*",TabSynthez[Page16],"Invalidé")&gt;0,IF(COUNTIFS(TabSynthez[Test],"="&amp;$AE32&amp;".*",TabSynthez[Page16],"Indéterminé")&gt;0,0,1),0)</f>
        <v>1</v>
      </c>
      <c r="AW145" s="256">
        <f>IF(COUNTIFS(TabSynthez[Test],"="&amp;$AE32&amp;".*",TabSynthez[Page17],"Invalidé")&gt;0,IF(COUNTIFS(TabSynthez[Test],"="&amp;$AE32&amp;".*",TabSynthez[Page17],"Indéterminé")&gt;0,0,1),0)</f>
        <v>0</v>
      </c>
      <c r="AX145" s="256">
        <f>IF(COUNTIFS(TabSynthez[Test],"="&amp;$AE32&amp;".*",TabSynthez[Page18],"Invalidé")&gt;0,IF(COUNTIFS(TabSynthez[Test],"="&amp;$AE32&amp;".*",TabSynthez[Page18],"Indéterminé")&gt;0,0,1),0)</f>
        <v>1</v>
      </c>
      <c r="AY145" s="256">
        <f>IF(COUNTIFS(TabSynthez[Test],"="&amp;$AE32&amp;".*",TabSynthez[Page19],"Invalidé")&gt;0,IF(COUNTIFS(TabSynthez[Test],"="&amp;$AE32&amp;".*",TabSynthez[Page19],"Indéterminé")&gt;0,0,1),0)</f>
        <v>0</v>
      </c>
      <c r="AZ145" s="256">
        <f>IF(COUNTIFS(TabSynthez[Test],"="&amp;$AE32&amp;".*",TabSynthez[Page20],"Invalidé")&gt;0,IF(COUNTIFS(TabSynthez[Test],"="&amp;$AE32&amp;".*",TabSynthez[Page20],"Indéterminé")&gt;0,0,1),0)</f>
        <v>0</v>
      </c>
      <c r="BA145" s="256">
        <f>IF(COUNTIFS(TabSynthez[Test],"="&amp;$AE32&amp;".*",TabSynthez[Page21],"Invalidé")&gt;0,IF(COUNTIFS(TabSynthez[Test],"="&amp;$AE32&amp;".*",TabSynthez[Page21],"Indéterminé")&gt;0,0,1),0)</f>
        <v>0</v>
      </c>
    </row>
    <row r="146" spans="1:53" s="9" customFormat="1" x14ac:dyDescent="0.25">
      <c r="A146" s="68"/>
      <c r="B146" s="74" t="str">
        <f>Modèle!B148</f>
        <v>Structuration de l'information</v>
      </c>
      <c r="C146" s="80" t="str">
        <f>Modèle!D148</f>
        <v>9.1.1</v>
      </c>
      <c r="D146" s="81" t="str">
        <f>Modèle!E148</f>
        <v>A</v>
      </c>
      <c r="E146" s="187">
        <f ca="1">COUNTIF(OFFSET(Synthèse!$G155,0,0,1,COUNTA(Synthèse!$10:$10)-6),"="&amp;$E$1)</f>
        <v>21</v>
      </c>
      <c r="F146" s="187">
        <f ca="1">COUNTIF(OFFSET(Synthèse!$G155,0,0,1,COUNTA(Synthèse!$10:$10)-6),"="&amp;$F$1)</f>
        <v>0</v>
      </c>
      <c r="G146" s="187">
        <f ca="1">COUNTIF(OFFSET(Synthèse!$G155,0,0,1,COUNTA(Synthèse!$10:$10)-6),"="&amp;$G$1)</f>
        <v>0</v>
      </c>
      <c r="H146" s="187">
        <f ca="1">COUNTIF(OFFSET(Synthèse!$G155,0,0,1,COUNTA(Synthèse!$10:$10)-6),"="&amp;$H$1)</f>
        <v>0</v>
      </c>
      <c r="I146" s="214">
        <f t="shared" ca="1" si="25"/>
        <v>21</v>
      </c>
      <c r="J146" s="68"/>
      <c r="K146" s="96"/>
      <c r="L146" s="9" t="s">
        <v>37</v>
      </c>
      <c r="M146" s="9">
        <f>SUM(M142:M145)</f>
        <v>0</v>
      </c>
      <c r="S146" s="68"/>
      <c r="U146" s="68"/>
      <c r="X146" s="68"/>
      <c r="AA146" s="68"/>
      <c r="AD146" s="68"/>
      <c r="AE146" s="224" t="str">
        <f t="shared" si="26"/>
        <v>3.2</v>
      </c>
      <c r="AG146" s="256">
        <f>IF(COUNTIFS(TabSynthez[Test],"="&amp;$AE33&amp;".*",TabSynthez[Page1],"Invalidé")&gt;0,IF(COUNTIFS(TabSynthez[Test],"="&amp;$AE33&amp;".*",TabSynthez[Page1],"Indéterminé")&gt;0,0,1),0)</f>
        <v>1</v>
      </c>
      <c r="AH146" s="256">
        <f>IF(COUNTIFS(TabSynthez[Test],"="&amp;$AE33&amp;".*",TabSynthez[Page2],"Invalidé")&gt;0,IF(COUNTIFS(TabSynthez[Test],"="&amp;$AE33&amp;".*",TabSynthez[Page2],"Indéterminé")&gt;0,0,1),0)</f>
        <v>1</v>
      </c>
      <c r="AI146" s="256">
        <f>IF(COUNTIFS(TabSynthez[Test],"="&amp;$AE33&amp;".*",TabSynthez[Page3],"Invalidé")&gt;0,IF(COUNTIFS(TabSynthez[Test],"="&amp;$AE33&amp;".*",TabSynthez[Page3],"Indéterminé")&gt;0,0,1),0)</f>
        <v>1</v>
      </c>
      <c r="AJ146" s="256">
        <f>IF(COUNTIFS(TabSynthez[Test],"="&amp;$AE33&amp;".*",TabSynthez[Page4],"Invalidé")&gt;0,IF(COUNTIFS(TabSynthez[Test],"="&amp;$AE33&amp;".*",TabSynthez[Page4],"Indéterminé")&gt;0,0,1),0)</f>
        <v>1</v>
      </c>
      <c r="AK146" s="256">
        <f>IF(COUNTIFS(TabSynthez[Test],"="&amp;$AE33&amp;".*",TabSynthez[Page5],"Invalidé")&gt;0,IF(COUNTIFS(TabSynthez[Test],"="&amp;$AE33&amp;".*",TabSynthez[Page5],"Indéterminé")&gt;0,0,1),0)</f>
        <v>1</v>
      </c>
      <c r="AL146" s="256">
        <f>IF(COUNTIFS(TabSynthez[Test],"="&amp;$AE33&amp;".*",TabSynthez[Page6],"Invalidé")&gt;0,IF(COUNTIFS(TabSynthez[Test],"="&amp;$AE33&amp;".*",TabSynthez[Page6],"Indéterminé")&gt;0,0,1),0)</f>
        <v>1</v>
      </c>
      <c r="AM146" s="256">
        <f>IF(COUNTIFS(TabSynthez[Test],"="&amp;$AE33&amp;".*",TabSynthez[Page7],"Invalidé")&gt;0,IF(COUNTIFS(TabSynthez[Test],"="&amp;$AE33&amp;".*",TabSynthez[Page7],"Indéterminé")&gt;0,0,1),0)</f>
        <v>1</v>
      </c>
      <c r="AN146" s="256">
        <f>IF(COUNTIFS(TabSynthez[Test],"="&amp;$AE33&amp;".*",TabSynthez[Page8],"Invalidé")&gt;0,IF(COUNTIFS(TabSynthez[Test],"="&amp;$AE33&amp;".*",TabSynthez[Page8],"Indéterminé")&gt;0,0,1),0)</f>
        <v>1</v>
      </c>
      <c r="AO146" s="256">
        <f>IF(COUNTIFS(TabSynthez[Test],"="&amp;$AE33&amp;".*",TabSynthez[Page9],"Invalidé")&gt;0,IF(COUNTIFS(TabSynthez[Test],"="&amp;$AE33&amp;".*",TabSynthez[Page9],"Indéterminé")&gt;0,0,1),0)</f>
        <v>1</v>
      </c>
      <c r="AP146" s="256">
        <f>IF(COUNTIFS(TabSynthez[Test],"="&amp;$AE33&amp;".*",TabSynthez[Page10],"Invalidé")&gt;0,IF(COUNTIFS(TabSynthez[Test],"="&amp;$AE33&amp;".*",TabSynthez[Page10],"Indéterminé")&gt;0,0,1),0)</f>
        <v>1</v>
      </c>
      <c r="AQ146" s="256">
        <f>IF(COUNTIFS(TabSynthez[Test],"="&amp;$AE33&amp;".*",TabSynthez[Page11],"Invalidé")&gt;0,IF(COUNTIFS(TabSynthez[Test],"="&amp;$AE33&amp;".*",TabSynthez[Page11],"Indéterminé")&gt;0,0,1),0)</f>
        <v>1</v>
      </c>
      <c r="AR146" s="256">
        <f>IF(COUNTIFS(TabSynthez[Test],"="&amp;$AE33&amp;".*",TabSynthez[Page12],"Invalidé")&gt;0,IF(COUNTIFS(TabSynthez[Test],"="&amp;$AE33&amp;".*",TabSynthez[Page12],"Indéterminé")&gt;0,0,1),0)</f>
        <v>1</v>
      </c>
      <c r="AS146" s="256">
        <f>IF(COUNTIFS(TabSynthez[Test],"="&amp;$AE33&amp;".*",TabSynthez[Page13],"Invalidé")&gt;0,IF(COUNTIFS(TabSynthez[Test],"="&amp;$AE33&amp;".*",TabSynthez[Page13],"Indéterminé")&gt;0,0,1),0)</f>
        <v>1</v>
      </c>
      <c r="AT146" s="256">
        <f>IF(COUNTIFS(TabSynthez[Test],"="&amp;$AE33&amp;".*",TabSynthez[Page14],"Invalidé")&gt;0,IF(COUNTIFS(TabSynthez[Test],"="&amp;$AE33&amp;".*",TabSynthez[Page14],"Indéterminé")&gt;0,0,1),0)</f>
        <v>1</v>
      </c>
      <c r="AU146" s="256">
        <f>IF(COUNTIFS(TabSynthez[Test],"="&amp;$AE33&amp;".*",TabSynthez[Page15],"Invalidé")&gt;0,IF(COUNTIFS(TabSynthez[Test],"="&amp;$AE33&amp;".*",TabSynthez[Page15],"Indéterminé")&gt;0,0,1),0)</f>
        <v>1</v>
      </c>
      <c r="AV146" s="256">
        <f>IF(COUNTIFS(TabSynthez[Test],"="&amp;$AE33&amp;".*",TabSynthez[Page16],"Invalidé")&gt;0,IF(COUNTIFS(TabSynthez[Test],"="&amp;$AE33&amp;".*",TabSynthez[Page16],"Indéterminé")&gt;0,0,1),0)</f>
        <v>1</v>
      </c>
      <c r="AW146" s="256">
        <f>IF(COUNTIFS(TabSynthez[Test],"="&amp;$AE33&amp;".*",TabSynthez[Page17],"Invalidé")&gt;0,IF(COUNTIFS(TabSynthez[Test],"="&amp;$AE33&amp;".*",TabSynthez[Page17],"Indéterminé")&gt;0,0,1),0)</f>
        <v>1</v>
      </c>
      <c r="AX146" s="256">
        <f>IF(COUNTIFS(TabSynthez[Test],"="&amp;$AE33&amp;".*",TabSynthez[Page18],"Invalidé")&gt;0,IF(COUNTIFS(TabSynthez[Test],"="&amp;$AE33&amp;".*",TabSynthez[Page18],"Indéterminé")&gt;0,0,1),0)</f>
        <v>1</v>
      </c>
      <c r="AY146" s="256">
        <f>IF(COUNTIFS(TabSynthez[Test],"="&amp;$AE33&amp;".*",TabSynthez[Page19],"Invalidé")&gt;0,IF(COUNTIFS(TabSynthez[Test],"="&amp;$AE33&amp;".*",TabSynthez[Page19],"Indéterminé")&gt;0,0,1),0)</f>
        <v>1</v>
      </c>
      <c r="AZ146" s="256">
        <f>IF(COUNTIFS(TabSynthez[Test],"="&amp;$AE33&amp;".*",TabSynthez[Page20],"Invalidé")&gt;0,IF(COUNTIFS(TabSynthez[Test],"="&amp;$AE33&amp;".*",TabSynthez[Page20],"Indéterminé")&gt;0,0,1),0)</f>
        <v>1</v>
      </c>
      <c r="BA146" s="256">
        <f>IF(COUNTIFS(TabSynthez[Test],"="&amp;$AE33&amp;".*",TabSynthez[Page21],"Invalidé")&gt;0,IF(COUNTIFS(TabSynthez[Test],"="&amp;$AE33&amp;".*",TabSynthez[Page21],"Indéterminé")&gt;0,0,1),0)</f>
        <v>1</v>
      </c>
    </row>
    <row r="147" spans="1:53" s="9" customFormat="1" x14ac:dyDescent="0.25">
      <c r="A147" s="68"/>
      <c r="B147" s="74" t="str">
        <f>Modèle!B149</f>
        <v>Structuration de l'information</v>
      </c>
      <c r="C147" s="80" t="str">
        <f>Modèle!D149</f>
        <v>9.1.2</v>
      </c>
      <c r="D147" s="81" t="str">
        <f>Modèle!E149</f>
        <v>A</v>
      </c>
      <c r="E147" s="187">
        <f ca="1">COUNTIF(OFFSET(Synthèse!$G156,0,0,1,COUNTA(Synthèse!$10:$10)-6),"="&amp;$E$1)</f>
        <v>11</v>
      </c>
      <c r="F147" s="187">
        <f ca="1">COUNTIF(OFFSET(Synthèse!$G156,0,0,1,COUNTA(Synthèse!$10:$10)-6),"="&amp;$F$1)</f>
        <v>10</v>
      </c>
      <c r="G147" s="187">
        <f ca="1">COUNTIF(OFFSET(Synthèse!$G156,0,0,1,COUNTA(Synthèse!$10:$10)-6),"="&amp;$G$1)</f>
        <v>0</v>
      </c>
      <c r="H147" s="187">
        <f ca="1">COUNTIF(OFFSET(Synthèse!$G156,0,0,1,COUNTA(Synthèse!$10:$10)-6),"="&amp;$H$1)</f>
        <v>0</v>
      </c>
      <c r="I147" s="214">
        <f t="shared" ca="1" si="25"/>
        <v>21</v>
      </c>
      <c r="J147" s="68"/>
      <c r="K147" s="96"/>
      <c r="S147" s="68"/>
      <c r="U147" s="68"/>
      <c r="X147" s="68"/>
      <c r="AA147" s="68"/>
      <c r="AD147" s="68"/>
      <c r="AE147" s="224" t="str">
        <f t="shared" si="26"/>
        <v>3.3</v>
      </c>
      <c r="AG147" s="256">
        <f>IF(COUNTIFS(TabSynthez[Test],"="&amp;$AE34&amp;".*",TabSynthez[Page1],"Invalidé")&gt;0,IF(COUNTIFS(TabSynthez[Test],"="&amp;$AE34&amp;".*",TabSynthez[Page1],"Indéterminé")&gt;0,0,1),0)</f>
        <v>1</v>
      </c>
      <c r="AH147" s="256">
        <f>IF(COUNTIFS(TabSynthez[Test],"="&amp;$AE34&amp;".*",TabSynthez[Page2],"Invalidé")&gt;0,IF(COUNTIFS(TabSynthez[Test],"="&amp;$AE34&amp;".*",TabSynthez[Page2],"Indéterminé")&gt;0,0,1),0)</f>
        <v>1</v>
      </c>
      <c r="AI147" s="256">
        <f>IF(COUNTIFS(TabSynthez[Test],"="&amp;$AE34&amp;".*",TabSynthez[Page3],"Invalidé")&gt;0,IF(COUNTIFS(TabSynthez[Test],"="&amp;$AE34&amp;".*",TabSynthez[Page3],"Indéterminé")&gt;0,0,1),0)</f>
        <v>1</v>
      </c>
      <c r="AJ147" s="256">
        <f>IF(COUNTIFS(TabSynthez[Test],"="&amp;$AE34&amp;".*",TabSynthez[Page4],"Invalidé")&gt;0,IF(COUNTIFS(TabSynthez[Test],"="&amp;$AE34&amp;".*",TabSynthez[Page4],"Indéterminé")&gt;0,0,1),0)</f>
        <v>1</v>
      </c>
      <c r="AK147" s="256">
        <f>IF(COUNTIFS(TabSynthez[Test],"="&amp;$AE34&amp;".*",TabSynthez[Page5],"Invalidé")&gt;0,IF(COUNTIFS(TabSynthez[Test],"="&amp;$AE34&amp;".*",TabSynthez[Page5],"Indéterminé")&gt;0,0,1),0)</f>
        <v>1</v>
      </c>
      <c r="AL147" s="256">
        <f>IF(COUNTIFS(TabSynthez[Test],"="&amp;$AE34&amp;".*",TabSynthez[Page6],"Invalidé")&gt;0,IF(COUNTIFS(TabSynthez[Test],"="&amp;$AE34&amp;".*",TabSynthez[Page6],"Indéterminé")&gt;0,0,1),0)</f>
        <v>1</v>
      </c>
      <c r="AM147" s="256">
        <f>IF(COUNTIFS(TabSynthez[Test],"="&amp;$AE34&amp;".*",TabSynthez[Page7],"Invalidé")&gt;0,IF(COUNTIFS(TabSynthez[Test],"="&amp;$AE34&amp;".*",TabSynthez[Page7],"Indéterminé")&gt;0,0,1),0)</f>
        <v>1</v>
      </c>
      <c r="AN147" s="256">
        <f>IF(COUNTIFS(TabSynthez[Test],"="&amp;$AE34&amp;".*",TabSynthez[Page8],"Invalidé")&gt;0,IF(COUNTIFS(TabSynthez[Test],"="&amp;$AE34&amp;".*",TabSynthez[Page8],"Indéterminé")&gt;0,0,1),0)</f>
        <v>1</v>
      </c>
      <c r="AO147" s="256">
        <f>IF(COUNTIFS(TabSynthez[Test],"="&amp;$AE34&amp;".*",TabSynthez[Page9],"Invalidé")&gt;0,IF(COUNTIFS(TabSynthez[Test],"="&amp;$AE34&amp;".*",TabSynthez[Page9],"Indéterminé")&gt;0,0,1),0)</f>
        <v>1</v>
      </c>
      <c r="AP147" s="256">
        <f>IF(COUNTIFS(TabSynthez[Test],"="&amp;$AE34&amp;".*",TabSynthez[Page10],"Invalidé")&gt;0,IF(COUNTIFS(TabSynthez[Test],"="&amp;$AE34&amp;".*",TabSynthez[Page10],"Indéterminé")&gt;0,0,1),0)</f>
        <v>1</v>
      </c>
      <c r="AQ147" s="256">
        <f>IF(COUNTIFS(TabSynthez[Test],"="&amp;$AE34&amp;".*",TabSynthez[Page11],"Invalidé")&gt;0,IF(COUNTIFS(TabSynthez[Test],"="&amp;$AE34&amp;".*",TabSynthez[Page11],"Indéterminé")&gt;0,0,1),0)</f>
        <v>1</v>
      </c>
      <c r="AR147" s="256">
        <f>IF(COUNTIFS(TabSynthez[Test],"="&amp;$AE34&amp;".*",TabSynthez[Page12],"Invalidé")&gt;0,IF(COUNTIFS(TabSynthez[Test],"="&amp;$AE34&amp;".*",TabSynthez[Page12],"Indéterminé")&gt;0,0,1),0)</f>
        <v>1</v>
      </c>
      <c r="AS147" s="256">
        <f>IF(COUNTIFS(TabSynthez[Test],"="&amp;$AE34&amp;".*",TabSynthez[Page13],"Invalidé")&gt;0,IF(COUNTIFS(TabSynthez[Test],"="&amp;$AE34&amp;".*",TabSynthez[Page13],"Indéterminé")&gt;0,0,1),0)</f>
        <v>1</v>
      </c>
      <c r="AT147" s="256">
        <f>IF(COUNTIFS(TabSynthez[Test],"="&amp;$AE34&amp;".*",TabSynthez[Page14],"Invalidé")&gt;0,IF(COUNTIFS(TabSynthez[Test],"="&amp;$AE34&amp;".*",TabSynthez[Page14],"Indéterminé")&gt;0,0,1),0)</f>
        <v>1</v>
      </c>
      <c r="AU147" s="256">
        <f>IF(COUNTIFS(TabSynthez[Test],"="&amp;$AE34&amp;".*",TabSynthez[Page15],"Invalidé")&gt;0,IF(COUNTIFS(TabSynthez[Test],"="&amp;$AE34&amp;".*",TabSynthez[Page15],"Indéterminé")&gt;0,0,1),0)</f>
        <v>1</v>
      </c>
      <c r="AV147" s="256">
        <f>IF(COUNTIFS(TabSynthez[Test],"="&amp;$AE34&amp;".*",TabSynthez[Page16],"Invalidé")&gt;0,IF(COUNTIFS(TabSynthez[Test],"="&amp;$AE34&amp;".*",TabSynthez[Page16],"Indéterminé")&gt;0,0,1),0)</f>
        <v>1</v>
      </c>
      <c r="AW147" s="256">
        <f>IF(COUNTIFS(TabSynthez[Test],"="&amp;$AE34&amp;".*",TabSynthez[Page17],"Invalidé")&gt;0,IF(COUNTIFS(TabSynthez[Test],"="&amp;$AE34&amp;".*",TabSynthez[Page17],"Indéterminé")&gt;0,0,1),0)</f>
        <v>1</v>
      </c>
      <c r="AX147" s="256">
        <f>IF(COUNTIFS(TabSynthez[Test],"="&amp;$AE34&amp;".*",TabSynthez[Page18],"Invalidé")&gt;0,IF(COUNTIFS(TabSynthez[Test],"="&amp;$AE34&amp;".*",TabSynthez[Page18],"Indéterminé")&gt;0,0,1),0)</f>
        <v>1</v>
      </c>
      <c r="AY147" s="256">
        <f>IF(COUNTIFS(TabSynthez[Test],"="&amp;$AE34&amp;".*",TabSynthez[Page19],"Invalidé")&gt;0,IF(COUNTIFS(TabSynthez[Test],"="&amp;$AE34&amp;".*",TabSynthez[Page19],"Indéterminé")&gt;0,0,1),0)</f>
        <v>1</v>
      </c>
      <c r="AZ147" s="256">
        <f>IF(COUNTIFS(TabSynthez[Test],"="&amp;$AE34&amp;".*",TabSynthez[Page20],"Invalidé")&gt;0,IF(COUNTIFS(TabSynthez[Test],"="&amp;$AE34&amp;".*",TabSynthez[Page20],"Indéterminé")&gt;0,0,1),0)</f>
        <v>1</v>
      </c>
      <c r="BA147" s="256">
        <f>IF(COUNTIFS(TabSynthez[Test],"="&amp;$AE34&amp;".*",TabSynthez[Page21],"Invalidé")&gt;0,IF(COUNTIFS(TabSynthez[Test],"="&amp;$AE34&amp;".*",TabSynthez[Page21],"Indéterminé")&gt;0,0,1),0)</f>
        <v>1</v>
      </c>
    </row>
    <row r="148" spans="1:53" s="9" customFormat="1" x14ac:dyDescent="0.25">
      <c r="A148" s="68"/>
      <c r="B148" s="74" t="str">
        <f>Modèle!B150</f>
        <v>Structuration de l'information</v>
      </c>
      <c r="C148" s="80" t="str">
        <f>Modèle!D150</f>
        <v>9.1.3</v>
      </c>
      <c r="D148" s="81" t="str">
        <f>Modèle!E150</f>
        <v>A</v>
      </c>
      <c r="E148" s="187">
        <f ca="1">COUNTIF(OFFSET(Synthèse!$G157,0,0,1,COUNTA(Synthèse!$10:$10)-6),"="&amp;$E$1)</f>
        <v>12</v>
      </c>
      <c r="F148" s="187">
        <f ca="1">COUNTIF(OFFSET(Synthèse!$G157,0,0,1,COUNTA(Synthèse!$10:$10)-6),"="&amp;$F$1)</f>
        <v>9</v>
      </c>
      <c r="G148" s="187">
        <f ca="1">COUNTIF(OFFSET(Synthèse!$G157,0,0,1,COUNTA(Synthèse!$10:$10)-6),"="&amp;$G$1)</f>
        <v>0</v>
      </c>
      <c r="H148" s="187">
        <f ca="1">COUNTIF(OFFSET(Synthèse!$G157,0,0,1,COUNTA(Synthèse!$10:$10)-6),"="&amp;$H$1)</f>
        <v>0</v>
      </c>
      <c r="I148" s="214">
        <f t="shared" ca="1" si="25"/>
        <v>21</v>
      </c>
      <c r="J148" s="68"/>
      <c r="K148" s="96"/>
      <c r="L148" s="250" t="s">
        <v>1145</v>
      </c>
      <c r="M148" s="250">
        <f>COUNTIF(L$34:L$139,"A")</f>
        <v>82</v>
      </c>
      <c r="N148" s="388" t="s">
        <v>802</v>
      </c>
      <c r="O148" s="73" t="s">
        <v>482</v>
      </c>
      <c r="P148" s="73" t="str">
        <f ca="1">IFERROR(P142/(O142+P142)*100,"")</f>
        <v/>
      </c>
      <c r="S148" s="68"/>
      <c r="U148" s="68"/>
      <c r="X148" s="68"/>
      <c r="AA148" s="68"/>
      <c r="AD148" s="68"/>
      <c r="AE148" s="224" t="str">
        <f t="shared" si="26"/>
        <v>4.1</v>
      </c>
      <c r="AG148" s="256">
        <f>IF(COUNTIFS(TabSynthez[Test],"="&amp;$AE35&amp;".*",TabSynthez[Page1],"Invalidé")&gt;0,IF(COUNTIFS(TabSynthez[Test],"="&amp;$AE35&amp;".*",TabSynthez[Page1],"Indéterminé")&gt;0,0,1),0)</f>
        <v>0</v>
      </c>
      <c r="AH148" s="256">
        <f>IF(COUNTIFS(TabSynthez[Test],"="&amp;$AE35&amp;".*",TabSynthez[Page2],"Invalidé")&gt;0,IF(COUNTIFS(TabSynthez[Test],"="&amp;$AE35&amp;".*",TabSynthez[Page2],"Indéterminé")&gt;0,0,1),0)</f>
        <v>0</v>
      </c>
      <c r="AI148" s="256">
        <f>IF(COUNTIFS(TabSynthez[Test],"="&amp;$AE35&amp;".*",TabSynthez[Page3],"Invalidé")&gt;0,IF(COUNTIFS(TabSynthez[Test],"="&amp;$AE35&amp;".*",TabSynthez[Page3],"Indéterminé")&gt;0,0,1),0)</f>
        <v>0</v>
      </c>
      <c r="AJ148" s="256">
        <f>IF(COUNTIFS(TabSynthez[Test],"="&amp;$AE35&amp;".*",TabSynthez[Page4],"Invalidé")&gt;0,IF(COUNTIFS(TabSynthez[Test],"="&amp;$AE35&amp;".*",TabSynthez[Page4],"Indéterminé")&gt;0,0,1),0)</f>
        <v>0</v>
      </c>
      <c r="AK148" s="256">
        <f>IF(COUNTIFS(TabSynthez[Test],"="&amp;$AE35&amp;".*",TabSynthez[Page5],"Invalidé")&gt;0,IF(COUNTIFS(TabSynthez[Test],"="&amp;$AE35&amp;".*",TabSynthez[Page5],"Indéterminé")&gt;0,0,1),0)</f>
        <v>0</v>
      </c>
      <c r="AL148" s="256">
        <f>IF(COUNTIFS(TabSynthez[Test],"="&amp;$AE35&amp;".*",TabSynthez[Page6],"Invalidé")&gt;0,IF(COUNTIFS(TabSynthez[Test],"="&amp;$AE35&amp;".*",TabSynthez[Page6],"Indéterminé")&gt;0,0,1),0)</f>
        <v>0</v>
      </c>
      <c r="AM148" s="256">
        <f>IF(COUNTIFS(TabSynthez[Test],"="&amp;$AE35&amp;".*",TabSynthez[Page7],"Invalidé")&gt;0,IF(COUNTIFS(TabSynthez[Test],"="&amp;$AE35&amp;".*",TabSynthez[Page7],"Indéterminé")&gt;0,0,1),0)</f>
        <v>0</v>
      </c>
      <c r="AN148" s="256">
        <f>IF(COUNTIFS(TabSynthez[Test],"="&amp;$AE35&amp;".*",TabSynthez[Page8],"Invalidé")&gt;0,IF(COUNTIFS(TabSynthez[Test],"="&amp;$AE35&amp;".*",TabSynthez[Page8],"Indéterminé")&gt;0,0,1),0)</f>
        <v>0</v>
      </c>
      <c r="AO148" s="256">
        <f>IF(COUNTIFS(TabSynthez[Test],"="&amp;$AE35&amp;".*",TabSynthez[Page9],"Invalidé")&gt;0,IF(COUNTIFS(TabSynthez[Test],"="&amp;$AE35&amp;".*",TabSynthez[Page9],"Indéterminé")&gt;0,0,1),0)</f>
        <v>0</v>
      </c>
      <c r="AP148" s="256">
        <f>IF(COUNTIFS(TabSynthez[Test],"="&amp;$AE35&amp;".*",TabSynthez[Page10],"Invalidé")&gt;0,IF(COUNTIFS(TabSynthez[Test],"="&amp;$AE35&amp;".*",TabSynthez[Page10],"Indéterminé")&gt;0,0,1),0)</f>
        <v>0</v>
      </c>
      <c r="AQ148" s="256">
        <f>IF(COUNTIFS(TabSynthez[Test],"="&amp;$AE35&amp;".*",TabSynthez[Page11],"Invalidé")&gt;0,IF(COUNTIFS(TabSynthez[Test],"="&amp;$AE35&amp;".*",TabSynthez[Page11],"Indéterminé")&gt;0,0,1),0)</f>
        <v>0</v>
      </c>
      <c r="AR148" s="256">
        <f>IF(COUNTIFS(TabSynthez[Test],"="&amp;$AE35&amp;".*",TabSynthez[Page12],"Invalidé")&gt;0,IF(COUNTIFS(TabSynthez[Test],"="&amp;$AE35&amp;".*",TabSynthez[Page12],"Indéterminé")&gt;0,0,1),0)</f>
        <v>0</v>
      </c>
      <c r="AS148" s="256">
        <f>IF(COUNTIFS(TabSynthez[Test],"="&amp;$AE35&amp;".*",TabSynthez[Page13],"Invalidé")&gt;0,IF(COUNTIFS(TabSynthez[Test],"="&amp;$AE35&amp;".*",TabSynthez[Page13],"Indéterminé")&gt;0,0,1),0)</f>
        <v>0</v>
      </c>
      <c r="AT148" s="256">
        <f>IF(COUNTIFS(TabSynthez[Test],"="&amp;$AE35&amp;".*",TabSynthez[Page14],"Invalidé")&gt;0,IF(COUNTIFS(TabSynthez[Test],"="&amp;$AE35&amp;".*",TabSynthez[Page14],"Indéterminé")&gt;0,0,1),0)</f>
        <v>0</v>
      </c>
      <c r="AU148" s="256">
        <f>IF(COUNTIFS(TabSynthez[Test],"="&amp;$AE35&amp;".*",TabSynthez[Page15],"Invalidé")&gt;0,IF(COUNTIFS(TabSynthez[Test],"="&amp;$AE35&amp;".*",TabSynthez[Page15],"Indéterminé")&gt;0,0,1),0)</f>
        <v>0</v>
      </c>
      <c r="AV148" s="256">
        <f>IF(COUNTIFS(TabSynthez[Test],"="&amp;$AE35&amp;".*",TabSynthez[Page16],"Invalidé")&gt;0,IF(COUNTIFS(TabSynthez[Test],"="&amp;$AE35&amp;".*",TabSynthez[Page16],"Indéterminé")&gt;0,0,1),0)</f>
        <v>0</v>
      </c>
      <c r="AW148" s="256">
        <f>IF(COUNTIFS(TabSynthez[Test],"="&amp;$AE35&amp;".*",TabSynthez[Page17],"Invalidé")&gt;0,IF(COUNTIFS(TabSynthez[Test],"="&amp;$AE35&amp;".*",TabSynthez[Page17],"Indéterminé")&gt;0,0,1),0)</f>
        <v>0</v>
      </c>
      <c r="AX148" s="256">
        <f>IF(COUNTIFS(TabSynthez[Test],"="&amp;$AE35&amp;".*",TabSynthez[Page18],"Invalidé")&gt;0,IF(COUNTIFS(TabSynthez[Test],"="&amp;$AE35&amp;".*",TabSynthez[Page18],"Indéterminé")&gt;0,0,1),0)</f>
        <v>0</v>
      </c>
      <c r="AY148" s="256">
        <f>IF(COUNTIFS(TabSynthez[Test],"="&amp;$AE35&amp;".*",TabSynthez[Page19],"Invalidé")&gt;0,IF(COUNTIFS(TabSynthez[Test],"="&amp;$AE35&amp;".*",TabSynthez[Page19],"Indéterminé")&gt;0,0,1),0)</f>
        <v>0</v>
      </c>
      <c r="AZ148" s="256">
        <f>IF(COUNTIFS(TabSynthez[Test],"="&amp;$AE35&amp;".*",TabSynthez[Page20],"Invalidé")&gt;0,IF(COUNTIFS(TabSynthez[Test],"="&amp;$AE35&amp;".*",TabSynthez[Page20],"Indéterminé")&gt;0,0,1),0)</f>
        <v>0</v>
      </c>
      <c r="BA148" s="256">
        <f>IF(COUNTIFS(TabSynthez[Test],"="&amp;$AE35&amp;".*",TabSynthez[Page21],"Invalidé")&gt;0,IF(COUNTIFS(TabSynthez[Test],"="&amp;$AE35&amp;".*",TabSynthez[Page21],"Indéterminé")&gt;0,0,1),0)</f>
        <v>0</v>
      </c>
    </row>
    <row r="149" spans="1:53" s="9" customFormat="1" x14ac:dyDescent="0.25">
      <c r="A149" s="68"/>
      <c r="B149" s="75" t="str">
        <f>Modèle!B151</f>
        <v>Structuration de l'information</v>
      </c>
      <c r="C149" s="82" t="str">
        <f>Modèle!D151</f>
        <v>9.2.1</v>
      </c>
      <c r="D149" s="83" t="str">
        <f>Modèle!E151</f>
        <v>A</v>
      </c>
      <c r="E149" s="188">
        <f ca="1">COUNTIF(OFFSET(Synthèse!$G158,0,0,1,COUNTA(Synthèse!$10:$10)-6),"="&amp;$E$1)</f>
        <v>21</v>
      </c>
      <c r="F149" s="188">
        <f ca="1">COUNTIF(OFFSET(Synthèse!$G158,0,0,1,COUNTA(Synthèse!$10:$10)-6),"="&amp;$F$1)</f>
        <v>0</v>
      </c>
      <c r="G149" s="188">
        <f ca="1">COUNTIF(OFFSET(Synthèse!$G158,0,0,1,COUNTA(Synthèse!$10:$10)-6),"="&amp;$G$1)</f>
        <v>0</v>
      </c>
      <c r="H149" s="188">
        <f ca="1">COUNTIF(OFFSET(Synthèse!$G158,0,0,1,COUNTA(Synthèse!$10:$10)-6),"="&amp;$H$1)</f>
        <v>0</v>
      </c>
      <c r="I149" s="214">
        <f t="shared" ca="1" si="25"/>
        <v>21</v>
      </c>
      <c r="J149" s="68"/>
      <c r="K149" s="96"/>
      <c r="L149" s="250" t="s">
        <v>1146</v>
      </c>
      <c r="M149" s="250">
        <f>COUNTIF(L$34:L$139,"AA")</f>
        <v>24</v>
      </c>
      <c r="N149" s="388"/>
      <c r="O149" s="73" t="s">
        <v>484</v>
      </c>
      <c r="P149" s="73" t="str">
        <f ca="1">IFERROR(P143/(O143+P143)*100,"")</f>
        <v/>
      </c>
      <c r="S149" s="68"/>
      <c r="U149" s="68"/>
      <c r="X149" s="68"/>
      <c r="AA149" s="68"/>
      <c r="AD149" s="68"/>
      <c r="AE149" s="224" t="str">
        <f t="shared" si="26"/>
        <v>4.2</v>
      </c>
      <c r="AG149" s="256">
        <f>IF(COUNTIFS(TabSynthez[Test],"="&amp;$AE36&amp;".*",TabSynthez[Page1],"Invalidé")&gt;0,IF(COUNTIFS(TabSynthez[Test],"="&amp;$AE36&amp;".*",TabSynthez[Page1],"Indéterminé")&gt;0,0,1),0)</f>
        <v>0</v>
      </c>
      <c r="AH149" s="256">
        <f>IF(COUNTIFS(TabSynthez[Test],"="&amp;$AE36&amp;".*",TabSynthez[Page2],"Invalidé")&gt;0,IF(COUNTIFS(TabSynthez[Test],"="&amp;$AE36&amp;".*",TabSynthez[Page2],"Indéterminé")&gt;0,0,1),0)</f>
        <v>0</v>
      </c>
      <c r="AI149" s="256">
        <f>IF(COUNTIFS(TabSynthez[Test],"="&amp;$AE36&amp;".*",TabSynthez[Page3],"Invalidé")&gt;0,IF(COUNTIFS(TabSynthez[Test],"="&amp;$AE36&amp;".*",TabSynthez[Page3],"Indéterminé")&gt;0,0,1),0)</f>
        <v>0</v>
      </c>
      <c r="AJ149" s="256">
        <f>IF(COUNTIFS(TabSynthez[Test],"="&amp;$AE36&amp;".*",TabSynthez[Page4],"Invalidé")&gt;0,IF(COUNTIFS(TabSynthez[Test],"="&amp;$AE36&amp;".*",TabSynthez[Page4],"Indéterminé")&gt;0,0,1),0)</f>
        <v>0</v>
      </c>
      <c r="AK149" s="256">
        <f>IF(COUNTIFS(TabSynthez[Test],"="&amp;$AE36&amp;".*",TabSynthez[Page5],"Invalidé")&gt;0,IF(COUNTIFS(TabSynthez[Test],"="&amp;$AE36&amp;".*",TabSynthez[Page5],"Indéterminé")&gt;0,0,1),0)</f>
        <v>0</v>
      </c>
      <c r="AL149" s="256">
        <f>IF(COUNTIFS(TabSynthez[Test],"="&amp;$AE36&amp;".*",TabSynthez[Page6],"Invalidé")&gt;0,IF(COUNTIFS(TabSynthez[Test],"="&amp;$AE36&amp;".*",TabSynthez[Page6],"Indéterminé")&gt;0,0,1),0)</f>
        <v>0</v>
      </c>
      <c r="AM149" s="256">
        <f>IF(COUNTIFS(TabSynthez[Test],"="&amp;$AE36&amp;".*",TabSynthez[Page7],"Invalidé")&gt;0,IF(COUNTIFS(TabSynthez[Test],"="&amp;$AE36&amp;".*",TabSynthez[Page7],"Indéterminé")&gt;0,0,1),0)</f>
        <v>0</v>
      </c>
      <c r="AN149" s="256">
        <f>IF(COUNTIFS(TabSynthez[Test],"="&amp;$AE36&amp;".*",TabSynthez[Page8],"Invalidé")&gt;0,IF(COUNTIFS(TabSynthez[Test],"="&amp;$AE36&amp;".*",TabSynthez[Page8],"Indéterminé")&gt;0,0,1),0)</f>
        <v>0</v>
      </c>
      <c r="AO149" s="256">
        <f>IF(COUNTIFS(TabSynthez[Test],"="&amp;$AE36&amp;".*",TabSynthez[Page9],"Invalidé")&gt;0,IF(COUNTIFS(TabSynthez[Test],"="&amp;$AE36&amp;".*",TabSynthez[Page9],"Indéterminé")&gt;0,0,1),0)</f>
        <v>0</v>
      </c>
      <c r="AP149" s="256">
        <f>IF(COUNTIFS(TabSynthez[Test],"="&amp;$AE36&amp;".*",TabSynthez[Page10],"Invalidé")&gt;0,IF(COUNTIFS(TabSynthez[Test],"="&amp;$AE36&amp;".*",TabSynthez[Page10],"Indéterminé")&gt;0,0,1),0)</f>
        <v>0</v>
      </c>
      <c r="AQ149" s="256">
        <f>IF(COUNTIFS(TabSynthez[Test],"="&amp;$AE36&amp;".*",TabSynthez[Page11],"Invalidé")&gt;0,IF(COUNTIFS(TabSynthez[Test],"="&amp;$AE36&amp;".*",TabSynthez[Page11],"Indéterminé")&gt;0,0,1),0)</f>
        <v>0</v>
      </c>
      <c r="AR149" s="256">
        <f>IF(COUNTIFS(TabSynthez[Test],"="&amp;$AE36&amp;".*",TabSynthez[Page12],"Invalidé")&gt;0,IF(COUNTIFS(TabSynthez[Test],"="&amp;$AE36&amp;".*",TabSynthez[Page12],"Indéterminé")&gt;0,0,1),0)</f>
        <v>0</v>
      </c>
      <c r="AS149" s="256">
        <f>IF(COUNTIFS(TabSynthez[Test],"="&amp;$AE36&amp;".*",TabSynthez[Page13],"Invalidé")&gt;0,IF(COUNTIFS(TabSynthez[Test],"="&amp;$AE36&amp;".*",TabSynthez[Page13],"Indéterminé")&gt;0,0,1),0)</f>
        <v>0</v>
      </c>
      <c r="AT149" s="256">
        <f>IF(COUNTIFS(TabSynthez[Test],"="&amp;$AE36&amp;".*",TabSynthez[Page14],"Invalidé")&gt;0,IF(COUNTIFS(TabSynthez[Test],"="&amp;$AE36&amp;".*",TabSynthez[Page14],"Indéterminé")&gt;0,0,1),0)</f>
        <v>0</v>
      </c>
      <c r="AU149" s="256">
        <f>IF(COUNTIFS(TabSynthez[Test],"="&amp;$AE36&amp;".*",TabSynthez[Page15],"Invalidé")&gt;0,IF(COUNTIFS(TabSynthez[Test],"="&amp;$AE36&amp;".*",TabSynthez[Page15],"Indéterminé")&gt;0,0,1),0)</f>
        <v>0</v>
      </c>
      <c r="AV149" s="256">
        <f>IF(COUNTIFS(TabSynthez[Test],"="&amp;$AE36&amp;".*",TabSynthez[Page16],"Invalidé")&gt;0,IF(COUNTIFS(TabSynthez[Test],"="&amp;$AE36&amp;".*",TabSynthez[Page16],"Indéterminé")&gt;0,0,1),0)</f>
        <v>0</v>
      </c>
      <c r="AW149" s="256">
        <f>IF(COUNTIFS(TabSynthez[Test],"="&amp;$AE36&amp;".*",TabSynthez[Page17],"Invalidé")&gt;0,IF(COUNTIFS(TabSynthez[Test],"="&amp;$AE36&amp;".*",TabSynthez[Page17],"Indéterminé")&gt;0,0,1),0)</f>
        <v>0</v>
      </c>
      <c r="AX149" s="256">
        <f>IF(COUNTIFS(TabSynthez[Test],"="&amp;$AE36&amp;".*",TabSynthez[Page18],"Invalidé")&gt;0,IF(COUNTIFS(TabSynthez[Test],"="&amp;$AE36&amp;".*",TabSynthez[Page18],"Indéterminé")&gt;0,0,1),0)</f>
        <v>0</v>
      </c>
      <c r="AY149" s="256">
        <f>IF(COUNTIFS(TabSynthez[Test],"="&amp;$AE36&amp;".*",TabSynthez[Page19],"Invalidé")&gt;0,IF(COUNTIFS(TabSynthez[Test],"="&amp;$AE36&amp;".*",TabSynthez[Page19],"Indéterminé")&gt;0,0,1),0)</f>
        <v>0</v>
      </c>
      <c r="AZ149" s="256">
        <f>IF(COUNTIFS(TabSynthez[Test],"="&amp;$AE36&amp;".*",TabSynthez[Page20],"Invalidé")&gt;0,IF(COUNTIFS(TabSynthez[Test],"="&amp;$AE36&amp;".*",TabSynthez[Page20],"Indéterminé")&gt;0,0,1),0)</f>
        <v>0</v>
      </c>
      <c r="BA149" s="256">
        <f>IF(COUNTIFS(TabSynthez[Test],"="&amp;$AE36&amp;".*",TabSynthez[Page21],"Invalidé")&gt;0,IF(COUNTIFS(TabSynthez[Test],"="&amp;$AE36&amp;".*",TabSynthez[Page21],"Indéterminé")&gt;0,0,1),0)</f>
        <v>0</v>
      </c>
    </row>
    <row r="150" spans="1:53" s="9" customFormat="1" x14ac:dyDescent="0.25">
      <c r="A150" s="68"/>
      <c r="B150" s="74" t="str">
        <f>Modèle!B152</f>
        <v>Structuration de l'information</v>
      </c>
      <c r="C150" s="80" t="str">
        <f>Modèle!D152</f>
        <v>9.3.1</v>
      </c>
      <c r="D150" s="81" t="str">
        <f>Modèle!E152</f>
        <v>A</v>
      </c>
      <c r="E150" s="187">
        <f ca="1">COUNTIF(OFFSET(Synthèse!$G159,0,0,1,COUNTA(Synthèse!$10:$10)-6),"="&amp;$E$1)</f>
        <v>21</v>
      </c>
      <c r="F150" s="187">
        <f ca="1">COUNTIF(OFFSET(Synthèse!$G159,0,0,1,COUNTA(Synthèse!$10:$10)-6),"="&amp;$F$1)</f>
        <v>0</v>
      </c>
      <c r="G150" s="187">
        <f ca="1">COUNTIF(OFFSET(Synthèse!$G159,0,0,1,COUNTA(Synthèse!$10:$10)-6),"="&amp;$G$1)</f>
        <v>0</v>
      </c>
      <c r="H150" s="187">
        <f ca="1">COUNTIF(OFFSET(Synthèse!$G159,0,0,1,COUNTA(Synthèse!$10:$10)-6),"="&amp;$H$1)</f>
        <v>0</v>
      </c>
      <c r="I150" s="214">
        <f t="shared" ca="1" si="25"/>
        <v>21</v>
      </c>
      <c r="J150" s="68"/>
      <c r="K150" s="96"/>
      <c r="L150" s="250" t="s">
        <v>1147</v>
      </c>
      <c r="M150" s="250">
        <f>COUNTIF(L$34:L$139,"AAA")</f>
        <v>0</v>
      </c>
      <c r="N150" s="388"/>
      <c r="O150" s="73" t="s">
        <v>491</v>
      </c>
      <c r="P150" s="73" t="str">
        <f ca="1">IFERROR(_xlfn.IFS($P$144/($O$144+$P$144)*100&gt;=50,100,$P$144/($O$144+$P$144)*100&lt;50,$P$144/($O$144+$P$144)*100*2),"")</f>
        <v/>
      </c>
      <c r="S150" s="68"/>
      <c r="U150" s="68"/>
      <c r="X150" s="68"/>
      <c r="AA150" s="68"/>
      <c r="AD150" s="68"/>
      <c r="AE150" s="224" t="str">
        <f t="shared" si="26"/>
        <v>4.3</v>
      </c>
      <c r="AG150" s="256">
        <f>IF(COUNTIFS(TabSynthez[Test],"="&amp;$AE37&amp;".*",TabSynthez[Page1],"Invalidé")&gt;0,IF(COUNTIFS(TabSynthez[Test],"="&amp;$AE37&amp;".*",TabSynthez[Page1],"Indéterminé")&gt;0,0,1),0)</f>
        <v>0</v>
      </c>
      <c r="AH150" s="256">
        <f>IF(COUNTIFS(TabSynthez[Test],"="&amp;$AE37&amp;".*",TabSynthez[Page2],"Invalidé")&gt;0,IF(COUNTIFS(TabSynthez[Test],"="&amp;$AE37&amp;".*",TabSynthez[Page2],"Indéterminé")&gt;0,0,1),0)</f>
        <v>0</v>
      </c>
      <c r="AI150" s="256">
        <f>IF(COUNTIFS(TabSynthez[Test],"="&amp;$AE37&amp;".*",TabSynthez[Page3],"Invalidé")&gt;0,IF(COUNTIFS(TabSynthez[Test],"="&amp;$AE37&amp;".*",TabSynthez[Page3],"Indéterminé")&gt;0,0,1),0)</f>
        <v>0</v>
      </c>
      <c r="AJ150" s="256">
        <f>IF(COUNTIFS(TabSynthez[Test],"="&amp;$AE37&amp;".*",TabSynthez[Page4],"Invalidé")&gt;0,IF(COUNTIFS(TabSynthez[Test],"="&amp;$AE37&amp;".*",TabSynthez[Page4],"Indéterminé")&gt;0,0,1),0)</f>
        <v>0</v>
      </c>
      <c r="AK150" s="256">
        <f>IF(COUNTIFS(TabSynthez[Test],"="&amp;$AE37&amp;".*",TabSynthez[Page5],"Invalidé")&gt;0,IF(COUNTIFS(TabSynthez[Test],"="&amp;$AE37&amp;".*",TabSynthez[Page5],"Indéterminé")&gt;0,0,1),0)</f>
        <v>0</v>
      </c>
      <c r="AL150" s="256">
        <f>IF(COUNTIFS(TabSynthez[Test],"="&amp;$AE37&amp;".*",TabSynthez[Page6],"Invalidé")&gt;0,IF(COUNTIFS(TabSynthez[Test],"="&amp;$AE37&amp;".*",TabSynthez[Page6],"Indéterminé")&gt;0,0,1),0)</f>
        <v>0</v>
      </c>
      <c r="AM150" s="256">
        <f>IF(COUNTIFS(TabSynthez[Test],"="&amp;$AE37&amp;".*",TabSynthez[Page7],"Invalidé")&gt;0,IF(COUNTIFS(TabSynthez[Test],"="&amp;$AE37&amp;".*",TabSynthez[Page7],"Indéterminé")&gt;0,0,1),0)</f>
        <v>0</v>
      </c>
      <c r="AN150" s="256">
        <f>IF(COUNTIFS(TabSynthez[Test],"="&amp;$AE37&amp;".*",TabSynthez[Page8],"Invalidé")&gt;0,IF(COUNTIFS(TabSynthez[Test],"="&amp;$AE37&amp;".*",TabSynthez[Page8],"Indéterminé")&gt;0,0,1),0)</f>
        <v>0</v>
      </c>
      <c r="AO150" s="256">
        <f>IF(COUNTIFS(TabSynthez[Test],"="&amp;$AE37&amp;".*",TabSynthez[Page9],"Invalidé")&gt;0,IF(COUNTIFS(TabSynthez[Test],"="&amp;$AE37&amp;".*",TabSynthez[Page9],"Indéterminé")&gt;0,0,1),0)</f>
        <v>0</v>
      </c>
      <c r="AP150" s="256">
        <f>IF(COUNTIFS(TabSynthez[Test],"="&amp;$AE37&amp;".*",TabSynthez[Page10],"Invalidé")&gt;0,IF(COUNTIFS(TabSynthez[Test],"="&amp;$AE37&amp;".*",TabSynthez[Page10],"Indéterminé")&gt;0,0,1),0)</f>
        <v>0</v>
      </c>
      <c r="AQ150" s="256">
        <f>IF(COUNTIFS(TabSynthez[Test],"="&amp;$AE37&amp;".*",TabSynthez[Page11],"Invalidé")&gt;0,IF(COUNTIFS(TabSynthez[Test],"="&amp;$AE37&amp;".*",TabSynthez[Page11],"Indéterminé")&gt;0,0,1),0)</f>
        <v>0</v>
      </c>
      <c r="AR150" s="256">
        <f>IF(COUNTIFS(TabSynthez[Test],"="&amp;$AE37&amp;".*",TabSynthez[Page12],"Invalidé")&gt;0,IF(COUNTIFS(TabSynthez[Test],"="&amp;$AE37&amp;".*",TabSynthez[Page12],"Indéterminé")&gt;0,0,1),0)</f>
        <v>0</v>
      </c>
      <c r="AS150" s="256">
        <f>IF(COUNTIFS(TabSynthez[Test],"="&amp;$AE37&amp;".*",TabSynthez[Page13],"Invalidé")&gt;0,IF(COUNTIFS(TabSynthez[Test],"="&amp;$AE37&amp;".*",TabSynthez[Page13],"Indéterminé")&gt;0,0,1),0)</f>
        <v>0</v>
      </c>
      <c r="AT150" s="256">
        <f>IF(COUNTIFS(TabSynthez[Test],"="&amp;$AE37&amp;".*",TabSynthez[Page14],"Invalidé")&gt;0,IF(COUNTIFS(TabSynthez[Test],"="&amp;$AE37&amp;".*",TabSynthez[Page14],"Indéterminé")&gt;0,0,1),0)</f>
        <v>0</v>
      </c>
      <c r="AU150" s="256">
        <f>IF(COUNTIFS(TabSynthez[Test],"="&amp;$AE37&amp;".*",TabSynthez[Page15],"Invalidé")&gt;0,IF(COUNTIFS(TabSynthez[Test],"="&amp;$AE37&amp;".*",TabSynthez[Page15],"Indéterminé")&gt;0,0,1),0)</f>
        <v>0</v>
      </c>
      <c r="AV150" s="256">
        <f>IF(COUNTIFS(TabSynthez[Test],"="&amp;$AE37&amp;".*",TabSynthez[Page16],"Invalidé")&gt;0,IF(COUNTIFS(TabSynthez[Test],"="&amp;$AE37&amp;".*",TabSynthez[Page16],"Indéterminé")&gt;0,0,1),0)</f>
        <v>0</v>
      </c>
      <c r="AW150" s="256">
        <f>IF(COUNTIFS(TabSynthez[Test],"="&amp;$AE37&amp;".*",TabSynthez[Page17],"Invalidé")&gt;0,IF(COUNTIFS(TabSynthez[Test],"="&amp;$AE37&amp;".*",TabSynthez[Page17],"Indéterminé")&gt;0,0,1),0)</f>
        <v>0</v>
      </c>
      <c r="AX150" s="256">
        <f>IF(COUNTIFS(TabSynthez[Test],"="&amp;$AE37&amp;".*",TabSynthez[Page18],"Invalidé")&gt;0,IF(COUNTIFS(TabSynthez[Test],"="&amp;$AE37&amp;".*",TabSynthez[Page18],"Indéterminé")&gt;0,0,1),0)</f>
        <v>0</v>
      </c>
      <c r="AY150" s="256">
        <f>IF(COUNTIFS(TabSynthez[Test],"="&amp;$AE37&amp;".*",TabSynthez[Page19],"Invalidé")&gt;0,IF(COUNTIFS(TabSynthez[Test],"="&amp;$AE37&amp;".*",TabSynthez[Page19],"Indéterminé")&gt;0,0,1),0)</f>
        <v>0</v>
      </c>
      <c r="AZ150" s="256">
        <f>IF(COUNTIFS(TabSynthez[Test],"="&amp;$AE37&amp;".*",TabSynthez[Page20],"Invalidé")&gt;0,IF(COUNTIFS(TabSynthez[Test],"="&amp;$AE37&amp;".*",TabSynthez[Page20],"Indéterminé")&gt;0,0,1),0)</f>
        <v>0</v>
      </c>
      <c r="BA150" s="256">
        <f>IF(COUNTIFS(TabSynthez[Test],"="&amp;$AE37&amp;".*",TabSynthez[Page21],"Invalidé")&gt;0,IF(COUNTIFS(TabSynthez[Test],"="&amp;$AE37&amp;".*",TabSynthez[Page21],"Indéterminé")&gt;0,0,1),0)</f>
        <v>0</v>
      </c>
    </row>
    <row r="151" spans="1:53" s="9" customFormat="1" ht="30" x14ac:dyDescent="0.25">
      <c r="A151" s="68"/>
      <c r="B151" s="74" t="str">
        <f>Modèle!B153</f>
        <v>Structuration de l'information</v>
      </c>
      <c r="C151" s="80" t="str">
        <f>Modèle!D153</f>
        <v>9.3.2</v>
      </c>
      <c r="D151" s="81" t="str">
        <f>Modèle!E153</f>
        <v>A</v>
      </c>
      <c r="E151" s="187">
        <f ca="1">COUNTIF(OFFSET(Synthèse!$G160,0,0,1,COUNTA(Synthèse!$10:$10)-6),"="&amp;$E$1)</f>
        <v>0</v>
      </c>
      <c r="F151" s="187">
        <f ca="1">COUNTIF(OFFSET(Synthèse!$G160,0,0,1,COUNTA(Synthèse!$10:$10)-6),"="&amp;$F$1)</f>
        <v>0</v>
      </c>
      <c r="G151" s="187">
        <f ca="1">COUNTIF(OFFSET(Synthèse!$G160,0,0,1,COUNTA(Synthèse!$10:$10)-6),"="&amp;$G$1)</f>
        <v>0</v>
      </c>
      <c r="H151" s="187">
        <f ca="1">COUNTIF(OFFSET(Synthèse!$G160,0,0,1,COUNTA(Synthèse!$10:$10)-6),"="&amp;$H$1)</f>
        <v>21</v>
      </c>
      <c r="I151" s="214">
        <f t="shared" ca="1" si="25"/>
        <v>21</v>
      </c>
      <c r="J151" s="68"/>
      <c r="K151" s="96"/>
      <c r="L151" s="251" t="s">
        <v>1148</v>
      </c>
      <c r="M151" s="251">
        <f>SUM(M148:M150)</f>
        <v>106</v>
      </c>
      <c r="N151" s="388"/>
      <c r="O151" s="73" t="s">
        <v>593</v>
      </c>
      <c r="P151" s="73" t="str">
        <f ca="1">IFERROR($P$144/($O$144+$P$144)*100,"")</f>
        <v/>
      </c>
      <c r="S151" s="68"/>
      <c r="U151" s="68"/>
      <c r="X151" s="68"/>
      <c r="AA151" s="68"/>
      <c r="AD151" s="68"/>
      <c r="AE151" s="224" t="str">
        <f t="shared" si="26"/>
        <v>4.4</v>
      </c>
      <c r="AG151" s="256">
        <f>IF(COUNTIFS(TabSynthez[Test],"="&amp;$AE38&amp;".*",TabSynthez[Page1],"Invalidé")&gt;0,IF(COUNTIFS(TabSynthez[Test],"="&amp;$AE38&amp;".*",TabSynthez[Page1],"Indéterminé")&gt;0,0,1),0)</f>
        <v>0</v>
      </c>
      <c r="AH151" s="256">
        <f>IF(COUNTIFS(TabSynthez[Test],"="&amp;$AE38&amp;".*",TabSynthez[Page2],"Invalidé")&gt;0,IF(COUNTIFS(TabSynthez[Test],"="&amp;$AE38&amp;".*",TabSynthez[Page2],"Indéterminé")&gt;0,0,1),0)</f>
        <v>0</v>
      </c>
      <c r="AI151" s="256">
        <f>IF(COUNTIFS(TabSynthez[Test],"="&amp;$AE38&amp;".*",TabSynthez[Page3],"Invalidé")&gt;0,IF(COUNTIFS(TabSynthez[Test],"="&amp;$AE38&amp;".*",TabSynthez[Page3],"Indéterminé")&gt;0,0,1),0)</f>
        <v>0</v>
      </c>
      <c r="AJ151" s="256">
        <f>IF(COUNTIFS(TabSynthez[Test],"="&amp;$AE38&amp;".*",TabSynthez[Page4],"Invalidé")&gt;0,IF(COUNTIFS(TabSynthez[Test],"="&amp;$AE38&amp;".*",TabSynthez[Page4],"Indéterminé")&gt;0,0,1),0)</f>
        <v>0</v>
      </c>
      <c r="AK151" s="256">
        <f>IF(COUNTIFS(TabSynthez[Test],"="&amp;$AE38&amp;".*",TabSynthez[Page5],"Invalidé")&gt;0,IF(COUNTIFS(TabSynthez[Test],"="&amp;$AE38&amp;".*",TabSynthez[Page5],"Indéterminé")&gt;0,0,1),0)</f>
        <v>0</v>
      </c>
      <c r="AL151" s="256">
        <f>IF(COUNTIFS(TabSynthez[Test],"="&amp;$AE38&amp;".*",TabSynthez[Page6],"Invalidé")&gt;0,IF(COUNTIFS(TabSynthez[Test],"="&amp;$AE38&amp;".*",TabSynthez[Page6],"Indéterminé")&gt;0,0,1),0)</f>
        <v>0</v>
      </c>
      <c r="AM151" s="256">
        <f>IF(COUNTIFS(TabSynthez[Test],"="&amp;$AE38&amp;".*",TabSynthez[Page7],"Invalidé")&gt;0,IF(COUNTIFS(TabSynthez[Test],"="&amp;$AE38&amp;".*",TabSynthez[Page7],"Indéterminé")&gt;0,0,1),0)</f>
        <v>0</v>
      </c>
      <c r="AN151" s="256">
        <f>IF(COUNTIFS(TabSynthez[Test],"="&amp;$AE38&amp;".*",TabSynthez[Page8],"Invalidé")&gt;0,IF(COUNTIFS(TabSynthez[Test],"="&amp;$AE38&amp;".*",TabSynthez[Page8],"Indéterminé")&gt;0,0,1),0)</f>
        <v>0</v>
      </c>
      <c r="AO151" s="256">
        <f>IF(COUNTIFS(TabSynthez[Test],"="&amp;$AE38&amp;".*",TabSynthez[Page9],"Invalidé")&gt;0,IF(COUNTIFS(TabSynthez[Test],"="&amp;$AE38&amp;".*",TabSynthez[Page9],"Indéterminé")&gt;0,0,1),0)</f>
        <v>0</v>
      </c>
      <c r="AP151" s="256">
        <f>IF(COUNTIFS(TabSynthez[Test],"="&amp;$AE38&amp;".*",TabSynthez[Page10],"Invalidé")&gt;0,IF(COUNTIFS(TabSynthez[Test],"="&amp;$AE38&amp;".*",TabSynthez[Page10],"Indéterminé")&gt;0,0,1),0)</f>
        <v>0</v>
      </c>
      <c r="AQ151" s="256">
        <f>IF(COUNTIFS(TabSynthez[Test],"="&amp;$AE38&amp;".*",TabSynthez[Page11],"Invalidé")&gt;0,IF(COUNTIFS(TabSynthez[Test],"="&amp;$AE38&amp;".*",TabSynthez[Page11],"Indéterminé")&gt;0,0,1),0)</f>
        <v>0</v>
      </c>
      <c r="AR151" s="256">
        <f>IF(COUNTIFS(TabSynthez[Test],"="&amp;$AE38&amp;".*",TabSynthez[Page12],"Invalidé")&gt;0,IF(COUNTIFS(TabSynthez[Test],"="&amp;$AE38&amp;".*",TabSynthez[Page12],"Indéterminé")&gt;0,0,1),0)</f>
        <v>0</v>
      </c>
      <c r="AS151" s="256">
        <f>IF(COUNTIFS(TabSynthez[Test],"="&amp;$AE38&amp;".*",TabSynthez[Page13],"Invalidé")&gt;0,IF(COUNTIFS(TabSynthez[Test],"="&amp;$AE38&amp;".*",TabSynthez[Page13],"Indéterminé")&gt;0,0,1),0)</f>
        <v>0</v>
      </c>
      <c r="AT151" s="256">
        <f>IF(COUNTIFS(TabSynthez[Test],"="&amp;$AE38&amp;".*",TabSynthez[Page14],"Invalidé")&gt;0,IF(COUNTIFS(TabSynthez[Test],"="&amp;$AE38&amp;".*",TabSynthez[Page14],"Indéterminé")&gt;0,0,1),0)</f>
        <v>0</v>
      </c>
      <c r="AU151" s="256">
        <f>IF(COUNTIFS(TabSynthez[Test],"="&amp;$AE38&amp;".*",TabSynthez[Page15],"Invalidé")&gt;0,IF(COUNTIFS(TabSynthez[Test],"="&amp;$AE38&amp;".*",TabSynthez[Page15],"Indéterminé")&gt;0,0,1),0)</f>
        <v>0</v>
      </c>
      <c r="AV151" s="256">
        <f>IF(COUNTIFS(TabSynthez[Test],"="&amp;$AE38&amp;".*",TabSynthez[Page16],"Invalidé")&gt;0,IF(COUNTIFS(TabSynthez[Test],"="&amp;$AE38&amp;".*",TabSynthez[Page16],"Indéterminé")&gt;0,0,1),0)</f>
        <v>0</v>
      </c>
      <c r="AW151" s="256">
        <f>IF(COUNTIFS(TabSynthez[Test],"="&amp;$AE38&amp;".*",TabSynthez[Page17],"Invalidé")&gt;0,IF(COUNTIFS(TabSynthez[Test],"="&amp;$AE38&amp;".*",TabSynthez[Page17],"Indéterminé")&gt;0,0,1),0)</f>
        <v>0</v>
      </c>
      <c r="AX151" s="256">
        <f>IF(COUNTIFS(TabSynthez[Test],"="&amp;$AE38&amp;".*",TabSynthez[Page18],"Invalidé")&gt;0,IF(COUNTIFS(TabSynthez[Test],"="&amp;$AE38&amp;".*",TabSynthez[Page18],"Indéterminé")&gt;0,0,1),0)</f>
        <v>0</v>
      </c>
      <c r="AY151" s="256">
        <f>IF(COUNTIFS(TabSynthez[Test],"="&amp;$AE38&amp;".*",TabSynthez[Page19],"Invalidé")&gt;0,IF(COUNTIFS(TabSynthez[Test],"="&amp;$AE38&amp;".*",TabSynthez[Page19],"Indéterminé")&gt;0,0,1),0)</f>
        <v>0</v>
      </c>
      <c r="AZ151" s="256">
        <f>IF(COUNTIFS(TabSynthez[Test],"="&amp;$AE38&amp;".*",TabSynthez[Page20],"Invalidé")&gt;0,IF(COUNTIFS(TabSynthez[Test],"="&amp;$AE38&amp;".*",TabSynthez[Page20],"Indéterminé")&gt;0,0,1),0)</f>
        <v>0</v>
      </c>
      <c r="BA151" s="256">
        <f>IF(COUNTIFS(TabSynthez[Test],"="&amp;$AE38&amp;".*",TabSynthez[Page21],"Invalidé")&gt;0,IF(COUNTIFS(TabSynthez[Test],"="&amp;$AE38&amp;".*",TabSynthez[Page21],"Indéterminé")&gt;0,0,1),0)</f>
        <v>0</v>
      </c>
    </row>
    <row r="152" spans="1:53" s="9" customFormat="1" x14ac:dyDescent="0.25">
      <c r="A152" s="68"/>
      <c r="B152" s="74" t="str">
        <f>Modèle!B154</f>
        <v>Structuration de l'information</v>
      </c>
      <c r="C152" s="80" t="str">
        <f>Modèle!D154</f>
        <v>9.3.3</v>
      </c>
      <c r="D152" s="81" t="str">
        <f>Modèle!E154</f>
        <v>A</v>
      </c>
      <c r="E152" s="187">
        <f ca="1">COUNTIF(OFFSET(Synthèse!$G161,0,0,1,COUNTA(Synthèse!$10:$10)-6),"="&amp;$E$1)</f>
        <v>1</v>
      </c>
      <c r="F152" s="187">
        <f ca="1">COUNTIF(OFFSET(Synthèse!$G161,0,0,1,COUNTA(Synthèse!$10:$10)-6),"="&amp;$F$1)</f>
        <v>0</v>
      </c>
      <c r="G152" s="187">
        <f ca="1">COUNTIF(OFFSET(Synthèse!$G161,0,0,1,COUNTA(Synthèse!$10:$10)-6),"="&amp;$G$1)</f>
        <v>0</v>
      </c>
      <c r="H152" s="187">
        <f ca="1">COUNTIF(OFFSET(Synthèse!$G161,0,0,1,COUNTA(Synthèse!$10:$10)-6),"="&amp;$H$1)</f>
        <v>20</v>
      </c>
      <c r="I152" s="214">
        <f t="shared" ca="1" si="25"/>
        <v>21</v>
      </c>
      <c r="J152" s="68"/>
      <c r="K152" s="96"/>
      <c r="N152" s="388"/>
      <c r="O152" s="73" t="s">
        <v>493</v>
      </c>
      <c r="P152" s="73">
        <f ca="1">IF(SUM(O145+P145)&gt;=1,P145/(O145+P145)*100,0)</f>
        <v>0</v>
      </c>
      <c r="S152" s="68"/>
      <c r="U152" s="68"/>
      <c r="X152" s="68"/>
      <c r="AA152" s="68"/>
      <c r="AD152" s="68"/>
      <c r="AE152" s="224" t="str">
        <f t="shared" si="26"/>
        <v>4.5</v>
      </c>
      <c r="AG152" s="256">
        <f>IF(COUNTIFS(TabSynthez[Test],"="&amp;$AE39&amp;".*",TabSynthez[Page1],"Invalidé")&gt;0,IF(COUNTIFS(TabSynthez[Test],"="&amp;$AE39&amp;".*",TabSynthez[Page1],"Indéterminé")&gt;0,0,1),0)</f>
        <v>0</v>
      </c>
      <c r="AH152" s="256">
        <f>IF(COUNTIFS(TabSynthez[Test],"="&amp;$AE39&amp;".*",TabSynthez[Page2],"Invalidé")&gt;0,IF(COUNTIFS(TabSynthez[Test],"="&amp;$AE39&amp;".*",TabSynthez[Page2],"Indéterminé")&gt;0,0,1),0)</f>
        <v>0</v>
      </c>
      <c r="AI152" s="256">
        <f>IF(COUNTIFS(TabSynthez[Test],"="&amp;$AE39&amp;".*",TabSynthez[Page3],"Invalidé")&gt;0,IF(COUNTIFS(TabSynthez[Test],"="&amp;$AE39&amp;".*",TabSynthez[Page3],"Indéterminé")&gt;0,0,1),0)</f>
        <v>0</v>
      </c>
      <c r="AJ152" s="256">
        <f>IF(COUNTIFS(TabSynthez[Test],"="&amp;$AE39&amp;".*",TabSynthez[Page4],"Invalidé")&gt;0,IF(COUNTIFS(TabSynthez[Test],"="&amp;$AE39&amp;".*",TabSynthez[Page4],"Indéterminé")&gt;0,0,1),0)</f>
        <v>0</v>
      </c>
      <c r="AK152" s="256">
        <f>IF(COUNTIFS(TabSynthez[Test],"="&amp;$AE39&amp;".*",TabSynthez[Page5],"Invalidé")&gt;0,IF(COUNTIFS(TabSynthez[Test],"="&amp;$AE39&amp;".*",TabSynthez[Page5],"Indéterminé")&gt;0,0,1),0)</f>
        <v>0</v>
      </c>
      <c r="AL152" s="256">
        <f>IF(COUNTIFS(TabSynthez[Test],"="&amp;$AE39&amp;".*",TabSynthez[Page6],"Invalidé")&gt;0,IF(COUNTIFS(TabSynthez[Test],"="&amp;$AE39&amp;".*",TabSynthez[Page6],"Indéterminé")&gt;0,0,1),0)</f>
        <v>0</v>
      </c>
      <c r="AM152" s="256">
        <f>IF(COUNTIFS(TabSynthez[Test],"="&amp;$AE39&amp;".*",TabSynthez[Page7],"Invalidé")&gt;0,IF(COUNTIFS(TabSynthez[Test],"="&amp;$AE39&amp;".*",TabSynthez[Page7],"Indéterminé")&gt;0,0,1),0)</f>
        <v>0</v>
      </c>
      <c r="AN152" s="256">
        <f>IF(COUNTIFS(TabSynthez[Test],"="&amp;$AE39&amp;".*",TabSynthez[Page8],"Invalidé")&gt;0,IF(COUNTIFS(TabSynthez[Test],"="&amp;$AE39&amp;".*",TabSynthez[Page8],"Indéterminé")&gt;0,0,1),0)</f>
        <v>0</v>
      </c>
      <c r="AO152" s="256">
        <f>IF(COUNTIFS(TabSynthez[Test],"="&amp;$AE39&amp;".*",TabSynthez[Page9],"Invalidé")&gt;0,IF(COUNTIFS(TabSynthez[Test],"="&amp;$AE39&amp;".*",TabSynthez[Page9],"Indéterminé")&gt;0,0,1),0)</f>
        <v>0</v>
      </c>
      <c r="AP152" s="256">
        <f>IF(COUNTIFS(TabSynthez[Test],"="&amp;$AE39&amp;".*",TabSynthez[Page10],"Invalidé")&gt;0,IF(COUNTIFS(TabSynthez[Test],"="&amp;$AE39&amp;".*",TabSynthez[Page10],"Indéterminé")&gt;0,0,1),0)</f>
        <v>0</v>
      </c>
      <c r="AQ152" s="256">
        <f>IF(COUNTIFS(TabSynthez[Test],"="&amp;$AE39&amp;".*",TabSynthez[Page11],"Invalidé")&gt;0,IF(COUNTIFS(TabSynthez[Test],"="&amp;$AE39&amp;".*",TabSynthez[Page11],"Indéterminé")&gt;0,0,1),0)</f>
        <v>0</v>
      </c>
      <c r="AR152" s="256">
        <f>IF(COUNTIFS(TabSynthez[Test],"="&amp;$AE39&amp;".*",TabSynthez[Page12],"Invalidé")&gt;0,IF(COUNTIFS(TabSynthez[Test],"="&amp;$AE39&amp;".*",TabSynthez[Page12],"Indéterminé")&gt;0,0,1),0)</f>
        <v>0</v>
      </c>
      <c r="AS152" s="256">
        <f>IF(COUNTIFS(TabSynthez[Test],"="&amp;$AE39&amp;".*",TabSynthez[Page13],"Invalidé")&gt;0,IF(COUNTIFS(TabSynthez[Test],"="&amp;$AE39&amp;".*",TabSynthez[Page13],"Indéterminé")&gt;0,0,1),0)</f>
        <v>0</v>
      </c>
      <c r="AT152" s="256">
        <f>IF(COUNTIFS(TabSynthez[Test],"="&amp;$AE39&amp;".*",TabSynthez[Page14],"Invalidé")&gt;0,IF(COUNTIFS(TabSynthez[Test],"="&amp;$AE39&amp;".*",TabSynthez[Page14],"Indéterminé")&gt;0,0,1),0)</f>
        <v>0</v>
      </c>
      <c r="AU152" s="256">
        <f>IF(COUNTIFS(TabSynthez[Test],"="&amp;$AE39&amp;".*",TabSynthez[Page15],"Invalidé")&gt;0,IF(COUNTIFS(TabSynthez[Test],"="&amp;$AE39&amp;".*",TabSynthez[Page15],"Indéterminé")&gt;0,0,1),0)</f>
        <v>0</v>
      </c>
      <c r="AV152" s="256">
        <f>IF(COUNTIFS(TabSynthez[Test],"="&amp;$AE39&amp;".*",TabSynthez[Page16],"Invalidé")&gt;0,IF(COUNTIFS(TabSynthez[Test],"="&amp;$AE39&amp;".*",TabSynthez[Page16],"Indéterminé")&gt;0,0,1),0)</f>
        <v>0</v>
      </c>
      <c r="AW152" s="256">
        <f>IF(COUNTIFS(TabSynthez[Test],"="&amp;$AE39&amp;".*",TabSynthez[Page17],"Invalidé")&gt;0,IF(COUNTIFS(TabSynthez[Test],"="&amp;$AE39&amp;".*",TabSynthez[Page17],"Indéterminé")&gt;0,0,1),0)</f>
        <v>0</v>
      </c>
      <c r="AX152" s="256">
        <f>IF(COUNTIFS(TabSynthez[Test],"="&amp;$AE39&amp;".*",TabSynthez[Page18],"Invalidé")&gt;0,IF(COUNTIFS(TabSynthez[Test],"="&amp;$AE39&amp;".*",TabSynthez[Page18],"Indéterminé")&gt;0,0,1),0)</f>
        <v>0</v>
      </c>
      <c r="AY152" s="256">
        <f>IF(COUNTIFS(TabSynthez[Test],"="&amp;$AE39&amp;".*",TabSynthez[Page19],"Invalidé")&gt;0,IF(COUNTIFS(TabSynthez[Test],"="&amp;$AE39&amp;".*",TabSynthez[Page19],"Indéterminé")&gt;0,0,1),0)</f>
        <v>0</v>
      </c>
      <c r="AZ152" s="256">
        <f>IF(COUNTIFS(TabSynthez[Test],"="&amp;$AE39&amp;".*",TabSynthez[Page20],"Invalidé")&gt;0,IF(COUNTIFS(TabSynthez[Test],"="&amp;$AE39&amp;".*",TabSynthez[Page20],"Indéterminé")&gt;0,0,1),0)</f>
        <v>0</v>
      </c>
      <c r="BA152" s="256">
        <f>IF(COUNTIFS(TabSynthez[Test],"="&amp;$AE39&amp;".*",TabSynthez[Page21],"Invalidé")&gt;0,IF(COUNTIFS(TabSynthez[Test],"="&amp;$AE39&amp;".*",TabSynthez[Page21],"Indéterminé")&gt;0,0,1),0)</f>
        <v>0</v>
      </c>
    </row>
    <row r="153" spans="1:53" s="9" customFormat="1" x14ac:dyDescent="0.25">
      <c r="A153" s="68"/>
      <c r="B153" s="75" t="str">
        <f>Modèle!B155</f>
        <v>Structuration de l'information</v>
      </c>
      <c r="C153" s="82" t="str">
        <f>Modèle!D155</f>
        <v>9.4.1</v>
      </c>
      <c r="D153" s="83" t="str">
        <f>Modèle!E155</f>
        <v>A</v>
      </c>
      <c r="E153" s="188">
        <f ca="1">COUNTIF(OFFSET(Synthèse!$G162,0,0,1,COUNTA(Synthèse!$10:$10)-6),"="&amp;$E$1)</f>
        <v>0</v>
      </c>
      <c r="F153" s="188">
        <f ca="1">COUNTIF(OFFSET(Synthèse!$G162,0,0,1,COUNTA(Synthèse!$10:$10)-6),"="&amp;$F$1)</f>
        <v>0</v>
      </c>
      <c r="G153" s="188">
        <f ca="1">COUNTIF(OFFSET(Synthèse!$G162,0,0,1,COUNTA(Synthèse!$10:$10)-6),"="&amp;$G$1)</f>
        <v>0</v>
      </c>
      <c r="H153" s="188">
        <f ca="1">COUNTIF(OFFSET(Synthèse!$G162,0,0,1,COUNTA(Synthèse!$10:$10)-6),"="&amp;$H$1)</f>
        <v>21</v>
      </c>
      <c r="I153" s="214">
        <f t="shared" ca="1" si="25"/>
        <v>21</v>
      </c>
      <c r="J153" s="68"/>
      <c r="K153" s="96"/>
      <c r="S153" s="68"/>
      <c r="U153" s="68"/>
      <c r="X153" s="68"/>
      <c r="AA153" s="68"/>
      <c r="AD153" s="68"/>
      <c r="AE153" s="224" t="str">
        <f t="shared" si="26"/>
        <v>4.6</v>
      </c>
      <c r="AG153" s="256">
        <f>IF(COUNTIFS(TabSynthez[Test],"="&amp;$AE40&amp;".*",TabSynthez[Page1],"Invalidé")&gt;0,IF(COUNTIFS(TabSynthez[Test],"="&amp;$AE40&amp;".*",TabSynthez[Page1],"Indéterminé")&gt;0,0,1),0)</f>
        <v>0</v>
      </c>
      <c r="AH153" s="256">
        <f>IF(COUNTIFS(TabSynthez[Test],"="&amp;$AE40&amp;".*",TabSynthez[Page2],"Invalidé")&gt;0,IF(COUNTIFS(TabSynthez[Test],"="&amp;$AE40&amp;".*",TabSynthez[Page2],"Indéterminé")&gt;0,0,1),0)</f>
        <v>0</v>
      </c>
      <c r="AI153" s="256">
        <f>IF(COUNTIFS(TabSynthez[Test],"="&amp;$AE40&amp;".*",TabSynthez[Page3],"Invalidé")&gt;0,IF(COUNTIFS(TabSynthez[Test],"="&amp;$AE40&amp;".*",TabSynthez[Page3],"Indéterminé")&gt;0,0,1),0)</f>
        <v>0</v>
      </c>
      <c r="AJ153" s="256">
        <f>IF(COUNTIFS(TabSynthez[Test],"="&amp;$AE40&amp;".*",TabSynthez[Page4],"Invalidé")&gt;0,IF(COUNTIFS(TabSynthez[Test],"="&amp;$AE40&amp;".*",TabSynthez[Page4],"Indéterminé")&gt;0,0,1),0)</f>
        <v>0</v>
      </c>
      <c r="AK153" s="256">
        <f>IF(COUNTIFS(TabSynthez[Test],"="&amp;$AE40&amp;".*",TabSynthez[Page5],"Invalidé")&gt;0,IF(COUNTIFS(TabSynthez[Test],"="&amp;$AE40&amp;".*",TabSynthez[Page5],"Indéterminé")&gt;0,0,1),0)</f>
        <v>0</v>
      </c>
      <c r="AL153" s="256">
        <f>IF(COUNTIFS(TabSynthez[Test],"="&amp;$AE40&amp;".*",TabSynthez[Page6],"Invalidé")&gt;0,IF(COUNTIFS(TabSynthez[Test],"="&amp;$AE40&amp;".*",TabSynthez[Page6],"Indéterminé")&gt;0,0,1),0)</f>
        <v>0</v>
      </c>
      <c r="AM153" s="256">
        <f>IF(COUNTIFS(TabSynthez[Test],"="&amp;$AE40&amp;".*",TabSynthez[Page7],"Invalidé")&gt;0,IF(COUNTIFS(TabSynthez[Test],"="&amp;$AE40&amp;".*",TabSynthez[Page7],"Indéterminé")&gt;0,0,1),0)</f>
        <v>0</v>
      </c>
      <c r="AN153" s="256">
        <f>IF(COUNTIFS(TabSynthez[Test],"="&amp;$AE40&amp;".*",TabSynthez[Page8],"Invalidé")&gt;0,IF(COUNTIFS(TabSynthez[Test],"="&amp;$AE40&amp;".*",TabSynthez[Page8],"Indéterminé")&gt;0,0,1),0)</f>
        <v>0</v>
      </c>
      <c r="AO153" s="256">
        <f>IF(COUNTIFS(TabSynthez[Test],"="&amp;$AE40&amp;".*",TabSynthez[Page9],"Invalidé")&gt;0,IF(COUNTIFS(TabSynthez[Test],"="&amp;$AE40&amp;".*",TabSynthez[Page9],"Indéterminé")&gt;0,0,1),0)</f>
        <v>0</v>
      </c>
      <c r="AP153" s="256">
        <f>IF(COUNTIFS(TabSynthez[Test],"="&amp;$AE40&amp;".*",TabSynthez[Page10],"Invalidé")&gt;0,IF(COUNTIFS(TabSynthez[Test],"="&amp;$AE40&amp;".*",TabSynthez[Page10],"Indéterminé")&gt;0,0,1),0)</f>
        <v>0</v>
      </c>
      <c r="AQ153" s="256">
        <f>IF(COUNTIFS(TabSynthez[Test],"="&amp;$AE40&amp;".*",TabSynthez[Page11],"Invalidé")&gt;0,IF(COUNTIFS(TabSynthez[Test],"="&amp;$AE40&amp;".*",TabSynthez[Page11],"Indéterminé")&gt;0,0,1),0)</f>
        <v>0</v>
      </c>
      <c r="AR153" s="256">
        <f>IF(COUNTIFS(TabSynthez[Test],"="&amp;$AE40&amp;".*",TabSynthez[Page12],"Invalidé")&gt;0,IF(COUNTIFS(TabSynthez[Test],"="&amp;$AE40&amp;".*",TabSynthez[Page12],"Indéterminé")&gt;0,0,1),0)</f>
        <v>0</v>
      </c>
      <c r="AS153" s="256">
        <f>IF(COUNTIFS(TabSynthez[Test],"="&amp;$AE40&amp;".*",TabSynthez[Page13],"Invalidé")&gt;0,IF(COUNTIFS(TabSynthez[Test],"="&amp;$AE40&amp;".*",TabSynthez[Page13],"Indéterminé")&gt;0,0,1),0)</f>
        <v>0</v>
      </c>
      <c r="AT153" s="256">
        <f>IF(COUNTIFS(TabSynthez[Test],"="&amp;$AE40&amp;".*",TabSynthez[Page14],"Invalidé")&gt;0,IF(COUNTIFS(TabSynthez[Test],"="&amp;$AE40&amp;".*",TabSynthez[Page14],"Indéterminé")&gt;0,0,1),0)</f>
        <v>0</v>
      </c>
      <c r="AU153" s="256">
        <f>IF(COUNTIFS(TabSynthez[Test],"="&amp;$AE40&amp;".*",TabSynthez[Page15],"Invalidé")&gt;0,IF(COUNTIFS(TabSynthez[Test],"="&amp;$AE40&amp;".*",TabSynthez[Page15],"Indéterminé")&gt;0,0,1),0)</f>
        <v>0</v>
      </c>
      <c r="AV153" s="256">
        <f>IF(COUNTIFS(TabSynthez[Test],"="&amp;$AE40&amp;".*",TabSynthez[Page16],"Invalidé")&gt;0,IF(COUNTIFS(TabSynthez[Test],"="&amp;$AE40&amp;".*",TabSynthez[Page16],"Indéterminé")&gt;0,0,1),0)</f>
        <v>0</v>
      </c>
      <c r="AW153" s="256">
        <f>IF(COUNTIFS(TabSynthez[Test],"="&amp;$AE40&amp;".*",TabSynthez[Page17],"Invalidé")&gt;0,IF(COUNTIFS(TabSynthez[Test],"="&amp;$AE40&amp;".*",TabSynthez[Page17],"Indéterminé")&gt;0,0,1),0)</f>
        <v>0</v>
      </c>
      <c r="AX153" s="256">
        <f>IF(COUNTIFS(TabSynthez[Test],"="&amp;$AE40&amp;".*",TabSynthez[Page18],"Invalidé")&gt;0,IF(COUNTIFS(TabSynthez[Test],"="&amp;$AE40&amp;".*",TabSynthez[Page18],"Indéterminé")&gt;0,0,1),0)</f>
        <v>0</v>
      </c>
      <c r="AY153" s="256">
        <f>IF(COUNTIFS(TabSynthez[Test],"="&amp;$AE40&amp;".*",TabSynthez[Page19],"Invalidé")&gt;0,IF(COUNTIFS(TabSynthez[Test],"="&amp;$AE40&amp;".*",TabSynthez[Page19],"Indéterminé")&gt;0,0,1),0)</f>
        <v>0</v>
      </c>
      <c r="AZ153" s="256">
        <f>IF(COUNTIFS(TabSynthez[Test],"="&amp;$AE40&amp;".*",TabSynthez[Page20],"Invalidé")&gt;0,IF(COUNTIFS(TabSynthez[Test],"="&amp;$AE40&amp;".*",TabSynthez[Page20],"Indéterminé")&gt;0,0,1),0)</f>
        <v>0</v>
      </c>
      <c r="BA153" s="256">
        <f>IF(COUNTIFS(TabSynthez[Test],"="&amp;$AE40&amp;".*",TabSynthez[Page21],"Invalidé")&gt;0,IF(COUNTIFS(TabSynthez[Test],"="&amp;$AE40&amp;".*",TabSynthez[Page21],"Indéterminé")&gt;0,0,1),0)</f>
        <v>0</v>
      </c>
    </row>
    <row r="154" spans="1:53" s="9" customFormat="1" x14ac:dyDescent="0.25">
      <c r="A154" s="68"/>
      <c r="B154" s="75" t="str">
        <f>Modèle!B156</f>
        <v>Structuration de l'information</v>
      </c>
      <c r="C154" s="82" t="str">
        <f>Modèle!D156</f>
        <v>9.4.2</v>
      </c>
      <c r="D154" s="83" t="str">
        <f>Modèle!E156</f>
        <v>A</v>
      </c>
      <c r="E154" s="188">
        <f ca="1">COUNTIF(OFFSET(Synthèse!$G163,0,0,1,COUNTA(Synthèse!$10:$10)-6),"="&amp;$E$1)</f>
        <v>0</v>
      </c>
      <c r="F154" s="188">
        <f ca="1">COUNTIF(OFFSET(Synthèse!$G163,0,0,1,COUNTA(Synthèse!$10:$10)-6),"="&amp;$F$1)</f>
        <v>0</v>
      </c>
      <c r="G154" s="188">
        <f ca="1">COUNTIF(OFFSET(Synthèse!$G163,0,0,1,COUNTA(Synthèse!$10:$10)-6),"="&amp;$G$1)</f>
        <v>0</v>
      </c>
      <c r="H154" s="188">
        <f ca="1">COUNTIF(OFFSET(Synthèse!$G163,0,0,1,COUNTA(Synthèse!$10:$10)-6),"="&amp;$H$1)</f>
        <v>21</v>
      </c>
      <c r="I154" s="214">
        <f t="shared" ca="1" si="25"/>
        <v>21</v>
      </c>
      <c r="J154" s="68"/>
      <c r="K154" s="96"/>
      <c r="S154" s="68"/>
      <c r="U154" s="68"/>
      <c r="X154" s="68"/>
      <c r="AA154" s="68"/>
      <c r="AD154" s="68"/>
      <c r="AE154" s="224" t="str">
        <f t="shared" si="26"/>
        <v>4.7</v>
      </c>
      <c r="AG154" s="256">
        <f>IF(COUNTIFS(TabSynthez[Test],"="&amp;$AE41&amp;".*",TabSynthez[Page1],"Invalidé")&gt;0,IF(COUNTIFS(TabSynthez[Test],"="&amp;$AE41&amp;".*",TabSynthez[Page1],"Indéterminé")&gt;0,0,1),0)</f>
        <v>0</v>
      </c>
      <c r="AH154" s="256">
        <f>IF(COUNTIFS(TabSynthez[Test],"="&amp;$AE41&amp;".*",TabSynthez[Page2],"Invalidé")&gt;0,IF(COUNTIFS(TabSynthez[Test],"="&amp;$AE41&amp;".*",TabSynthez[Page2],"Indéterminé")&gt;0,0,1),0)</f>
        <v>0</v>
      </c>
      <c r="AI154" s="256">
        <f>IF(COUNTIFS(TabSynthez[Test],"="&amp;$AE41&amp;".*",TabSynthez[Page3],"Invalidé")&gt;0,IF(COUNTIFS(TabSynthez[Test],"="&amp;$AE41&amp;".*",TabSynthez[Page3],"Indéterminé")&gt;0,0,1),0)</f>
        <v>0</v>
      </c>
      <c r="AJ154" s="256">
        <f>IF(COUNTIFS(TabSynthez[Test],"="&amp;$AE41&amp;".*",TabSynthez[Page4],"Invalidé")&gt;0,IF(COUNTIFS(TabSynthez[Test],"="&amp;$AE41&amp;".*",TabSynthez[Page4],"Indéterminé")&gt;0,0,1),0)</f>
        <v>0</v>
      </c>
      <c r="AK154" s="256">
        <f>IF(COUNTIFS(TabSynthez[Test],"="&amp;$AE41&amp;".*",TabSynthez[Page5],"Invalidé")&gt;0,IF(COUNTIFS(TabSynthez[Test],"="&amp;$AE41&amp;".*",TabSynthez[Page5],"Indéterminé")&gt;0,0,1),0)</f>
        <v>0</v>
      </c>
      <c r="AL154" s="256">
        <f>IF(COUNTIFS(TabSynthez[Test],"="&amp;$AE41&amp;".*",TabSynthez[Page6],"Invalidé")&gt;0,IF(COUNTIFS(TabSynthez[Test],"="&amp;$AE41&amp;".*",TabSynthez[Page6],"Indéterminé")&gt;0,0,1),0)</f>
        <v>0</v>
      </c>
      <c r="AM154" s="256">
        <f>IF(COUNTIFS(TabSynthez[Test],"="&amp;$AE41&amp;".*",TabSynthez[Page7],"Invalidé")&gt;0,IF(COUNTIFS(TabSynthez[Test],"="&amp;$AE41&amp;".*",TabSynthez[Page7],"Indéterminé")&gt;0,0,1),0)</f>
        <v>0</v>
      </c>
      <c r="AN154" s="256">
        <f>IF(COUNTIFS(TabSynthez[Test],"="&amp;$AE41&amp;".*",TabSynthez[Page8],"Invalidé")&gt;0,IF(COUNTIFS(TabSynthez[Test],"="&amp;$AE41&amp;".*",TabSynthez[Page8],"Indéterminé")&gt;0,0,1),0)</f>
        <v>0</v>
      </c>
      <c r="AO154" s="256">
        <f>IF(COUNTIFS(TabSynthez[Test],"="&amp;$AE41&amp;".*",TabSynthez[Page9],"Invalidé")&gt;0,IF(COUNTIFS(TabSynthez[Test],"="&amp;$AE41&amp;".*",TabSynthez[Page9],"Indéterminé")&gt;0,0,1),0)</f>
        <v>0</v>
      </c>
      <c r="AP154" s="256">
        <f>IF(COUNTIFS(TabSynthez[Test],"="&amp;$AE41&amp;".*",TabSynthez[Page10],"Invalidé")&gt;0,IF(COUNTIFS(TabSynthez[Test],"="&amp;$AE41&amp;".*",TabSynthez[Page10],"Indéterminé")&gt;0,0,1),0)</f>
        <v>0</v>
      </c>
      <c r="AQ154" s="256">
        <f>IF(COUNTIFS(TabSynthez[Test],"="&amp;$AE41&amp;".*",TabSynthez[Page11],"Invalidé")&gt;0,IF(COUNTIFS(TabSynthez[Test],"="&amp;$AE41&amp;".*",TabSynthez[Page11],"Indéterminé")&gt;0,0,1),0)</f>
        <v>0</v>
      </c>
      <c r="AR154" s="256">
        <f>IF(COUNTIFS(TabSynthez[Test],"="&amp;$AE41&amp;".*",TabSynthez[Page12],"Invalidé")&gt;0,IF(COUNTIFS(TabSynthez[Test],"="&amp;$AE41&amp;".*",TabSynthez[Page12],"Indéterminé")&gt;0,0,1),0)</f>
        <v>0</v>
      </c>
      <c r="AS154" s="256">
        <f>IF(COUNTIFS(TabSynthez[Test],"="&amp;$AE41&amp;".*",TabSynthez[Page13],"Invalidé")&gt;0,IF(COUNTIFS(TabSynthez[Test],"="&amp;$AE41&amp;".*",TabSynthez[Page13],"Indéterminé")&gt;0,0,1),0)</f>
        <v>0</v>
      </c>
      <c r="AT154" s="256">
        <f>IF(COUNTIFS(TabSynthez[Test],"="&amp;$AE41&amp;".*",TabSynthez[Page14],"Invalidé")&gt;0,IF(COUNTIFS(TabSynthez[Test],"="&amp;$AE41&amp;".*",TabSynthez[Page14],"Indéterminé")&gt;0,0,1),0)</f>
        <v>0</v>
      </c>
      <c r="AU154" s="256">
        <f>IF(COUNTIFS(TabSynthez[Test],"="&amp;$AE41&amp;".*",TabSynthez[Page15],"Invalidé")&gt;0,IF(COUNTIFS(TabSynthez[Test],"="&amp;$AE41&amp;".*",TabSynthez[Page15],"Indéterminé")&gt;0,0,1),0)</f>
        <v>0</v>
      </c>
      <c r="AV154" s="256">
        <f>IF(COUNTIFS(TabSynthez[Test],"="&amp;$AE41&amp;".*",TabSynthez[Page16],"Invalidé")&gt;0,IF(COUNTIFS(TabSynthez[Test],"="&amp;$AE41&amp;".*",TabSynthez[Page16],"Indéterminé")&gt;0,0,1),0)</f>
        <v>0</v>
      </c>
      <c r="AW154" s="256">
        <f>IF(COUNTIFS(TabSynthez[Test],"="&amp;$AE41&amp;".*",TabSynthez[Page17],"Invalidé")&gt;0,IF(COUNTIFS(TabSynthez[Test],"="&amp;$AE41&amp;".*",TabSynthez[Page17],"Indéterminé")&gt;0,0,1),0)</f>
        <v>0</v>
      </c>
      <c r="AX154" s="256">
        <f>IF(COUNTIFS(TabSynthez[Test],"="&amp;$AE41&amp;".*",TabSynthez[Page18],"Invalidé")&gt;0,IF(COUNTIFS(TabSynthez[Test],"="&amp;$AE41&amp;".*",TabSynthez[Page18],"Indéterminé")&gt;0,0,1),0)</f>
        <v>0</v>
      </c>
      <c r="AY154" s="256">
        <f>IF(COUNTIFS(TabSynthez[Test],"="&amp;$AE41&amp;".*",TabSynthez[Page19],"Invalidé")&gt;0,IF(COUNTIFS(TabSynthez[Test],"="&amp;$AE41&amp;".*",TabSynthez[Page19],"Indéterminé")&gt;0,0,1),0)</f>
        <v>0</v>
      </c>
      <c r="AZ154" s="256">
        <f>IF(COUNTIFS(TabSynthez[Test],"="&amp;$AE41&amp;".*",TabSynthez[Page20],"Invalidé")&gt;0,IF(COUNTIFS(TabSynthez[Test],"="&amp;$AE41&amp;".*",TabSynthez[Page20],"Indéterminé")&gt;0,0,1),0)</f>
        <v>0</v>
      </c>
      <c r="BA154" s="256">
        <f>IF(COUNTIFS(TabSynthez[Test],"="&amp;$AE41&amp;".*",TabSynthez[Page21],"Invalidé")&gt;0,IF(COUNTIFS(TabSynthez[Test],"="&amp;$AE41&amp;".*",TabSynthez[Page21],"Indéterminé")&gt;0,0,1),0)</f>
        <v>0</v>
      </c>
    </row>
    <row r="155" spans="1:53" s="9" customFormat="1" x14ac:dyDescent="0.25">
      <c r="A155" s="68"/>
      <c r="B155" s="74" t="str">
        <f>Modèle!B157</f>
        <v>Présentation de l'information</v>
      </c>
      <c r="C155" s="80" t="str">
        <f>Modèle!D157</f>
        <v>10.1.1</v>
      </c>
      <c r="D155" s="81" t="str">
        <f>Modèle!E157</f>
        <v>A</v>
      </c>
      <c r="E155" s="187">
        <f ca="1">COUNTIF(OFFSET(Synthèse!$G164,0,0,1,COUNTA(Synthèse!$10:$10)-6),"="&amp;$E$1)</f>
        <v>2</v>
      </c>
      <c r="F155" s="187">
        <f ca="1">COUNTIF(OFFSET(Synthèse!$G164,0,0,1,COUNTA(Synthèse!$10:$10)-6),"="&amp;$F$1)</f>
        <v>19</v>
      </c>
      <c r="G155" s="187">
        <f ca="1">COUNTIF(OFFSET(Synthèse!$G164,0,0,1,COUNTA(Synthèse!$10:$10)-6),"="&amp;$G$1)</f>
        <v>0</v>
      </c>
      <c r="H155" s="187">
        <f ca="1">COUNTIF(OFFSET(Synthèse!$G164,0,0,1,COUNTA(Synthèse!$10:$10)-6),"="&amp;$H$1)</f>
        <v>0</v>
      </c>
      <c r="I155" s="214">
        <f t="shared" ca="1" si="25"/>
        <v>21</v>
      </c>
      <c r="J155" s="68"/>
      <c r="K155" s="96"/>
      <c r="S155" s="68"/>
      <c r="U155" s="68"/>
      <c r="X155" s="68"/>
      <c r="AA155" s="68"/>
      <c r="AD155" s="68"/>
      <c r="AE155" s="224" t="str">
        <f t="shared" si="26"/>
        <v>4.8</v>
      </c>
      <c r="AG155" s="256">
        <f>IF(COUNTIFS(TabSynthez[Test],"="&amp;$AE42&amp;".*",TabSynthez[Page1],"Invalidé")&gt;0,IF(COUNTIFS(TabSynthez[Test],"="&amp;$AE42&amp;".*",TabSynthez[Page1],"Indéterminé")&gt;0,0,1),0)</f>
        <v>0</v>
      </c>
      <c r="AH155" s="256">
        <f>IF(COUNTIFS(TabSynthez[Test],"="&amp;$AE42&amp;".*",TabSynthez[Page2],"Invalidé")&gt;0,IF(COUNTIFS(TabSynthez[Test],"="&amp;$AE42&amp;".*",TabSynthez[Page2],"Indéterminé")&gt;0,0,1),0)</f>
        <v>0</v>
      </c>
      <c r="AI155" s="256">
        <f>IF(COUNTIFS(TabSynthez[Test],"="&amp;$AE42&amp;".*",TabSynthez[Page3],"Invalidé")&gt;0,IF(COUNTIFS(TabSynthez[Test],"="&amp;$AE42&amp;".*",TabSynthez[Page3],"Indéterminé")&gt;0,0,1),0)</f>
        <v>0</v>
      </c>
      <c r="AJ155" s="256">
        <f>IF(COUNTIFS(TabSynthez[Test],"="&amp;$AE42&amp;".*",TabSynthez[Page4],"Invalidé")&gt;0,IF(COUNTIFS(TabSynthez[Test],"="&amp;$AE42&amp;".*",TabSynthez[Page4],"Indéterminé")&gt;0,0,1),0)</f>
        <v>0</v>
      </c>
      <c r="AK155" s="256">
        <f>IF(COUNTIFS(TabSynthez[Test],"="&amp;$AE42&amp;".*",TabSynthez[Page5],"Invalidé")&gt;0,IF(COUNTIFS(TabSynthez[Test],"="&amp;$AE42&amp;".*",TabSynthez[Page5],"Indéterminé")&gt;0,0,1),0)</f>
        <v>0</v>
      </c>
      <c r="AL155" s="256">
        <f>IF(COUNTIFS(TabSynthez[Test],"="&amp;$AE42&amp;".*",TabSynthez[Page6],"Invalidé")&gt;0,IF(COUNTIFS(TabSynthez[Test],"="&amp;$AE42&amp;".*",TabSynthez[Page6],"Indéterminé")&gt;0,0,1),0)</f>
        <v>0</v>
      </c>
      <c r="AM155" s="256">
        <f>IF(COUNTIFS(TabSynthez[Test],"="&amp;$AE42&amp;".*",TabSynthez[Page7],"Invalidé")&gt;0,IF(COUNTIFS(TabSynthez[Test],"="&amp;$AE42&amp;".*",TabSynthez[Page7],"Indéterminé")&gt;0,0,1),0)</f>
        <v>0</v>
      </c>
      <c r="AN155" s="256">
        <f>IF(COUNTIFS(TabSynthez[Test],"="&amp;$AE42&amp;".*",TabSynthez[Page8],"Invalidé")&gt;0,IF(COUNTIFS(TabSynthez[Test],"="&amp;$AE42&amp;".*",TabSynthez[Page8],"Indéterminé")&gt;0,0,1),0)</f>
        <v>0</v>
      </c>
      <c r="AO155" s="256">
        <f>IF(COUNTIFS(TabSynthez[Test],"="&amp;$AE42&amp;".*",TabSynthez[Page9],"Invalidé")&gt;0,IF(COUNTIFS(TabSynthez[Test],"="&amp;$AE42&amp;".*",TabSynthez[Page9],"Indéterminé")&gt;0,0,1),0)</f>
        <v>0</v>
      </c>
      <c r="AP155" s="256">
        <f>IF(COUNTIFS(TabSynthez[Test],"="&amp;$AE42&amp;".*",TabSynthez[Page10],"Invalidé")&gt;0,IF(COUNTIFS(TabSynthez[Test],"="&amp;$AE42&amp;".*",TabSynthez[Page10],"Indéterminé")&gt;0,0,1),0)</f>
        <v>0</v>
      </c>
      <c r="AQ155" s="256">
        <f>IF(COUNTIFS(TabSynthez[Test],"="&amp;$AE42&amp;".*",TabSynthez[Page11],"Invalidé")&gt;0,IF(COUNTIFS(TabSynthez[Test],"="&amp;$AE42&amp;".*",TabSynthez[Page11],"Indéterminé")&gt;0,0,1),0)</f>
        <v>0</v>
      </c>
      <c r="AR155" s="256">
        <f>IF(COUNTIFS(TabSynthez[Test],"="&amp;$AE42&amp;".*",TabSynthez[Page12],"Invalidé")&gt;0,IF(COUNTIFS(TabSynthez[Test],"="&amp;$AE42&amp;".*",TabSynthez[Page12],"Indéterminé")&gt;0,0,1),0)</f>
        <v>0</v>
      </c>
      <c r="AS155" s="256">
        <f>IF(COUNTIFS(TabSynthez[Test],"="&amp;$AE42&amp;".*",TabSynthez[Page13],"Invalidé")&gt;0,IF(COUNTIFS(TabSynthez[Test],"="&amp;$AE42&amp;".*",TabSynthez[Page13],"Indéterminé")&gt;0,0,1),0)</f>
        <v>0</v>
      </c>
      <c r="AT155" s="256">
        <f>IF(COUNTIFS(TabSynthez[Test],"="&amp;$AE42&amp;".*",TabSynthez[Page14],"Invalidé")&gt;0,IF(COUNTIFS(TabSynthez[Test],"="&amp;$AE42&amp;".*",TabSynthez[Page14],"Indéterminé")&gt;0,0,1),0)</f>
        <v>0</v>
      </c>
      <c r="AU155" s="256">
        <f>IF(COUNTIFS(TabSynthez[Test],"="&amp;$AE42&amp;".*",TabSynthez[Page15],"Invalidé")&gt;0,IF(COUNTIFS(TabSynthez[Test],"="&amp;$AE42&amp;".*",TabSynthez[Page15],"Indéterminé")&gt;0,0,1),0)</f>
        <v>0</v>
      </c>
      <c r="AV155" s="256">
        <f>IF(COUNTIFS(TabSynthez[Test],"="&amp;$AE42&amp;".*",TabSynthez[Page16],"Invalidé")&gt;0,IF(COUNTIFS(TabSynthez[Test],"="&amp;$AE42&amp;".*",TabSynthez[Page16],"Indéterminé")&gt;0,0,1),0)</f>
        <v>0</v>
      </c>
      <c r="AW155" s="256">
        <f>IF(COUNTIFS(TabSynthez[Test],"="&amp;$AE42&amp;".*",TabSynthez[Page17],"Invalidé")&gt;0,IF(COUNTIFS(TabSynthez[Test],"="&amp;$AE42&amp;".*",TabSynthez[Page17],"Indéterminé")&gt;0,0,1),0)</f>
        <v>0</v>
      </c>
      <c r="AX155" s="256">
        <f>IF(COUNTIFS(TabSynthez[Test],"="&amp;$AE42&amp;".*",TabSynthez[Page18],"Invalidé")&gt;0,IF(COUNTIFS(TabSynthez[Test],"="&amp;$AE42&amp;".*",TabSynthez[Page18],"Indéterminé")&gt;0,0,1),0)</f>
        <v>0</v>
      </c>
      <c r="AY155" s="256">
        <f>IF(COUNTIFS(TabSynthez[Test],"="&amp;$AE42&amp;".*",TabSynthez[Page19],"Invalidé")&gt;0,IF(COUNTIFS(TabSynthez[Test],"="&amp;$AE42&amp;".*",TabSynthez[Page19],"Indéterminé")&gt;0,0,1),0)</f>
        <v>0</v>
      </c>
      <c r="AZ155" s="256">
        <f>IF(COUNTIFS(TabSynthez[Test],"="&amp;$AE42&amp;".*",TabSynthez[Page20],"Invalidé")&gt;0,IF(COUNTIFS(TabSynthez[Test],"="&amp;$AE42&amp;".*",TabSynthez[Page20],"Indéterminé")&gt;0,0,1),0)</f>
        <v>0</v>
      </c>
      <c r="BA155" s="256">
        <f>IF(COUNTIFS(TabSynthez[Test],"="&amp;$AE42&amp;".*",TabSynthez[Page21],"Invalidé")&gt;0,IF(COUNTIFS(TabSynthez[Test],"="&amp;$AE42&amp;".*",TabSynthez[Page21],"Indéterminé")&gt;0,0,1),0)</f>
        <v>0</v>
      </c>
    </row>
    <row r="156" spans="1:53" s="9" customFormat="1" x14ac:dyDescent="0.25">
      <c r="A156" s="68"/>
      <c r="B156" s="74" t="str">
        <f>Modèle!B158</f>
        <v>Présentation de l'information</v>
      </c>
      <c r="C156" s="80" t="str">
        <f>Modèle!D158</f>
        <v>10.1.2</v>
      </c>
      <c r="D156" s="81" t="str">
        <f>Modèle!E158</f>
        <v>A</v>
      </c>
      <c r="E156" s="187">
        <f ca="1">COUNTIF(OFFSET(Synthèse!$G165,0,0,1,COUNTA(Synthèse!$10:$10)-6),"="&amp;$E$1)</f>
        <v>21</v>
      </c>
      <c r="F156" s="187">
        <f ca="1">COUNTIF(OFFSET(Synthèse!$G165,0,0,1,COUNTA(Synthèse!$10:$10)-6),"="&amp;$F$1)</f>
        <v>0</v>
      </c>
      <c r="G156" s="187">
        <f ca="1">COUNTIF(OFFSET(Synthèse!$G165,0,0,1,COUNTA(Synthèse!$10:$10)-6),"="&amp;$G$1)</f>
        <v>0</v>
      </c>
      <c r="H156" s="187">
        <f ca="1">COUNTIF(OFFSET(Synthèse!$G165,0,0,1,COUNTA(Synthèse!$10:$10)-6),"="&amp;$H$1)</f>
        <v>0</v>
      </c>
      <c r="I156" s="214">
        <f t="shared" ca="1" si="25"/>
        <v>21</v>
      </c>
      <c r="J156" s="68"/>
      <c r="K156" s="96"/>
      <c r="S156" s="68"/>
      <c r="U156" s="68"/>
      <c r="X156" s="68"/>
      <c r="AA156" s="68"/>
      <c r="AD156" s="68"/>
      <c r="AE156" s="224" t="str">
        <f t="shared" si="26"/>
        <v>4.9</v>
      </c>
      <c r="AG156" s="256">
        <f>IF(COUNTIFS(TabSynthez[Test],"="&amp;$AE43&amp;".*",TabSynthez[Page1],"Invalidé")&gt;0,IF(COUNTIFS(TabSynthez[Test],"="&amp;$AE43&amp;".*",TabSynthez[Page1],"Indéterminé")&gt;0,0,1),0)</f>
        <v>0</v>
      </c>
      <c r="AH156" s="256">
        <f>IF(COUNTIFS(TabSynthez[Test],"="&amp;$AE43&amp;".*",TabSynthez[Page2],"Invalidé")&gt;0,IF(COUNTIFS(TabSynthez[Test],"="&amp;$AE43&amp;".*",TabSynthez[Page2],"Indéterminé")&gt;0,0,1),0)</f>
        <v>0</v>
      </c>
      <c r="AI156" s="256">
        <f>IF(COUNTIFS(TabSynthez[Test],"="&amp;$AE43&amp;".*",TabSynthez[Page3],"Invalidé")&gt;0,IF(COUNTIFS(TabSynthez[Test],"="&amp;$AE43&amp;".*",TabSynthez[Page3],"Indéterminé")&gt;0,0,1),0)</f>
        <v>0</v>
      </c>
      <c r="AJ156" s="256">
        <f>IF(COUNTIFS(TabSynthez[Test],"="&amp;$AE43&amp;".*",TabSynthez[Page4],"Invalidé")&gt;0,IF(COUNTIFS(TabSynthez[Test],"="&amp;$AE43&amp;".*",TabSynthez[Page4],"Indéterminé")&gt;0,0,1),0)</f>
        <v>0</v>
      </c>
      <c r="AK156" s="256">
        <f>IF(COUNTIFS(TabSynthez[Test],"="&amp;$AE43&amp;".*",TabSynthez[Page5],"Invalidé")&gt;0,IF(COUNTIFS(TabSynthez[Test],"="&amp;$AE43&amp;".*",TabSynthez[Page5],"Indéterminé")&gt;0,0,1),0)</f>
        <v>0</v>
      </c>
      <c r="AL156" s="256">
        <f>IF(COUNTIFS(TabSynthez[Test],"="&amp;$AE43&amp;".*",TabSynthez[Page6],"Invalidé")&gt;0,IF(COUNTIFS(TabSynthez[Test],"="&amp;$AE43&amp;".*",TabSynthez[Page6],"Indéterminé")&gt;0,0,1),0)</f>
        <v>0</v>
      </c>
      <c r="AM156" s="256">
        <f>IF(COUNTIFS(TabSynthez[Test],"="&amp;$AE43&amp;".*",TabSynthez[Page7],"Invalidé")&gt;0,IF(COUNTIFS(TabSynthez[Test],"="&amp;$AE43&amp;".*",TabSynthez[Page7],"Indéterminé")&gt;0,0,1),0)</f>
        <v>0</v>
      </c>
      <c r="AN156" s="256">
        <f>IF(COUNTIFS(TabSynthez[Test],"="&amp;$AE43&amp;".*",TabSynthez[Page8],"Invalidé")&gt;0,IF(COUNTIFS(TabSynthez[Test],"="&amp;$AE43&amp;".*",TabSynthez[Page8],"Indéterminé")&gt;0,0,1),0)</f>
        <v>0</v>
      </c>
      <c r="AO156" s="256">
        <f>IF(COUNTIFS(TabSynthez[Test],"="&amp;$AE43&amp;".*",TabSynthez[Page9],"Invalidé")&gt;0,IF(COUNTIFS(TabSynthez[Test],"="&amp;$AE43&amp;".*",TabSynthez[Page9],"Indéterminé")&gt;0,0,1),0)</f>
        <v>0</v>
      </c>
      <c r="AP156" s="256">
        <f>IF(COUNTIFS(TabSynthez[Test],"="&amp;$AE43&amp;".*",TabSynthez[Page10],"Invalidé")&gt;0,IF(COUNTIFS(TabSynthez[Test],"="&amp;$AE43&amp;".*",TabSynthez[Page10],"Indéterminé")&gt;0,0,1),0)</f>
        <v>0</v>
      </c>
      <c r="AQ156" s="256">
        <f>IF(COUNTIFS(TabSynthez[Test],"="&amp;$AE43&amp;".*",TabSynthez[Page11],"Invalidé")&gt;0,IF(COUNTIFS(TabSynthez[Test],"="&amp;$AE43&amp;".*",TabSynthez[Page11],"Indéterminé")&gt;0,0,1),0)</f>
        <v>0</v>
      </c>
      <c r="AR156" s="256">
        <f>IF(COUNTIFS(TabSynthez[Test],"="&amp;$AE43&amp;".*",TabSynthez[Page12],"Invalidé")&gt;0,IF(COUNTIFS(TabSynthez[Test],"="&amp;$AE43&amp;".*",TabSynthez[Page12],"Indéterminé")&gt;0,0,1),0)</f>
        <v>0</v>
      </c>
      <c r="AS156" s="256">
        <f>IF(COUNTIFS(TabSynthez[Test],"="&amp;$AE43&amp;".*",TabSynthez[Page13],"Invalidé")&gt;0,IF(COUNTIFS(TabSynthez[Test],"="&amp;$AE43&amp;".*",TabSynthez[Page13],"Indéterminé")&gt;0,0,1),0)</f>
        <v>0</v>
      </c>
      <c r="AT156" s="256">
        <f>IF(COUNTIFS(TabSynthez[Test],"="&amp;$AE43&amp;".*",TabSynthez[Page14],"Invalidé")&gt;0,IF(COUNTIFS(TabSynthez[Test],"="&amp;$AE43&amp;".*",TabSynthez[Page14],"Indéterminé")&gt;0,0,1),0)</f>
        <v>0</v>
      </c>
      <c r="AU156" s="256">
        <f>IF(COUNTIFS(TabSynthez[Test],"="&amp;$AE43&amp;".*",TabSynthez[Page15],"Invalidé")&gt;0,IF(COUNTIFS(TabSynthez[Test],"="&amp;$AE43&amp;".*",TabSynthez[Page15],"Indéterminé")&gt;0,0,1),0)</f>
        <v>0</v>
      </c>
      <c r="AV156" s="256">
        <f>IF(COUNTIFS(TabSynthez[Test],"="&amp;$AE43&amp;".*",TabSynthez[Page16],"Invalidé")&gt;0,IF(COUNTIFS(TabSynthez[Test],"="&amp;$AE43&amp;".*",TabSynthez[Page16],"Indéterminé")&gt;0,0,1),0)</f>
        <v>0</v>
      </c>
      <c r="AW156" s="256">
        <f>IF(COUNTIFS(TabSynthez[Test],"="&amp;$AE43&amp;".*",TabSynthez[Page17],"Invalidé")&gt;0,IF(COUNTIFS(TabSynthez[Test],"="&amp;$AE43&amp;".*",TabSynthez[Page17],"Indéterminé")&gt;0,0,1),0)</f>
        <v>0</v>
      </c>
      <c r="AX156" s="256">
        <f>IF(COUNTIFS(TabSynthez[Test],"="&amp;$AE43&amp;".*",TabSynthez[Page18],"Invalidé")&gt;0,IF(COUNTIFS(TabSynthez[Test],"="&amp;$AE43&amp;".*",TabSynthez[Page18],"Indéterminé")&gt;0,0,1),0)</f>
        <v>0</v>
      </c>
      <c r="AY156" s="256">
        <f>IF(COUNTIFS(TabSynthez[Test],"="&amp;$AE43&amp;".*",TabSynthez[Page19],"Invalidé")&gt;0,IF(COUNTIFS(TabSynthez[Test],"="&amp;$AE43&amp;".*",TabSynthez[Page19],"Indéterminé")&gt;0,0,1),0)</f>
        <v>0</v>
      </c>
      <c r="AZ156" s="256">
        <f>IF(COUNTIFS(TabSynthez[Test],"="&amp;$AE43&amp;".*",TabSynthez[Page20],"Invalidé")&gt;0,IF(COUNTIFS(TabSynthez[Test],"="&amp;$AE43&amp;".*",TabSynthez[Page20],"Indéterminé")&gt;0,0,1),0)</f>
        <v>0</v>
      </c>
      <c r="BA156" s="256">
        <f>IF(COUNTIFS(TabSynthez[Test],"="&amp;$AE43&amp;".*",TabSynthez[Page21],"Invalidé")&gt;0,IF(COUNTIFS(TabSynthez[Test],"="&amp;$AE43&amp;".*",TabSynthez[Page21],"Indéterminé")&gt;0,0,1),0)</f>
        <v>0</v>
      </c>
    </row>
    <row r="157" spans="1:53" s="9" customFormat="1" x14ac:dyDescent="0.25">
      <c r="A157" s="68"/>
      <c r="B157" s="74" t="str">
        <f>Modèle!B159</f>
        <v>Présentation de l'information</v>
      </c>
      <c r="C157" s="80" t="str">
        <f>Modèle!D159</f>
        <v>10.1.3</v>
      </c>
      <c r="D157" s="81" t="str">
        <f>Modèle!E159</f>
        <v>A</v>
      </c>
      <c r="E157" s="187">
        <f ca="1">COUNTIF(OFFSET(Synthèse!$G166,0,0,1,COUNTA(Synthèse!$10:$10)-6),"="&amp;$E$1)</f>
        <v>0</v>
      </c>
      <c r="F157" s="187">
        <f ca="1">COUNTIF(OFFSET(Synthèse!$G166,0,0,1,COUNTA(Synthèse!$10:$10)-6),"="&amp;$F$1)</f>
        <v>21</v>
      </c>
      <c r="G157" s="187">
        <f ca="1">COUNTIF(OFFSET(Synthèse!$G166,0,0,1,COUNTA(Synthèse!$10:$10)-6),"="&amp;$G$1)</f>
        <v>0</v>
      </c>
      <c r="H157" s="187">
        <f ca="1">COUNTIF(OFFSET(Synthèse!$G166,0,0,1,COUNTA(Synthèse!$10:$10)-6),"="&amp;$H$1)</f>
        <v>0</v>
      </c>
      <c r="I157" s="214">
        <f t="shared" ca="1" si="25"/>
        <v>21</v>
      </c>
      <c r="J157" s="68"/>
      <c r="K157" s="96"/>
      <c r="S157" s="68"/>
      <c r="U157" s="68"/>
      <c r="X157" s="68"/>
      <c r="AA157" s="68"/>
      <c r="AD157" s="68"/>
      <c r="AE157" s="224" t="str">
        <f t="shared" si="26"/>
        <v>4.10</v>
      </c>
      <c r="AG157" s="256">
        <f>IF(COUNTIFS(TabSynthez[Test],"="&amp;$AE44&amp;".*",TabSynthez[Page1],"Invalidé")&gt;0,IF(COUNTIFS(TabSynthez[Test],"="&amp;$AE44&amp;".*",TabSynthez[Page1],"Indéterminé")&gt;0,0,1),0)</f>
        <v>0</v>
      </c>
      <c r="AH157" s="256">
        <f>IF(COUNTIFS(TabSynthez[Test],"="&amp;$AE44&amp;".*",TabSynthez[Page2],"Invalidé")&gt;0,IF(COUNTIFS(TabSynthez[Test],"="&amp;$AE44&amp;".*",TabSynthez[Page2],"Indéterminé")&gt;0,0,1),0)</f>
        <v>0</v>
      </c>
      <c r="AI157" s="256">
        <f>IF(COUNTIFS(TabSynthez[Test],"="&amp;$AE44&amp;".*",TabSynthez[Page3],"Invalidé")&gt;0,IF(COUNTIFS(TabSynthez[Test],"="&amp;$AE44&amp;".*",TabSynthez[Page3],"Indéterminé")&gt;0,0,1),0)</f>
        <v>0</v>
      </c>
      <c r="AJ157" s="256">
        <f>IF(COUNTIFS(TabSynthez[Test],"="&amp;$AE44&amp;".*",TabSynthez[Page4],"Invalidé")&gt;0,IF(COUNTIFS(TabSynthez[Test],"="&amp;$AE44&amp;".*",TabSynthez[Page4],"Indéterminé")&gt;0,0,1),0)</f>
        <v>0</v>
      </c>
      <c r="AK157" s="256">
        <f>IF(COUNTIFS(TabSynthez[Test],"="&amp;$AE44&amp;".*",TabSynthez[Page5],"Invalidé")&gt;0,IF(COUNTIFS(TabSynthez[Test],"="&amp;$AE44&amp;".*",TabSynthez[Page5],"Indéterminé")&gt;0,0,1),0)</f>
        <v>0</v>
      </c>
      <c r="AL157" s="256">
        <f>IF(COUNTIFS(TabSynthez[Test],"="&amp;$AE44&amp;".*",TabSynthez[Page6],"Invalidé")&gt;0,IF(COUNTIFS(TabSynthez[Test],"="&amp;$AE44&amp;".*",TabSynthez[Page6],"Indéterminé")&gt;0,0,1),0)</f>
        <v>0</v>
      </c>
      <c r="AM157" s="256">
        <f>IF(COUNTIFS(TabSynthez[Test],"="&amp;$AE44&amp;".*",TabSynthez[Page7],"Invalidé")&gt;0,IF(COUNTIFS(TabSynthez[Test],"="&amp;$AE44&amp;".*",TabSynthez[Page7],"Indéterminé")&gt;0,0,1),0)</f>
        <v>0</v>
      </c>
      <c r="AN157" s="256">
        <f>IF(COUNTIFS(TabSynthez[Test],"="&amp;$AE44&amp;".*",TabSynthez[Page8],"Invalidé")&gt;0,IF(COUNTIFS(TabSynthez[Test],"="&amp;$AE44&amp;".*",TabSynthez[Page8],"Indéterminé")&gt;0,0,1),0)</f>
        <v>0</v>
      </c>
      <c r="AO157" s="256">
        <f>IF(COUNTIFS(TabSynthez[Test],"="&amp;$AE44&amp;".*",TabSynthez[Page9],"Invalidé")&gt;0,IF(COUNTIFS(TabSynthez[Test],"="&amp;$AE44&amp;".*",TabSynthez[Page9],"Indéterminé")&gt;0,0,1),0)</f>
        <v>0</v>
      </c>
      <c r="AP157" s="256">
        <f>IF(COUNTIFS(TabSynthez[Test],"="&amp;$AE44&amp;".*",TabSynthez[Page10],"Invalidé")&gt;0,IF(COUNTIFS(TabSynthez[Test],"="&amp;$AE44&amp;".*",TabSynthez[Page10],"Indéterminé")&gt;0,0,1),0)</f>
        <v>0</v>
      </c>
      <c r="AQ157" s="256">
        <f>IF(COUNTIFS(TabSynthez[Test],"="&amp;$AE44&amp;".*",TabSynthez[Page11],"Invalidé")&gt;0,IF(COUNTIFS(TabSynthez[Test],"="&amp;$AE44&amp;".*",TabSynthez[Page11],"Indéterminé")&gt;0,0,1),0)</f>
        <v>0</v>
      </c>
      <c r="AR157" s="256">
        <f>IF(COUNTIFS(TabSynthez[Test],"="&amp;$AE44&amp;".*",TabSynthez[Page12],"Invalidé")&gt;0,IF(COUNTIFS(TabSynthez[Test],"="&amp;$AE44&amp;".*",TabSynthez[Page12],"Indéterminé")&gt;0,0,1),0)</f>
        <v>0</v>
      </c>
      <c r="AS157" s="256">
        <f>IF(COUNTIFS(TabSynthez[Test],"="&amp;$AE44&amp;".*",TabSynthez[Page13],"Invalidé")&gt;0,IF(COUNTIFS(TabSynthez[Test],"="&amp;$AE44&amp;".*",TabSynthez[Page13],"Indéterminé")&gt;0,0,1),0)</f>
        <v>0</v>
      </c>
      <c r="AT157" s="256">
        <f>IF(COUNTIFS(TabSynthez[Test],"="&amp;$AE44&amp;".*",TabSynthez[Page14],"Invalidé")&gt;0,IF(COUNTIFS(TabSynthez[Test],"="&amp;$AE44&amp;".*",TabSynthez[Page14],"Indéterminé")&gt;0,0,1),0)</f>
        <v>0</v>
      </c>
      <c r="AU157" s="256">
        <f>IF(COUNTIFS(TabSynthez[Test],"="&amp;$AE44&amp;".*",TabSynthez[Page15],"Invalidé")&gt;0,IF(COUNTIFS(TabSynthez[Test],"="&amp;$AE44&amp;".*",TabSynthez[Page15],"Indéterminé")&gt;0,0,1),0)</f>
        <v>0</v>
      </c>
      <c r="AV157" s="256">
        <f>IF(COUNTIFS(TabSynthez[Test],"="&amp;$AE44&amp;".*",TabSynthez[Page16],"Invalidé")&gt;0,IF(COUNTIFS(TabSynthez[Test],"="&amp;$AE44&amp;".*",TabSynthez[Page16],"Indéterminé")&gt;0,0,1),0)</f>
        <v>0</v>
      </c>
      <c r="AW157" s="256">
        <f>IF(COUNTIFS(TabSynthez[Test],"="&amp;$AE44&amp;".*",TabSynthez[Page17],"Invalidé")&gt;0,IF(COUNTIFS(TabSynthez[Test],"="&amp;$AE44&amp;".*",TabSynthez[Page17],"Indéterminé")&gt;0,0,1),0)</f>
        <v>0</v>
      </c>
      <c r="AX157" s="256">
        <f>IF(COUNTIFS(TabSynthez[Test],"="&amp;$AE44&amp;".*",TabSynthez[Page18],"Invalidé")&gt;0,IF(COUNTIFS(TabSynthez[Test],"="&amp;$AE44&amp;".*",TabSynthez[Page18],"Indéterminé")&gt;0,0,1),0)</f>
        <v>0</v>
      </c>
      <c r="AY157" s="256">
        <f>IF(COUNTIFS(TabSynthez[Test],"="&amp;$AE44&amp;".*",TabSynthez[Page19],"Invalidé")&gt;0,IF(COUNTIFS(TabSynthez[Test],"="&amp;$AE44&amp;".*",TabSynthez[Page19],"Indéterminé")&gt;0,0,1),0)</f>
        <v>0</v>
      </c>
      <c r="AZ157" s="256">
        <f>IF(COUNTIFS(TabSynthez[Test],"="&amp;$AE44&amp;".*",TabSynthez[Page20],"Invalidé")&gt;0,IF(COUNTIFS(TabSynthez[Test],"="&amp;$AE44&amp;".*",TabSynthez[Page20],"Indéterminé")&gt;0,0,1),0)</f>
        <v>0</v>
      </c>
      <c r="BA157" s="256">
        <f>IF(COUNTIFS(TabSynthez[Test],"="&amp;$AE44&amp;".*",TabSynthez[Page21],"Invalidé")&gt;0,IF(COUNTIFS(TabSynthez[Test],"="&amp;$AE44&amp;".*",TabSynthez[Page21],"Indéterminé")&gt;0,0,1),0)</f>
        <v>0</v>
      </c>
    </row>
    <row r="158" spans="1:53" s="9" customFormat="1" x14ac:dyDescent="0.25">
      <c r="A158" s="68"/>
      <c r="B158" s="75" t="str">
        <f>Modèle!B160</f>
        <v>Présentation de l'information</v>
      </c>
      <c r="C158" s="82" t="str">
        <f>Modèle!D160</f>
        <v>10.2.1</v>
      </c>
      <c r="D158" s="83" t="str">
        <f>Modèle!E160</f>
        <v>A</v>
      </c>
      <c r="E158" s="188">
        <f ca="1">COUNTIF(OFFSET(Synthèse!$G167,0,0,1,COUNTA(Synthèse!$10:$10)-6),"="&amp;$E$1)</f>
        <v>21</v>
      </c>
      <c r="F158" s="188">
        <f ca="1">COUNTIF(OFFSET(Synthèse!$G167,0,0,1,COUNTA(Synthèse!$10:$10)-6),"="&amp;$F$1)</f>
        <v>0</v>
      </c>
      <c r="G158" s="188">
        <f ca="1">COUNTIF(OFFSET(Synthèse!$G167,0,0,1,COUNTA(Synthèse!$10:$10)-6),"="&amp;$G$1)</f>
        <v>0</v>
      </c>
      <c r="H158" s="188">
        <f ca="1">COUNTIF(OFFSET(Synthèse!$G167,0,0,1,COUNTA(Synthèse!$10:$10)-6),"="&amp;$H$1)</f>
        <v>0</v>
      </c>
      <c r="I158" s="214">
        <f t="shared" ca="1" si="25"/>
        <v>21</v>
      </c>
      <c r="J158" s="68"/>
      <c r="K158" s="96"/>
      <c r="S158" s="68"/>
      <c r="U158" s="68"/>
      <c r="X158" s="68"/>
      <c r="AA158" s="68"/>
      <c r="AD158" s="68"/>
      <c r="AE158" s="224" t="str">
        <f t="shared" si="26"/>
        <v>4.11</v>
      </c>
      <c r="AG158" s="256">
        <f>IF(COUNTIFS(TabSynthez[Test],"="&amp;$AE45&amp;".*",TabSynthez[Page1],"Invalidé")&gt;0,IF(COUNTIFS(TabSynthez[Test],"="&amp;$AE45&amp;".*",TabSynthez[Page1],"Indéterminé")&gt;0,0,1),0)</f>
        <v>0</v>
      </c>
      <c r="AH158" s="256">
        <f>IF(COUNTIFS(TabSynthez[Test],"="&amp;$AE45&amp;".*",TabSynthez[Page2],"Invalidé")&gt;0,IF(COUNTIFS(TabSynthez[Test],"="&amp;$AE45&amp;".*",TabSynthez[Page2],"Indéterminé")&gt;0,0,1),0)</f>
        <v>0</v>
      </c>
      <c r="AI158" s="256">
        <f>IF(COUNTIFS(TabSynthez[Test],"="&amp;$AE45&amp;".*",TabSynthez[Page3],"Invalidé")&gt;0,IF(COUNTIFS(TabSynthez[Test],"="&amp;$AE45&amp;".*",TabSynthez[Page3],"Indéterminé")&gt;0,0,1),0)</f>
        <v>0</v>
      </c>
      <c r="AJ158" s="256">
        <f>IF(COUNTIFS(TabSynthez[Test],"="&amp;$AE45&amp;".*",TabSynthez[Page4],"Invalidé")&gt;0,IF(COUNTIFS(TabSynthez[Test],"="&amp;$AE45&amp;".*",TabSynthez[Page4],"Indéterminé")&gt;0,0,1),0)</f>
        <v>0</v>
      </c>
      <c r="AK158" s="256">
        <f>IF(COUNTIFS(TabSynthez[Test],"="&amp;$AE45&amp;".*",TabSynthez[Page5],"Invalidé")&gt;0,IF(COUNTIFS(TabSynthez[Test],"="&amp;$AE45&amp;".*",TabSynthez[Page5],"Indéterminé")&gt;0,0,1),0)</f>
        <v>0</v>
      </c>
      <c r="AL158" s="256">
        <f>IF(COUNTIFS(TabSynthez[Test],"="&amp;$AE45&amp;".*",TabSynthez[Page6],"Invalidé")&gt;0,IF(COUNTIFS(TabSynthez[Test],"="&amp;$AE45&amp;".*",TabSynthez[Page6],"Indéterminé")&gt;0,0,1),0)</f>
        <v>0</v>
      </c>
      <c r="AM158" s="256">
        <f>IF(COUNTIFS(TabSynthez[Test],"="&amp;$AE45&amp;".*",TabSynthez[Page7],"Invalidé")&gt;0,IF(COUNTIFS(TabSynthez[Test],"="&amp;$AE45&amp;".*",TabSynthez[Page7],"Indéterminé")&gt;0,0,1),0)</f>
        <v>0</v>
      </c>
      <c r="AN158" s="256">
        <f>IF(COUNTIFS(TabSynthez[Test],"="&amp;$AE45&amp;".*",TabSynthez[Page8],"Invalidé")&gt;0,IF(COUNTIFS(TabSynthez[Test],"="&amp;$AE45&amp;".*",TabSynthez[Page8],"Indéterminé")&gt;0,0,1),0)</f>
        <v>0</v>
      </c>
      <c r="AO158" s="256">
        <f>IF(COUNTIFS(TabSynthez[Test],"="&amp;$AE45&amp;".*",TabSynthez[Page9],"Invalidé")&gt;0,IF(COUNTIFS(TabSynthez[Test],"="&amp;$AE45&amp;".*",TabSynthez[Page9],"Indéterminé")&gt;0,0,1),0)</f>
        <v>0</v>
      </c>
      <c r="AP158" s="256">
        <f>IF(COUNTIFS(TabSynthez[Test],"="&amp;$AE45&amp;".*",TabSynthez[Page10],"Invalidé")&gt;0,IF(COUNTIFS(TabSynthez[Test],"="&amp;$AE45&amp;".*",TabSynthez[Page10],"Indéterminé")&gt;0,0,1),0)</f>
        <v>0</v>
      </c>
      <c r="AQ158" s="256">
        <f>IF(COUNTIFS(TabSynthez[Test],"="&amp;$AE45&amp;".*",TabSynthez[Page11],"Invalidé")&gt;0,IF(COUNTIFS(TabSynthez[Test],"="&amp;$AE45&amp;".*",TabSynthez[Page11],"Indéterminé")&gt;0,0,1),0)</f>
        <v>0</v>
      </c>
      <c r="AR158" s="256">
        <f>IF(COUNTIFS(TabSynthez[Test],"="&amp;$AE45&amp;".*",TabSynthez[Page12],"Invalidé")&gt;0,IF(COUNTIFS(TabSynthez[Test],"="&amp;$AE45&amp;".*",TabSynthez[Page12],"Indéterminé")&gt;0,0,1),0)</f>
        <v>0</v>
      </c>
      <c r="AS158" s="256">
        <f>IF(COUNTIFS(TabSynthez[Test],"="&amp;$AE45&amp;".*",TabSynthez[Page13],"Invalidé")&gt;0,IF(COUNTIFS(TabSynthez[Test],"="&amp;$AE45&amp;".*",TabSynthez[Page13],"Indéterminé")&gt;0,0,1),0)</f>
        <v>0</v>
      </c>
      <c r="AT158" s="256">
        <f>IF(COUNTIFS(TabSynthez[Test],"="&amp;$AE45&amp;".*",TabSynthez[Page14],"Invalidé")&gt;0,IF(COUNTIFS(TabSynthez[Test],"="&amp;$AE45&amp;".*",TabSynthez[Page14],"Indéterminé")&gt;0,0,1),0)</f>
        <v>0</v>
      </c>
      <c r="AU158" s="256">
        <f>IF(COUNTIFS(TabSynthez[Test],"="&amp;$AE45&amp;".*",TabSynthez[Page15],"Invalidé")&gt;0,IF(COUNTIFS(TabSynthez[Test],"="&amp;$AE45&amp;".*",TabSynthez[Page15],"Indéterminé")&gt;0,0,1),0)</f>
        <v>0</v>
      </c>
      <c r="AV158" s="256">
        <f>IF(COUNTIFS(TabSynthez[Test],"="&amp;$AE45&amp;".*",TabSynthez[Page16],"Invalidé")&gt;0,IF(COUNTIFS(TabSynthez[Test],"="&amp;$AE45&amp;".*",TabSynthez[Page16],"Indéterminé")&gt;0,0,1),0)</f>
        <v>0</v>
      </c>
      <c r="AW158" s="256">
        <f>IF(COUNTIFS(TabSynthez[Test],"="&amp;$AE45&amp;".*",TabSynthez[Page17],"Invalidé")&gt;0,IF(COUNTIFS(TabSynthez[Test],"="&amp;$AE45&amp;".*",TabSynthez[Page17],"Indéterminé")&gt;0,0,1),0)</f>
        <v>0</v>
      </c>
      <c r="AX158" s="256">
        <f>IF(COUNTIFS(TabSynthez[Test],"="&amp;$AE45&amp;".*",TabSynthez[Page18],"Invalidé")&gt;0,IF(COUNTIFS(TabSynthez[Test],"="&amp;$AE45&amp;".*",TabSynthez[Page18],"Indéterminé")&gt;0,0,1),0)</f>
        <v>0</v>
      </c>
      <c r="AY158" s="256">
        <f>IF(COUNTIFS(TabSynthez[Test],"="&amp;$AE45&amp;".*",TabSynthez[Page19],"Invalidé")&gt;0,IF(COUNTIFS(TabSynthez[Test],"="&amp;$AE45&amp;".*",TabSynthez[Page19],"Indéterminé")&gt;0,0,1),0)</f>
        <v>0</v>
      </c>
      <c r="AZ158" s="256">
        <f>IF(COUNTIFS(TabSynthez[Test],"="&amp;$AE45&amp;".*",TabSynthez[Page20],"Invalidé")&gt;0,IF(COUNTIFS(TabSynthez[Test],"="&amp;$AE45&amp;".*",TabSynthez[Page20],"Indéterminé")&gt;0,0,1),0)</f>
        <v>0</v>
      </c>
      <c r="BA158" s="256">
        <f>IF(COUNTIFS(TabSynthez[Test],"="&amp;$AE45&amp;".*",TabSynthez[Page21],"Invalidé")&gt;0,IF(COUNTIFS(TabSynthez[Test],"="&amp;$AE45&amp;".*",TabSynthez[Page21],"Indéterminé")&gt;0,0,1),0)</f>
        <v>0</v>
      </c>
    </row>
    <row r="159" spans="1:53" s="9" customFormat="1" x14ac:dyDescent="0.25">
      <c r="A159" s="68"/>
      <c r="B159" s="74" t="str">
        <f>Modèle!B161</f>
        <v>Présentation de l'information</v>
      </c>
      <c r="C159" s="80" t="str">
        <f>Modèle!D161</f>
        <v>10.3.1</v>
      </c>
      <c r="D159" s="81" t="str">
        <f>Modèle!E161</f>
        <v>A</v>
      </c>
      <c r="E159" s="187">
        <f ca="1">COUNTIF(OFFSET(Synthèse!$G168,0,0,1,COUNTA(Synthèse!$10:$10)-6),"="&amp;$E$1)</f>
        <v>21</v>
      </c>
      <c r="F159" s="187">
        <f ca="1">COUNTIF(OFFSET(Synthèse!$G168,0,0,1,COUNTA(Synthèse!$10:$10)-6),"="&amp;$F$1)</f>
        <v>0</v>
      </c>
      <c r="G159" s="187">
        <f ca="1">COUNTIF(OFFSET(Synthèse!$G168,0,0,1,COUNTA(Synthèse!$10:$10)-6),"="&amp;$G$1)</f>
        <v>0</v>
      </c>
      <c r="H159" s="187">
        <f ca="1">COUNTIF(OFFSET(Synthèse!$G168,0,0,1,COUNTA(Synthèse!$10:$10)-6),"="&amp;$H$1)</f>
        <v>0</v>
      </c>
      <c r="I159" s="214">
        <f t="shared" ca="1" si="25"/>
        <v>21</v>
      </c>
      <c r="J159" s="68"/>
      <c r="K159" s="96"/>
      <c r="S159" s="68"/>
      <c r="U159" s="68"/>
      <c r="X159" s="68"/>
      <c r="AA159" s="68"/>
      <c r="AD159" s="68"/>
      <c r="AE159" s="224" t="str">
        <f t="shared" si="26"/>
        <v>4.12</v>
      </c>
      <c r="AG159" s="256">
        <f>IF(COUNTIFS(TabSynthez[Test],"="&amp;$AE46&amp;".*",TabSynthez[Page1],"Invalidé")&gt;0,IF(COUNTIFS(TabSynthez[Test],"="&amp;$AE46&amp;".*",TabSynthez[Page1],"Indéterminé")&gt;0,0,1),0)</f>
        <v>0</v>
      </c>
      <c r="AH159" s="256">
        <f>IF(COUNTIFS(TabSynthez[Test],"="&amp;$AE46&amp;".*",TabSynthez[Page2],"Invalidé")&gt;0,IF(COUNTIFS(TabSynthez[Test],"="&amp;$AE46&amp;".*",TabSynthez[Page2],"Indéterminé")&gt;0,0,1),0)</f>
        <v>0</v>
      </c>
      <c r="AI159" s="256">
        <f>IF(COUNTIFS(TabSynthez[Test],"="&amp;$AE46&amp;".*",TabSynthez[Page3],"Invalidé")&gt;0,IF(COUNTIFS(TabSynthez[Test],"="&amp;$AE46&amp;".*",TabSynthez[Page3],"Indéterminé")&gt;0,0,1),0)</f>
        <v>0</v>
      </c>
      <c r="AJ159" s="256">
        <f>IF(COUNTIFS(TabSynthez[Test],"="&amp;$AE46&amp;".*",TabSynthez[Page4],"Invalidé")&gt;0,IF(COUNTIFS(TabSynthez[Test],"="&amp;$AE46&amp;".*",TabSynthez[Page4],"Indéterminé")&gt;0,0,1),0)</f>
        <v>0</v>
      </c>
      <c r="AK159" s="256">
        <f>IF(COUNTIFS(TabSynthez[Test],"="&amp;$AE46&amp;".*",TabSynthez[Page5],"Invalidé")&gt;0,IF(COUNTIFS(TabSynthez[Test],"="&amp;$AE46&amp;".*",TabSynthez[Page5],"Indéterminé")&gt;0,0,1),0)</f>
        <v>0</v>
      </c>
      <c r="AL159" s="256">
        <f>IF(COUNTIFS(TabSynthez[Test],"="&amp;$AE46&amp;".*",TabSynthez[Page6],"Invalidé")&gt;0,IF(COUNTIFS(TabSynthez[Test],"="&amp;$AE46&amp;".*",TabSynthez[Page6],"Indéterminé")&gt;0,0,1),0)</f>
        <v>0</v>
      </c>
      <c r="AM159" s="256">
        <f>IF(COUNTIFS(TabSynthez[Test],"="&amp;$AE46&amp;".*",TabSynthez[Page7],"Invalidé")&gt;0,IF(COUNTIFS(TabSynthez[Test],"="&amp;$AE46&amp;".*",TabSynthez[Page7],"Indéterminé")&gt;0,0,1),0)</f>
        <v>0</v>
      </c>
      <c r="AN159" s="256">
        <f>IF(COUNTIFS(TabSynthez[Test],"="&amp;$AE46&amp;".*",TabSynthez[Page8],"Invalidé")&gt;0,IF(COUNTIFS(TabSynthez[Test],"="&amp;$AE46&amp;".*",TabSynthez[Page8],"Indéterminé")&gt;0,0,1),0)</f>
        <v>0</v>
      </c>
      <c r="AO159" s="256">
        <f>IF(COUNTIFS(TabSynthez[Test],"="&amp;$AE46&amp;".*",TabSynthez[Page9],"Invalidé")&gt;0,IF(COUNTIFS(TabSynthez[Test],"="&amp;$AE46&amp;".*",TabSynthez[Page9],"Indéterminé")&gt;0,0,1),0)</f>
        <v>0</v>
      </c>
      <c r="AP159" s="256">
        <f>IF(COUNTIFS(TabSynthez[Test],"="&amp;$AE46&amp;".*",TabSynthez[Page10],"Invalidé")&gt;0,IF(COUNTIFS(TabSynthez[Test],"="&amp;$AE46&amp;".*",TabSynthez[Page10],"Indéterminé")&gt;0,0,1),0)</f>
        <v>0</v>
      </c>
      <c r="AQ159" s="256">
        <f>IF(COUNTIFS(TabSynthez[Test],"="&amp;$AE46&amp;".*",TabSynthez[Page11],"Invalidé")&gt;0,IF(COUNTIFS(TabSynthez[Test],"="&amp;$AE46&amp;".*",TabSynthez[Page11],"Indéterminé")&gt;0,0,1),0)</f>
        <v>0</v>
      </c>
      <c r="AR159" s="256">
        <f>IF(COUNTIFS(TabSynthez[Test],"="&amp;$AE46&amp;".*",TabSynthez[Page12],"Invalidé")&gt;0,IF(COUNTIFS(TabSynthez[Test],"="&amp;$AE46&amp;".*",TabSynthez[Page12],"Indéterminé")&gt;0,0,1),0)</f>
        <v>0</v>
      </c>
      <c r="AS159" s="256">
        <f>IF(COUNTIFS(TabSynthez[Test],"="&amp;$AE46&amp;".*",TabSynthez[Page13],"Invalidé")&gt;0,IF(COUNTIFS(TabSynthez[Test],"="&amp;$AE46&amp;".*",TabSynthez[Page13],"Indéterminé")&gt;0,0,1),0)</f>
        <v>0</v>
      </c>
      <c r="AT159" s="256">
        <f>IF(COUNTIFS(TabSynthez[Test],"="&amp;$AE46&amp;".*",TabSynthez[Page14],"Invalidé")&gt;0,IF(COUNTIFS(TabSynthez[Test],"="&amp;$AE46&amp;".*",TabSynthez[Page14],"Indéterminé")&gt;0,0,1),0)</f>
        <v>0</v>
      </c>
      <c r="AU159" s="256">
        <f>IF(COUNTIFS(TabSynthez[Test],"="&amp;$AE46&amp;".*",TabSynthez[Page15],"Invalidé")&gt;0,IF(COUNTIFS(TabSynthez[Test],"="&amp;$AE46&amp;".*",TabSynthez[Page15],"Indéterminé")&gt;0,0,1),0)</f>
        <v>0</v>
      </c>
      <c r="AV159" s="256">
        <f>IF(COUNTIFS(TabSynthez[Test],"="&amp;$AE46&amp;".*",TabSynthez[Page16],"Invalidé")&gt;0,IF(COUNTIFS(TabSynthez[Test],"="&amp;$AE46&amp;".*",TabSynthez[Page16],"Indéterminé")&gt;0,0,1),0)</f>
        <v>0</v>
      </c>
      <c r="AW159" s="256">
        <f>IF(COUNTIFS(TabSynthez[Test],"="&amp;$AE46&amp;".*",TabSynthez[Page17],"Invalidé")&gt;0,IF(COUNTIFS(TabSynthez[Test],"="&amp;$AE46&amp;".*",TabSynthez[Page17],"Indéterminé")&gt;0,0,1),0)</f>
        <v>0</v>
      </c>
      <c r="AX159" s="256">
        <f>IF(COUNTIFS(TabSynthez[Test],"="&amp;$AE46&amp;".*",TabSynthez[Page18],"Invalidé")&gt;0,IF(COUNTIFS(TabSynthez[Test],"="&amp;$AE46&amp;".*",TabSynthez[Page18],"Indéterminé")&gt;0,0,1),0)</f>
        <v>0</v>
      </c>
      <c r="AY159" s="256">
        <f>IF(COUNTIFS(TabSynthez[Test],"="&amp;$AE46&amp;".*",TabSynthez[Page19],"Invalidé")&gt;0,IF(COUNTIFS(TabSynthez[Test],"="&amp;$AE46&amp;".*",TabSynthez[Page19],"Indéterminé")&gt;0,0,1),0)</f>
        <v>0</v>
      </c>
      <c r="AZ159" s="256">
        <f>IF(COUNTIFS(TabSynthez[Test],"="&amp;$AE46&amp;".*",TabSynthez[Page20],"Invalidé")&gt;0,IF(COUNTIFS(TabSynthez[Test],"="&amp;$AE46&amp;".*",TabSynthez[Page20],"Indéterminé")&gt;0,0,1),0)</f>
        <v>0</v>
      </c>
      <c r="BA159" s="256">
        <f>IF(COUNTIFS(TabSynthez[Test],"="&amp;$AE46&amp;".*",TabSynthez[Page21],"Invalidé")&gt;0,IF(COUNTIFS(TabSynthez[Test],"="&amp;$AE46&amp;".*",TabSynthez[Page21],"Indéterminé")&gt;0,0,1),0)</f>
        <v>0</v>
      </c>
    </row>
    <row r="160" spans="1:53" s="9" customFormat="1" x14ac:dyDescent="0.25">
      <c r="A160" s="68"/>
      <c r="B160" s="75" t="str">
        <f>Modèle!B162</f>
        <v>Présentation de l'information</v>
      </c>
      <c r="C160" s="82" t="str">
        <f>Modèle!D162</f>
        <v>10.4.1</v>
      </c>
      <c r="D160" s="83" t="str">
        <f>Modèle!E162</f>
        <v>AA</v>
      </c>
      <c r="E160" s="188">
        <f ca="1">COUNTIF(OFFSET(Synthèse!$G169,0,0,1,COUNTA(Synthèse!$10:$10)-6),"="&amp;$E$1)</f>
        <v>0</v>
      </c>
      <c r="F160" s="188">
        <f ca="1">COUNTIF(OFFSET(Synthèse!$G169,0,0,1,COUNTA(Synthèse!$10:$10)-6),"="&amp;$F$1)</f>
        <v>21</v>
      </c>
      <c r="G160" s="188">
        <f ca="1">COUNTIF(OFFSET(Synthèse!$G169,0,0,1,COUNTA(Synthèse!$10:$10)-6),"="&amp;$G$1)</f>
        <v>0</v>
      </c>
      <c r="H160" s="188">
        <f ca="1">COUNTIF(OFFSET(Synthèse!$G169,0,0,1,COUNTA(Synthèse!$10:$10)-6),"="&amp;$H$1)</f>
        <v>0</v>
      </c>
      <c r="I160" s="214">
        <f t="shared" ca="1" si="25"/>
        <v>21</v>
      </c>
      <c r="J160" s="68"/>
      <c r="K160" s="96"/>
      <c r="S160" s="68"/>
      <c r="U160" s="68"/>
      <c r="X160" s="68"/>
      <c r="AA160" s="68"/>
      <c r="AD160" s="68"/>
      <c r="AE160" s="224" t="str">
        <f t="shared" si="26"/>
        <v>4.13</v>
      </c>
      <c r="AG160" s="256">
        <f>IF(COUNTIFS(TabSynthez[Test],"="&amp;$AE47&amp;".*",TabSynthez[Page1],"Invalidé")&gt;0,IF(COUNTIFS(TabSynthez[Test],"="&amp;$AE47&amp;".*",TabSynthez[Page1],"Indéterminé")&gt;0,0,1),0)</f>
        <v>0</v>
      </c>
      <c r="AH160" s="256">
        <f>IF(COUNTIFS(TabSynthez[Test],"="&amp;$AE47&amp;".*",TabSynthez[Page2],"Invalidé")&gt;0,IF(COUNTIFS(TabSynthez[Test],"="&amp;$AE47&amp;".*",TabSynthez[Page2],"Indéterminé")&gt;0,0,1),0)</f>
        <v>0</v>
      </c>
      <c r="AI160" s="256">
        <f>IF(COUNTIFS(TabSynthez[Test],"="&amp;$AE47&amp;".*",TabSynthez[Page3],"Invalidé")&gt;0,IF(COUNTIFS(TabSynthez[Test],"="&amp;$AE47&amp;".*",TabSynthez[Page3],"Indéterminé")&gt;0,0,1),0)</f>
        <v>0</v>
      </c>
      <c r="AJ160" s="256">
        <f>IF(COUNTIFS(TabSynthez[Test],"="&amp;$AE47&amp;".*",TabSynthez[Page4],"Invalidé")&gt;0,IF(COUNTIFS(TabSynthez[Test],"="&amp;$AE47&amp;".*",TabSynthez[Page4],"Indéterminé")&gt;0,0,1),0)</f>
        <v>0</v>
      </c>
      <c r="AK160" s="256">
        <f>IF(COUNTIFS(TabSynthez[Test],"="&amp;$AE47&amp;".*",TabSynthez[Page5],"Invalidé")&gt;0,IF(COUNTIFS(TabSynthez[Test],"="&amp;$AE47&amp;".*",TabSynthez[Page5],"Indéterminé")&gt;0,0,1),0)</f>
        <v>0</v>
      </c>
      <c r="AL160" s="256">
        <f>IF(COUNTIFS(TabSynthez[Test],"="&amp;$AE47&amp;".*",TabSynthez[Page6],"Invalidé")&gt;0,IF(COUNTIFS(TabSynthez[Test],"="&amp;$AE47&amp;".*",TabSynthez[Page6],"Indéterminé")&gt;0,0,1),0)</f>
        <v>0</v>
      </c>
      <c r="AM160" s="256">
        <f>IF(COUNTIFS(TabSynthez[Test],"="&amp;$AE47&amp;".*",TabSynthez[Page7],"Invalidé")&gt;0,IF(COUNTIFS(TabSynthez[Test],"="&amp;$AE47&amp;".*",TabSynthez[Page7],"Indéterminé")&gt;0,0,1),0)</f>
        <v>0</v>
      </c>
      <c r="AN160" s="256">
        <f>IF(COUNTIFS(TabSynthez[Test],"="&amp;$AE47&amp;".*",TabSynthez[Page8],"Invalidé")&gt;0,IF(COUNTIFS(TabSynthez[Test],"="&amp;$AE47&amp;".*",TabSynthez[Page8],"Indéterminé")&gt;0,0,1),0)</f>
        <v>0</v>
      </c>
      <c r="AO160" s="256">
        <f>IF(COUNTIFS(TabSynthez[Test],"="&amp;$AE47&amp;".*",TabSynthez[Page9],"Invalidé")&gt;0,IF(COUNTIFS(TabSynthez[Test],"="&amp;$AE47&amp;".*",TabSynthez[Page9],"Indéterminé")&gt;0,0,1),0)</f>
        <v>0</v>
      </c>
      <c r="AP160" s="256">
        <f>IF(COUNTIFS(TabSynthez[Test],"="&amp;$AE47&amp;".*",TabSynthez[Page10],"Invalidé")&gt;0,IF(COUNTIFS(TabSynthez[Test],"="&amp;$AE47&amp;".*",TabSynthez[Page10],"Indéterminé")&gt;0,0,1),0)</f>
        <v>0</v>
      </c>
      <c r="AQ160" s="256">
        <f>IF(COUNTIFS(TabSynthez[Test],"="&amp;$AE47&amp;".*",TabSynthez[Page11],"Invalidé")&gt;0,IF(COUNTIFS(TabSynthez[Test],"="&amp;$AE47&amp;".*",TabSynthez[Page11],"Indéterminé")&gt;0,0,1),0)</f>
        <v>0</v>
      </c>
      <c r="AR160" s="256">
        <f>IF(COUNTIFS(TabSynthez[Test],"="&amp;$AE47&amp;".*",TabSynthez[Page12],"Invalidé")&gt;0,IF(COUNTIFS(TabSynthez[Test],"="&amp;$AE47&amp;".*",TabSynthez[Page12],"Indéterminé")&gt;0,0,1),0)</f>
        <v>0</v>
      </c>
      <c r="AS160" s="256">
        <f>IF(COUNTIFS(TabSynthez[Test],"="&amp;$AE47&amp;".*",TabSynthez[Page13],"Invalidé")&gt;0,IF(COUNTIFS(TabSynthez[Test],"="&amp;$AE47&amp;".*",TabSynthez[Page13],"Indéterminé")&gt;0,0,1),0)</f>
        <v>0</v>
      </c>
      <c r="AT160" s="256">
        <f>IF(COUNTIFS(TabSynthez[Test],"="&amp;$AE47&amp;".*",TabSynthez[Page14],"Invalidé")&gt;0,IF(COUNTIFS(TabSynthez[Test],"="&amp;$AE47&amp;".*",TabSynthez[Page14],"Indéterminé")&gt;0,0,1),0)</f>
        <v>0</v>
      </c>
      <c r="AU160" s="256">
        <f>IF(COUNTIFS(TabSynthez[Test],"="&amp;$AE47&amp;".*",TabSynthez[Page15],"Invalidé")&gt;0,IF(COUNTIFS(TabSynthez[Test],"="&amp;$AE47&amp;".*",TabSynthez[Page15],"Indéterminé")&gt;0,0,1),0)</f>
        <v>0</v>
      </c>
      <c r="AV160" s="256">
        <f>IF(COUNTIFS(TabSynthez[Test],"="&amp;$AE47&amp;".*",TabSynthez[Page16],"Invalidé")&gt;0,IF(COUNTIFS(TabSynthez[Test],"="&amp;$AE47&amp;".*",TabSynthez[Page16],"Indéterminé")&gt;0,0,1),0)</f>
        <v>0</v>
      </c>
      <c r="AW160" s="256">
        <f>IF(COUNTIFS(TabSynthez[Test],"="&amp;$AE47&amp;".*",TabSynthez[Page17],"Invalidé")&gt;0,IF(COUNTIFS(TabSynthez[Test],"="&amp;$AE47&amp;".*",TabSynthez[Page17],"Indéterminé")&gt;0,0,1),0)</f>
        <v>0</v>
      </c>
      <c r="AX160" s="256">
        <f>IF(COUNTIFS(TabSynthez[Test],"="&amp;$AE47&amp;".*",TabSynthez[Page18],"Invalidé")&gt;0,IF(COUNTIFS(TabSynthez[Test],"="&amp;$AE47&amp;".*",TabSynthez[Page18],"Indéterminé")&gt;0,0,1),0)</f>
        <v>0</v>
      </c>
      <c r="AY160" s="256">
        <f>IF(COUNTIFS(TabSynthez[Test],"="&amp;$AE47&amp;".*",TabSynthez[Page19],"Invalidé")&gt;0,IF(COUNTIFS(TabSynthez[Test],"="&amp;$AE47&amp;".*",TabSynthez[Page19],"Indéterminé")&gt;0,0,1),0)</f>
        <v>0</v>
      </c>
      <c r="AZ160" s="256">
        <f>IF(COUNTIFS(TabSynthez[Test],"="&amp;$AE47&amp;".*",TabSynthez[Page20],"Invalidé")&gt;0,IF(COUNTIFS(TabSynthez[Test],"="&amp;$AE47&amp;".*",TabSynthez[Page20],"Indéterminé")&gt;0,0,1),0)</f>
        <v>0</v>
      </c>
      <c r="BA160" s="256">
        <f>IF(COUNTIFS(TabSynthez[Test],"="&amp;$AE47&amp;".*",TabSynthez[Page21],"Invalidé")&gt;0,IF(COUNTIFS(TabSynthez[Test],"="&amp;$AE47&amp;".*",TabSynthez[Page21],"Indéterminé")&gt;0,0,1),0)</f>
        <v>0</v>
      </c>
    </row>
    <row r="161" spans="1:53" s="9" customFormat="1" x14ac:dyDescent="0.25">
      <c r="A161" s="68"/>
      <c r="B161" s="75" t="str">
        <f>Modèle!B163</f>
        <v>Présentation de l'information</v>
      </c>
      <c r="C161" s="82" t="str">
        <f>Modèle!D163</f>
        <v>10.4.2</v>
      </c>
      <c r="D161" s="83" t="str">
        <f>Modèle!E163</f>
        <v>AA</v>
      </c>
      <c r="E161" s="188">
        <f ca="1">COUNTIF(OFFSET(Synthèse!$G170,0,0,1,COUNTA(Synthèse!$10:$10)-6),"="&amp;$E$1)</f>
        <v>4</v>
      </c>
      <c r="F161" s="188">
        <f ca="1">COUNTIF(OFFSET(Synthèse!$G170,0,0,1,COUNTA(Synthèse!$10:$10)-6),"="&amp;$F$1)</f>
        <v>17</v>
      </c>
      <c r="G161" s="188">
        <f ca="1">COUNTIF(OFFSET(Synthèse!$G170,0,0,1,COUNTA(Synthèse!$10:$10)-6),"="&amp;$G$1)</f>
        <v>0</v>
      </c>
      <c r="H161" s="188">
        <f ca="1">COUNTIF(OFFSET(Synthèse!$G170,0,0,1,COUNTA(Synthèse!$10:$10)-6),"="&amp;$H$1)</f>
        <v>0</v>
      </c>
      <c r="I161" s="214">
        <f t="shared" ca="1" si="25"/>
        <v>21</v>
      </c>
      <c r="J161" s="68"/>
      <c r="K161" s="96"/>
      <c r="S161" s="68"/>
      <c r="U161" s="68"/>
      <c r="X161" s="68"/>
      <c r="AA161" s="68"/>
      <c r="AD161" s="68"/>
      <c r="AE161" s="224" t="str">
        <f t="shared" si="26"/>
        <v>5.1</v>
      </c>
      <c r="AG161" s="256">
        <f>IF(COUNTIFS(TabSynthez[Test],"="&amp;$AE48&amp;".*",TabSynthez[Page1],"Invalidé")&gt;0,IF(COUNTIFS(TabSynthez[Test],"="&amp;$AE48&amp;".*",TabSynthez[Page1],"Indéterminé")&gt;0,0,1),0)</f>
        <v>0</v>
      </c>
      <c r="AH161" s="256">
        <f>IF(COUNTIFS(TabSynthez[Test],"="&amp;$AE48&amp;".*",TabSynthez[Page2],"Invalidé")&gt;0,IF(COUNTIFS(TabSynthez[Test],"="&amp;$AE48&amp;".*",TabSynthez[Page2],"Indéterminé")&gt;0,0,1),0)</f>
        <v>0</v>
      </c>
      <c r="AI161" s="256">
        <f>IF(COUNTIFS(TabSynthez[Test],"="&amp;$AE48&amp;".*",TabSynthez[Page3],"Invalidé")&gt;0,IF(COUNTIFS(TabSynthez[Test],"="&amp;$AE48&amp;".*",TabSynthez[Page3],"Indéterminé")&gt;0,0,1),0)</f>
        <v>0</v>
      </c>
      <c r="AJ161" s="256">
        <f>IF(COUNTIFS(TabSynthez[Test],"="&amp;$AE48&amp;".*",TabSynthez[Page4],"Invalidé")&gt;0,IF(COUNTIFS(TabSynthez[Test],"="&amp;$AE48&amp;".*",TabSynthez[Page4],"Indéterminé")&gt;0,0,1),0)</f>
        <v>0</v>
      </c>
      <c r="AK161" s="256">
        <f>IF(COUNTIFS(TabSynthez[Test],"="&amp;$AE48&amp;".*",TabSynthez[Page5],"Invalidé")&gt;0,IF(COUNTIFS(TabSynthez[Test],"="&amp;$AE48&amp;".*",TabSynthez[Page5],"Indéterminé")&gt;0,0,1),0)</f>
        <v>0</v>
      </c>
      <c r="AL161" s="256">
        <f>IF(COUNTIFS(TabSynthez[Test],"="&amp;$AE48&amp;".*",TabSynthez[Page6],"Invalidé")&gt;0,IF(COUNTIFS(TabSynthez[Test],"="&amp;$AE48&amp;".*",TabSynthez[Page6],"Indéterminé")&gt;0,0,1),0)</f>
        <v>0</v>
      </c>
      <c r="AM161" s="256">
        <f>IF(COUNTIFS(TabSynthez[Test],"="&amp;$AE48&amp;".*",TabSynthez[Page7],"Invalidé")&gt;0,IF(COUNTIFS(TabSynthez[Test],"="&amp;$AE48&amp;".*",TabSynthez[Page7],"Indéterminé")&gt;0,0,1),0)</f>
        <v>0</v>
      </c>
      <c r="AN161" s="256">
        <f>IF(COUNTIFS(TabSynthez[Test],"="&amp;$AE48&amp;".*",TabSynthez[Page8],"Invalidé")&gt;0,IF(COUNTIFS(TabSynthez[Test],"="&amp;$AE48&amp;".*",TabSynthez[Page8],"Indéterminé")&gt;0,0,1),0)</f>
        <v>0</v>
      </c>
      <c r="AO161" s="256">
        <f>IF(COUNTIFS(TabSynthez[Test],"="&amp;$AE48&amp;".*",TabSynthez[Page9],"Invalidé")&gt;0,IF(COUNTIFS(TabSynthez[Test],"="&amp;$AE48&amp;".*",TabSynthez[Page9],"Indéterminé")&gt;0,0,1),0)</f>
        <v>0</v>
      </c>
      <c r="AP161" s="256">
        <f>IF(COUNTIFS(TabSynthez[Test],"="&amp;$AE48&amp;".*",TabSynthez[Page10],"Invalidé")&gt;0,IF(COUNTIFS(TabSynthez[Test],"="&amp;$AE48&amp;".*",TabSynthez[Page10],"Indéterminé")&gt;0,0,1),0)</f>
        <v>0</v>
      </c>
      <c r="AQ161" s="256">
        <f>IF(COUNTIFS(TabSynthez[Test],"="&amp;$AE48&amp;".*",TabSynthez[Page11],"Invalidé")&gt;0,IF(COUNTIFS(TabSynthez[Test],"="&amp;$AE48&amp;".*",TabSynthez[Page11],"Indéterminé")&gt;0,0,1),0)</f>
        <v>0</v>
      </c>
      <c r="AR161" s="256">
        <f>IF(COUNTIFS(TabSynthez[Test],"="&amp;$AE48&amp;".*",TabSynthez[Page12],"Invalidé")&gt;0,IF(COUNTIFS(TabSynthez[Test],"="&amp;$AE48&amp;".*",TabSynthez[Page12],"Indéterminé")&gt;0,0,1),0)</f>
        <v>0</v>
      </c>
      <c r="AS161" s="256">
        <f>IF(COUNTIFS(TabSynthez[Test],"="&amp;$AE48&amp;".*",TabSynthez[Page13],"Invalidé")&gt;0,IF(COUNTIFS(TabSynthez[Test],"="&amp;$AE48&amp;".*",TabSynthez[Page13],"Indéterminé")&gt;0,0,1),0)</f>
        <v>0</v>
      </c>
      <c r="AT161" s="256">
        <f>IF(COUNTIFS(TabSynthez[Test],"="&amp;$AE48&amp;".*",TabSynthez[Page14],"Invalidé")&gt;0,IF(COUNTIFS(TabSynthez[Test],"="&amp;$AE48&amp;".*",TabSynthez[Page14],"Indéterminé")&gt;0,0,1),0)</f>
        <v>0</v>
      </c>
      <c r="AU161" s="256">
        <f>IF(COUNTIFS(TabSynthez[Test],"="&amp;$AE48&amp;".*",TabSynthez[Page15],"Invalidé")&gt;0,IF(COUNTIFS(TabSynthez[Test],"="&amp;$AE48&amp;".*",TabSynthez[Page15],"Indéterminé")&gt;0,0,1),0)</f>
        <v>0</v>
      </c>
      <c r="AV161" s="256">
        <f>IF(COUNTIFS(TabSynthez[Test],"="&amp;$AE48&amp;".*",TabSynthez[Page16],"Invalidé")&gt;0,IF(COUNTIFS(TabSynthez[Test],"="&amp;$AE48&amp;".*",TabSynthez[Page16],"Indéterminé")&gt;0,0,1),0)</f>
        <v>0</v>
      </c>
      <c r="AW161" s="256">
        <f>IF(COUNTIFS(TabSynthez[Test],"="&amp;$AE48&amp;".*",TabSynthez[Page17],"Invalidé")&gt;0,IF(COUNTIFS(TabSynthez[Test],"="&amp;$AE48&amp;".*",TabSynthez[Page17],"Indéterminé")&gt;0,0,1),0)</f>
        <v>0</v>
      </c>
      <c r="AX161" s="256">
        <f>IF(COUNTIFS(TabSynthez[Test],"="&amp;$AE48&amp;".*",TabSynthez[Page18],"Invalidé")&gt;0,IF(COUNTIFS(TabSynthez[Test],"="&amp;$AE48&amp;".*",TabSynthez[Page18],"Indéterminé")&gt;0,0,1),0)</f>
        <v>0</v>
      </c>
      <c r="AY161" s="256">
        <f>IF(COUNTIFS(TabSynthez[Test],"="&amp;$AE48&amp;".*",TabSynthez[Page19],"Invalidé")&gt;0,IF(COUNTIFS(TabSynthez[Test],"="&amp;$AE48&amp;".*",TabSynthez[Page19],"Indéterminé")&gt;0,0,1),0)</f>
        <v>0</v>
      </c>
      <c r="AZ161" s="256">
        <f>IF(COUNTIFS(TabSynthez[Test],"="&amp;$AE48&amp;".*",TabSynthez[Page20],"Invalidé")&gt;0,IF(COUNTIFS(TabSynthez[Test],"="&amp;$AE48&amp;".*",TabSynthez[Page20],"Indéterminé")&gt;0,0,1),0)</f>
        <v>0</v>
      </c>
      <c r="BA161" s="256">
        <f>IF(COUNTIFS(TabSynthez[Test],"="&amp;$AE48&amp;".*",TabSynthez[Page21],"Invalidé")&gt;0,IF(COUNTIFS(TabSynthez[Test],"="&amp;$AE48&amp;".*",TabSynthez[Page21],"Indéterminé")&gt;0,0,1),0)</f>
        <v>0</v>
      </c>
    </row>
    <row r="162" spans="1:53" s="9" customFormat="1" x14ac:dyDescent="0.25">
      <c r="A162" s="68"/>
      <c r="B162" s="75" t="str">
        <f>Modèle!B164</f>
        <v>Présentation de l'information</v>
      </c>
      <c r="C162" s="82" t="str">
        <f>Modèle!D164</f>
        <v>10.4.3</v>
      </c>
      <c r="D162" s="83" t="str">
        <f>Modèle!E164</f>
        <v>AA</v>
      </c>
      <c r="E162" s="188">
        <f ca="1">COUNTIF(OFFSET(Synthèse!$G171,0,0,1,COUNTA(Synthèse!$10:$10)-6),"="&amp;$E$1)</f>
        <v>0</v>
      </c>
      <c r="F162" s="188">
        <f ca="1">COUNTIF(OFFSET(Synthèse!$G171,0,0,1,COUNTA(Synthèse!$10:$10)-6),"="&amp;$F$1)</f>
        <v>21</v>
      </c>
      <c r="G162" s="188">
        <f ca="1">COUNTIF(OFFSET(Synthèse!$G171,0,0,1,COUNTA(Synthèse!$10:$10)-6),"="&amp;$G$1)</f>
        <v>0</v>
      </c>
      <c r="H162" s="188">
        <f ca="1">COUNTIF(OFFSET(Synthèse!$G171,0,0,1,COUNTA(Synthèse!$10:$10)-6),"="&amp;$H$1)</f>
        <v>0</v>
      </c>
      <c r="I162" s="214">
        <f t="shared" ca="1" si="25"/>
        <v>21</v>
      </c>
      <c r="J162" s="68"/>
      <c r="K162" s="96"/>
      <c r="S162" s="68"/>
      <c r="U162" s="68"/>
      <c r="X162" s="68"/>
      <c r="AA162" s="68"/>
      <c r="AD162" s="68"/>
      <c r="AE162" s="224" t="str">
        <f t="shared" si="26"/>
        <v>5.2</v>
      </c>
      <c r="AG162" s="256">
        <f>IF(COUNTIFS(TabSynthez[Test],"="&amp;$AE49&amp;".*",TabSynthez[Page1],"Invalidé")&gt;0,IF(COUNTIFS(TabSynthez[Test],"="&amp;$AE49&amp;".*",TabSynthez[Page1],"Indéterminé")&gt;0,0,1),0)</f>
        <v>0</v>
      </c>
      <c r="AH162" s="256">
        <f>IF(COUNTIFS(TabSynthez[Test],"="&amp;$AE49&amp;".*",TabSynthez[Page2],"Invalidé")&gt;0,IF(COUNTIFS(TabSynthez[Test],"="&amp;$AE49&amp;".*",TabSynthez[Page2],"Indéterminé")&gt;0,0,1),0)</f>
        <v>0</v>
      </c>
      <c r="AI162" s="256">
        <f>IF(COUNTIFS(TabSynthez[Test],"="&amp;$AE49&amp;".*",TabSynthez[Page3],"Invalidé")&gt;0,IF(COUNTIFS(TabSynthez[Test],"="&amp;$AE49&amp;".*",TabSynthez[Page3],"Indéterminé")&gt;0,0,1),0)</f>
        <v>0</v>
      </c>
      <c r="AJ162" s="256">
        <f>IF(COUNTIFS(TabSynthez[Test],"="&amp;$AE49&amp;".*",TabSynthez[Page4],"Invalidé")&gt;0,IF(COUNTIFS(TabSynthez[Test],"="&amp;$AE49&amp;".*",TabSynthez[Page4],"Indéterminé")&gt;0,0,1),0)</f>
        <v>0</v>
      </c>
      <c r="AK162" s="256">
        <f>IF(COUNTIFS(TabSynthez[Test],"="&amp;$AE49&amp;".*",TabSynthez[Page5],"Invalidé")&gt;0,IF(COUNTIFS(TabSynthez[Test],"="&amp;$AE49&amp;".*",TabSynthez[Page5],"Indéterminé")&gt;0,0,1),0)</f>
        <v>0</v>
      </c>
      <c r="AL162" s="256">
        <f>IF(COUNTIFS(TabSynthez[Test],"="&amp;$AE49&amp;".*",TabSynthez[Page6],"Invalidé")&gt;0,IF(COUNTIFS(TabSynthez[Test],"="&amp;$AE49&amp;".*",TabSynthez[Page6],"Indéterminé")&gt;0,0,1),0)</f>
        <v>0</v>
      </c>
      <c r="AM162" s="256">
        <f>IF(COUNTIFS(TabSynthez[Test],"="&amp;$AE49&amp;".*",TabSynthez[Page7],"Invalidé")&gt;0,IF(COUNTIFS(TabSynthez[Test],"="&amp;$AE49&amp;".*",TabSynthez[Page7],"Indéterminé")&gt;0,0,1),0)</f>
        <v>0</v>
      </c>
      <c r="AN162" s="256">
        <f>IF(COUNTIFS(TabSynthez[Test],"="&amp;$AE49&amp;".*",TabSynthez[Page8],"Invalidé")&gt;0,IF(COUNTIFS(TabSynthez[Test],"="&amp;$AE49&amp;".*",TabSynthez[Page8],"Indéterminé")&gt;0,0,1),0)</f>
        <v>0</v>
      </c>
      <c r="AO162" s="256">
        <f>IF(COUNTIFS(TabSynthez[Test],"="&amp;$AE49&amp;".*",TabSynthez[Page9],"Invalidé")&gt;0,IF(COUNTIFS(TabSynthez[Test],"="&amp;$AE49&amp;".*",TabSynthez[Page9],"Indéterminé")&gt;0,0,1),0)</f>
        <v>0</v>
      </c>
      <c r="AP162" s="256">
        <f>IF(COUNTIFS(TabSynthez[Test],"="&amp;$AE49&amp;".*",TabSynthez[Page10],"Invalidé")&gt;0,IF(COUNTIFS(TabSynthez[Test],"="&amp;$AE49&amp;".*",TabSynthez[Page10],"Indéterminé")&gt;0,0,1),0)</f>
        <v>0</v>
      </c>
      <c r="AQ162" s="256">
        <f>IF(COUNTIFS(TabSynthez[Test],"="&amp;$AE49&amp;".*",TabSynthez[Page11],"Invalidé")&gt;0,IF(COUNTIFS(TabSynthez[Test],"="&amp;$AE49&amp;".*",TabSynthez[Page11],"Indéterminé")&gt;0,0,1),0)</f>
        <v>0</v>
      </c>
      <c r="AR162" s="256">
        <f>IF(COUNTIFS(TabSynthez[Test],"="&amp;$AE49&amp;".*",TabSynthez[Page12],"Invalidé")&gt;0,IF(COUNTIFS(TabSynthez[Test],"="&amp;$AE49&amp;".*",TabSynthez[Page12],"Indéterminé")&gt;0,0,1),0)</f>
        <v>0</v>
      </c>
      <c r="AS162" s="256">
        <f>IF(COUNTIFS(TabSynthez[Test],"="&amp;$AE49&amp;".*",TabSynthez[Page13],"Invalidé")&gt;0,IF(COUNTIFS(TabSynthez[Test],"="&amp;$AE49&amp;".*",TabSynthez[Page13],"Indéterminé")&gt;0,0,1),0)</f>
        <v>0</v>
      </c>
      <c r="AT162" s="256">
        <f>IF(COUNTIFS(TabSynthez[Test],"="&amp;$AE49&amp;".*",TabSynthez[Page14],"Invalidé")&gt;0,IF(COUNTIFS(TabSynthez[Test],"="&amp;$AE49&amp;".*",TabSynthez[Page14],"Indéterminé")&gt;0,0,1),0)</f>
        <v>0</v>
      </c>
      <c r="AU162" s="256">
        <f>IF(COUNTIFS(TabSynthez[Test],"="&amp;$AE49&amp;".*",TabSynthez[Page15],"Invalidé")&gt;0,IF(COUNTIFS(TabSynthez[Test],"="&amp;$AE49&amp;".*",TabSynthez[Page15],"Indéterminé")&gt;0,0,1),0)</f>
        <v>0</v>
      </c>
      <c r="AV162" s="256">
        <f>IF(COUNTIFS(TabSynthez[Test],"="&amp;$AE49&amp;".*",TabSynthez[Page16],"Invalidé")&gt;0,IF(COUNTIFS(TabSynthez[Test],"="&amp;$AE49&amp;".*",TabSynthez[Page16],"Indéterminé")&gt;0,0,1),0)</f>
        <v>0</v>
      </c>
      <c r="AW162" s="256">
        <f>IF(COUNTIFS(TabSynthez[Test],"="&amp;$AE49&amp;".*",TabSynthez[Page17],"Invalidé")&gt;0,IF(COUNTIFS(TabSynthez[Test],"="&amp;$AE49&amp;".*",TabSynthez[Page17],"Indéterminé")&gt;0,0,1),0)</f>
        <v>0</v>
      </c>
      <c r="AX162" s="256">
        <f>IF(COUNTIFS(TabSynthez[Test],"="&amp;$AE49&amp;".*",TabSynthez[Page18],"Invalidé")&gt;0,IF(COUNTIFS(TabSynthez[Test],"="&amp;$AE49&amp;".*",TabSynthez[Page18],"Indéterminé")&gt;0,0,1),0)</f>
        <v>0</v>
      </c>
      <c r="AY162" s="256">
        <f>IF(COUNTIFS(TabSynthez[Test],"="&amp;$AE49&amp;".*",TabSynthez[Page19],"Invalidé")&gt;0,IF(COUNTIFS(TabSynthez[Test],"="&amp;$AE49&amp;".*",TabSynthez[Page19],"Indéterminé")&gt;0,0,1),0)</f>
        <v>0</v>
      </c>
      <c r="AZ162" s="256">
        <f>IF(COUNTIFS(TabSynthez[Test],"="&amp;$AE49&amp;".*",TabSynthez[Page20],"Invalidé")&gt;0,IF(COUNTIFS(TabSynthez[Test],"="&amp;$AE49&amp;".*",TabSynthez[Page20],"Indéterminé")&gt;0,0,1),0)</f>
        <v>0</v>
      </c>
      <c r="BA162" s="256">
        <f>IF(COUNTIFS(TabSynthez[Test],"="&amp;$AE49&amp;".*",TabSynthez[Page21],"Invalidé")&gt;0,IF(COUNTIFS(TabSynthez[Test],"="&amp;$AE49&amp;".*",TabSynthez[Page21],"Indéterminé")&gt;0,0,1),0)</f>
        <v>0</v>
      </c>
    </row>
    <row r="163" spans="1:53" s="9" customFormat="1" x14ac:dyDescent="0.25">
      <c r="A163" s="68"/>
      <c r="B163" s="74" t="str">
        <f>Modèle!B165</f>
        <v>Présentation de l'information</v>
      </c>
      <c r="C163" s="80" t="str">
        <f>Modèle!D165</f>
        <v>10.5.1</v>
      </c>
      <c r="D163" s="81" t="str">
        <f>Modèle!E165</f>
        <v>AA</v>
      </c>
      <c r="E163" s="187">
        <f ca="1">COUNTIF(OFFSET(Synthèse!$G172,0,0,1,COUNTA(Synthèse!$10:$10)-6),"="&amp;$E$1)</f>
        <v>0</v>
      </c>
      <c r="F163" s="187">
        <f ca="1">COUNTIF(OFFSET(Synthèse!$G172,0,0,1,COUNTA(Synthèse!$10:$10)-6),"="&amp;$F$1)</f>
        <v>21</v>
      </c>
      <c r="G163" s="187">
        <f ca="1">COUNTIF(OFFSET(Synthèse!$G172,0,0,1,COUNTA(Synthèse!$10:$10)-6),"="&amp;$G$1)</f>
        <v>0</v>
      </c>
      <c r="H163" s="187">
        <f ca="1">COUNTIF(OFFSET(Synthèse!$G172,0,0,1,COUNTA(Synthèse!$10:$10)-6),"="&amp;$H$1)</f>
        <v>0</v>
      </c>
      <c r="I163" s="214">
        <f t="shared" ca="1" si="25"/>
        <v>21</v>
      </c>
      <c r="J163" s="68"/>
      <c r="K163" s="96"/>
      <c r="S163" s="68"/>
      <c r="U163" s="68"/>
      <c r="X163" s="68"/>
      <c r="AA163" s="68"/>
      <c r="AD163" s="68"/>
      <c r="AE163" s="224" t="str">
        <f t="shared" si="26"/>
        <v>5.3</v>
      </c>
      <c r="AG163" s="256">
        <f>IF(COUNTIFS(TabSynthez[Test],"="&amp;$AE50&amp;".*",TabSynthez[Page1],"Invalidé")&gt;0,IF(COUNTIFS(TabSynthez[Test],"="&amp;$AE50&amp;".*",TabSynthez[Page1],"Indéterminé")&gt;0,0,1),0)</f>
        <v>0</v>
      </c>
      <c r="AH163" s="256">
        <f>IF(COUNTIFS(TabSynthez[Test],"="&amp;$AE50&amp;".*",TabSynthez[Page2],"Invalidé")&gt;0,IF(COUNTIFS(TabSynthez[Test],"="&amp;$AE50&amp;".*",TabSynthez[Page2],"Indéterminé")&gt;0,0,1),0)</f>
        <v>0</v>
      </c>
      <c r="AI163" s="256">
        <f>IF(COUNTIFS(TabSynthez[Test],"="&amp;$AE50&amp;".*",TabSynthez[Page3],"Invalidé")&gt;0,IF(COUNTIFS(TabSynthez[Test],"="&amp;$AE50&amp;".*",TabSynthez[Page3],"Indéterminé")&gt;0,0,1),0)</f>
        <v>0</v>
      </c>
      <c r="AJ163" s="256">
        <f>IF(COUNTIFS(TabSynthez[Test],"="&amp;$AE50&amp;".*",TabSynthez[Page4],"Invalidé")&gt;0,IF(COUNTIFS(TabSynthez[Test],"="&amp;$AE50&amp;".*",TabSynthez[Page4],"Indéterminé")&gt;0,0,1),0)</f>
        <v>0</v>
      </c>
      <c r="AK163" s="256">
        <f>IF(COUNTIFS(TabSynthez[Test],"="&amp;$AE50&amp;".*",TabSynthez[Page5],"Invalidé")&gt;0,IF(COUNTIFS(TabSynthez[Test],"="&amp;$AE50&amp;".*",TabSynthez[Page5],"Indéterminé")&gt;0,0,1),0)</f>
        <v>0</v>
      </c>
      <c r="AL163" s="256">
        <f>IF(COUNTIFS(TabSynthez[Test],"="&amp;$AE50&amp;".*",TabSynthez[Page6],"Invalidé")&gt;0,IF(COUNTIFS(TabSynthez[Test],"="&amp;$AE50&amp;".*",TabSynthez[Page6],"Indéterminé")&gt;0,0,1),0)</f>
        <v>1</v>
      </c>
      <c r="AM163" s="256">
        <f>IF(COUNTIFS(TabSynthez[Test],"="&amp;$AE50&amp;".*",TabSynthez[Page7],"Invalidé")&gt;0,IF(COUNTIFS(TabSynthez[Test],"="&amp;$AE50&amp;".*",TabSynthez[Page7],"Indéterminé")&gt;0,0,1),0)</f>
        <v>0</v>
      </c>
      <c r="AN163" s="256">
        <f>IF(COUNTIFS(TabSynthez[Test],"="&amp;$AE50&amp;".*",TabSynthez[Page8],"Invalidé")&gt;0,IF(COUNTIFS(TabSynthez[Test],"="&amp;$AE50&amp;".*",TabSynthez[Page8],"Indéterminé")&gt;0,0,1),0)</f>
        <v>0</v>
      </c>
      <c r="AO163" s="256">
        <f>IF(COUNTIFS(TabSynthez[Test],"="&amp;$AE50&amp;".*",TabSynthez[Page9],"Invalidé")&gt;0,IF(COUNTIFS(TabSynthez[Test],"="&amp;$AE50&amp;".*",TabSynthez[Page9],"Indéterminé")&gt;0,0,1),0)</f>
        <v>0</v>
      </c>
      <c r="AP163" s="256">
        <f>IF(COUNTIFS(TabSynthez[Test],"="&amp;$AE50&amp;".*",TabSynthez[Page10],"Invalidé")&gt;0,IF(COUNTIFS(TabSynthez[Test],"="&amp;$AE50&amp;".*",TabSynthez[Page10],"Indéterminé")&gt;0,0,1),0)</f>
        <v>0</v>
      </c>
      <c r="AQ163" s="256">
        <f>IF(COUNTIFS(TabSynthez[Test],"="&amp;$AE50&amp;".*",TabSynthez[Page11],"Invalidé")&gt;0,IF(COUNTIFS(TabSynthez[Test],"="&amp;$AE50&amp;".*",TabSynthez[Page11],"Indéterminé")&gt;0,0,1),0)</f>
        <v>0</v>
      </c>
      <c r="AR163" s="256">
        <f>IF(COUNTIFS(TabSynthez[Test],"="&amp;$AE50&amp;".*",TabSynthez[Page12],"Invalidé")&gt;0,IF(COUNTIFS(TabSynthez[Test],"="&amp;$AE50&amp;".*",TabSynthez[Page12],"Indéterminé")&gt;0,0,1),0)</f>
        <v>0</v>
      </c>
      <c r="AS163" s="256">
        <f>IF(COUNTIFS(TabSynthez[Test],"="&amp;$AE50&amp;".*",TabSynthez[Page13],"Invalidé")&gt;0,IF(COUNTIFS(TabSynthez[Test],"="&amp;$AE50&amp;".*",TabSynthez[Page13],"Indéterminé")&gt;0,0,1),0)</f>
        <v>0</v>
      </c>
      <c r="AT163" s="256">
        <f>IF(COUNTIFS(TabSynthez[Test],"="&amp;$AE50&amp;".*",TabSynthez[Page14],"Invalidé")&gt;0,IF(COUNTIFS(TabSynthez[Test],"="&amp;$AE50&amp;".*",TabSynthez[Page14],"Indéterminé")&gt;0,0,1),0)</f>
        <v>0</v>
      </c>
      <c r="AU163" s="256">
        <f>IF(COUNTIFS(TabSynthez[Test],"="&amp;$AE50&amp;".*",TabSynthez[Page15],"Invalidé")&gt;0,IF(COUNTIFS(TabSynthez[Test],"="&amp;$AE50&amp;".*",TabSynthez[Page15],"Indéterminé")&gt;0,0,1),0)</f>
        <v>0</v>
      </c>
      <c r="AV163" s="256">
        <f>IF(COUNTIFS(TabSynthez[Test],"="&amp;$AE50&amp;".*",TabSynthez[Page16],"Invalidé")&gt;0,IF(COUNTIFS(TabSynthez[Test],"="&amp;$AE50&amp;".*",TabSynthez[Page16],"Indéterminé")&gt;0,0,1),0)</f>
        <v>0</v>
      </c>
      <c r="AW163" s="256">
        <f>IF(COUNTIFS(TabSynthez[Test],"="&amp;$AE50&amp;".*",TabSynthez[Page17],"Invalidé")&gt;0,IF(COUNTIFS(TabSynthez[Test],"="&amp;$AE50&amp;".*",TabSynthez[Page17],"Indéterminé")&gt;0,0,1),0)</f>
        <v>0</v>
      </c>
      <c r="AX163" s="256">
        <f>IF(COUNTIFS(TabSynthez[Test],"="&amp;$AE50&amp;".*",TabSynthez[Page18],"Invalidé")&gt;0,IF(COUNTIFS(TabSynthez[Test],"="&amp;$AE50&amp;".*",TabSynthez[Page18],"Indéterminé")&gt;0,0,1),0)</f>
        <v>0</v>
      </c>
      <c r="AY163" s="256">
        <f>IF(COUNTIFS(TabSynthez[Test],"="&amp;$AE50&amp;".*",TabSynthez[Page19],"Invalidé")&gt;0,IF(COUNTIFS(TabSynthez[Test],"="&amp;$AE50&amp;".*",TabSynthez[Page19],"Indéterminé")&gt;0,0,1),0)</f>
        <v>0</v>
      </c>
      <c r="AZ163" s="256">
        <f>IF(COUNTIFS(TabSynthez[Test],"="&amp;$AE50&amp;".*",TabSynthez[Page20],"Invalidé")&gt;0,IF(COUNTIFS(TabSynthez[Test],"="&amp;$AE50&amp;".*",TabSynthez[Page20],"Indéterminé")&gt;0,0,1),0)</f>
        <v>0</v>
      </c>
      <c r="BA163" s="256">
        <f>IF(COUNTIFS(TabSynthez[Test],"="&amp;$AE50&amp;".*",TabSynthez[Page21],"Invalidé")&gt;0,IF(COUNTIFS(TabSynthez[Test],"="&amp;$AE50&amp;".*",TabSynthez[Page21],"Indéterminé")&gt;0,0,1),0)</f>
        <v>0</v>
      </c>
    </row>
    <row r="164" spans="1:53" s="9" customFormat="1" x14ac:dyDescent="0.25">
      <c r="A164" s="68"/>
      <c r="B164" s="74" t="str">
        <f>Modèle!B166</f>
        <v>Présentation de l'information</v>
      </c>
      <c r="C164" s="80" t="str">
        <f>Modèle!D166</f>
        <v>10.5.2</v>
      </c>
      <c r="D164" s="81" t="str">
        <f>Modèle!E166</f>
        <v>AA</v>
      </c>
      <c r="E164" s="187">
        <f ca="1">COUNTIF(OFFSET(Synthèse!$G173,0,0,1,COUNTA(Synthèse!$10:$10)-6),"="&amp;$E$1)</f>
        <v>0</v>
      </c>
      <c r="F164" s="187">
        <f ca="1">COUNTIF(OFFSET(Synthèse!$G173,0,0,1,COUNTA(Synthèse!$10:$10)-6),"="&amp;$F$1)</f>
        <v>21</v>
      </c>
      <c r="G164" s="187">
        <f ca="1">COUNTIF(OFFSET(Synthèse!$G173,0,0,1,COUNTA(Synthèse!$10:$10)-6),"="&amp;$G$1)</f>
        <v>0</v>
      </c>
      <c r="H164" s="187">
        <f ca="1">COUNTIF(OFFSET(Synthèse!$G173,0,0,1,COUNTA(Synthèse!$10:$10)-6),"="&amp;$H$1)</f>
        <v>0</v>
      </c>
      <c r="I164" s="214">
        <f t="shared" ca="1" si="25"/>
        <v>21</v>
      </c>
      <c r="J164" s="68"/>
      <c r="K164" s="96"/>
      <c r="S164" s="68"/>
      <c r="U164" s="68"/>
      <c r="X164" s="68"/>
      <c r="AA164" s="68"/>
      <c r="AD164" s="68"/>
      <c r="AE164" s="224" t="str">
        <f t="shared" si="26"/>
        <v>5.4</v>
      </c>
      <c r="AG164" s="256">
        <f>IF(COUNTIFS(TabSynthez[Test],"="&amp;$AE51&amp;".*",TabSynthez[Page1],"Invalidé")&gt;0,IF(COUNTIFS(TabSynthez[Test],"="&amp;$AE51&amp;".*",TabSynthez[Page1],"Indéterminé")&gt;0,0,1),0)</f>
        <v>0</v>
      </c>
      <c r="AH164" s="256">
        <f>IF(COUNTIFS(TabSynthez[Test],"="&amp;$AE51&amp;".*",TabSynthez[Page2],"Invalidé")&gt;0,IF(COUNTIFS(TabSynthez[Test],"="&amp;$AE51&amp;".*",TabSynthez[Page2],"Indéterminé")&gt;0,0,1),0)</f>
        <v>0</v>
      </c>
      <c r="AI164" s="256">
        <f>IF(COUNTIFS(TabSynthez[Test],"="&amp;$AE51&amp;".*",TabSynthez[Page3],"Invalidé")&gt;0,IF(COUNTIFS(TabSynthez[Test],"="&amp;$AE51&amp;".*",TabSynthez[Page3],"Indéterminé")&gt;0,0,1),0)</f>
        <v>0</v>
      </c>
      <c r="AJ164" s="256">
        <f>IF(COUNTIFS(TabSynthez[Test],"="&amp;$AE51&amp;".*",TabSynthez[Page4],"Invalidé")&gt;0,IF(COUNTIFS(TabSynthez[Test],"="&amp;$AE51&amp;".*",TabSynthez[Page4],"Indéterminé")&gt;0,0,1),0)</f>
        <v>0</v>
      </c>
      <c r="AK164" s="256">
        <f>IF(COUNTIFS(TabSynthez[Test],"="&amp;$AE51&amp;".*",TabSynthez[Page5],"Invalidé")&gt;0,IF(COUNTIFS(TabSynthez[Test],"="&amp;$AE51&amp;".*",TabSynthez[Page5],"Indéterminé")&gt;0,0,1),0)</f>
        <v>0</v>
      </c>
      <c r="AL164" s="256">
        <f>IF(COUNTIFS(TabSynthez[Test],"="&amp;$AE51&amp;".*",TabSynthez[Page6],"Invalidé")&gt;0,IF(COUNTIFS(TabSynthez[Test],"="&amp;$AE51&amp;".*",TabSynthez[Page6],"Indéterminé")&gt;0,0,1),0)</f>
        <v>0</v>
      </c>
      <c r="AM164" s="256">
        <f>IF(COUNTIFS(TabSynthez[Test],"="&amp;$AE51&amp;".*",TabSynthez[Page7],"Invalidé")&gt;0,IF(COUNTIFS(TabSynthez[Test],"="&amp;$AE51&amp;".*",TabSynthez[Page7],"Indéterminé")&gt;0,0,1),0)</f>
        <v>0</v>
      </c>
      <c r="AN164" s="256">
        <f>IF(COUNTIFS(TabSynthez[Test],"="&amp;$AE51&amp;".*",TabSynthez[Page8],"Invalidé")&gt;0,IF(COUNTIFS(TabSynthez[Test],"="&amp;$AE51&amp;".*",TabSynthez[Page8],"Indéterminé")&gt;0,0,1),0)</f>
        <v>0</v>
      </c>
      <c r="AO164" s="256">
        <f>IF(COUNTIFS(TabSynthez[Test],"="&amp;$AE51&amp;".*",TabSynthez[Page9],"Invalidé")&gt;0,IF(COUNTIFS(TabSynthez[Test],"="&amp;$AE51&amp;".*",TabSynthez[Page9],"Indéterminé")&gt;0,0,1),0)</f>
        <v>0</v>
      </c>
      <c r="AP164" s="256">
        <f>IF(COUNTIFS(TabSynthez[Test],"="&amp;$AE51&amp;".*",TabSynthez[Page10],"Invalidé")&gt;0,IF(COUNTIFS(TabSynthez[Test],"="&amp;$AE51&amp;".*",TabSynthez[Page10],"Indéterminé")&gt;0,0,1),0)</f>
        <v>0</v>
      </c>
      <c r="AQ164" s="256">
        <f>IF(COUNTIFS(TabSynthez[Test],"="&amp;$AE51&amp;".*",TabSynthez[Page11],"Invalidé")&gt;0,IF(COUNTIFS(TabSynthez[Test],"="&amp;$AE51&amp;".*",TabSynthez[Page11],"Indéterminé")&gt;0,0,1),0)</f>
        <v>0</v>
      </c>
      <c r="AR164" s="256">
        <f>IF(COUNTIFS(TabSynthez[Test],"="&amp;$AE51&amp;".*",TabSynthez[Page12],"Invalidé")&gt;0,IF(COUNTIFS(TabSynthez[Test],"="&amp;$AE51&amp;".*",TabSynthez[Page12],"Indéterminé")&gt;0,0,1),0)</f>
        <v>0</v>
      </c>
      <c r="AS164" s="256">
        <f>IF(COUNTIFS(TabSynthez[Test],"="&amp;$AE51&amp;".*",TabSynthez[Page13],"Invalidé")&gt;0,IF(COUNTIFS(TabSynthez[Test],"="&amp;$AE51&amp;".*",TabSynthez[Page13],"Indéterminé")&gt;0,0,1),0)</f>
        <v>0</v>
      </c>
      <c r="AT164" s="256">
        <f>IF(COUNTIFS(TabSynthez[Test],"="&amp;$AE51&amp;".*",TabSynthez[Page14],"Invalidé")&gt;0,IF(COUNTIFS(TabSynthez[Test],"="&amp;$AE51&amp;".*",TabSynthez[Page14],"Indéterminé")&gt;0,0,1),0)</f>
        <v>0</v>
      </c>
      <c r="AU164" s="256">
        <f>IF(COUNTIFS(TabSynthez[Test],"="&amp;$AE51&amp;".*",TabSynthez[Page15],"Invalidé")&gt;0,IF(COUNTIFS(TabSynthez[Test],"="&amp;$AE51&amp;".*",TabSynthez[Page15],"Indéterminé")&gt;0,0,1),0)</f>
        <v>0</v>
      </c>
      <c r="AV164" s="256">
        <f>IF(COUNTIFS(TabSynthez[Test],"="&amp;$AE51&amp;".*",TabSynthez[Page16],"Invalidé")&gt;0,IF(COUNTIFS(TabSynthez[Test],"="&amp;$AE51&amp;".*",TabSynthez[Page16],"Indéterminé")&gt;0,0,1),0)</f>
        <v>0</v>
      </c>
      <c r="AW164" s="256">
        <f>IF(COUNTIFS(TabSynthez[Test],"="&amp;$AE51&amp;".*",TabSynthez[Page17],"Invalidé")&gt;0,IF(COUNTIFS(TabSynthez[Test],"="&amp;$AE51&amp;".*",TabSynthez[Page17],"Indéterminé")&gt;0,0,1),0)</f>
        <v>0</v>
      </c>
      <c r="AX164" s="256">
        <f>IF(COUNTIFS(TabSynthez[Test],"="&amp;$AE51&amp;".*",TabSynthez[Page18],"Invalidé")&gt;0,IF(COUNTIFS(TabSynthez[Test],"="&amp;$AE51&amp;".*",TabSynthez[Page18],"Indéterminé")&gt;0,0,1),0)</f>
        <v>0</v>
      </c>
      <c r="AY164" s="256">
        <f>IF(COUNTIFS(TabSynthez[Test],"="&amp;$AE51&amp;".*",TabSynthez[Page19],"Invalidé")&gt;0,IF(COUNTIFS(TabSynthez[Test],"="&amp;$AE51&amp;".*",TabSynthez[Page19],"Indéterminé")&gt;0,0,1),0)</f>
        <v>0</v>
      </c>
      <c r="AZ164" s="256">
        <f>IF(COUNTIFS(TabSynthez[Test],"="&amp;$AE51&amp;".*",TabSynthez[Page20],"Invalidé")&gt;0,IF(COUNTIFS(TabSynthez[Test],"="&amp;$AE51&amp;".*",TabSynthez[Page20],"Indéterminé")&gt;0,0,1),0)</f>
        <v>0</v>
      </c>
      <c r="BA164" s="256">
        <f>IF(COUNTIFS(TabSynthez[Test],"="&amp;$AE51&amp;".*",TabSynthez[Page21],"Invalidé")&gt;0,IF(COUNTIFS(TabSynthez[Test],"="&amp;$AE51&amp;".*",TabSynthez[Page21],"Indéterminé")&gt;0,0,1),0)</f>
        <v>0</v>
      </c>
    </row>
    <row r="165" spans="1:53" s="9" customFormat="1" x14ac:dyDescent="0.25">
      <c r="A165" s="68"/>
      <c r="B165" s="74" t="str">
        <f>Modèle!B167</f>
        <v>Présentation de l'information</v>
      </c>
      <c r="C165" s="80" t="str">
        <f>Modèle!D167</f>
        <v>10.5.3</v>
      </c>
      <c r="D165" s="81" t="str">
        <f>Modèle!E167</f>
        <v>AA</v>
      </c>
      <c r="E165" s="187">
        <f ca="1">COUNTIF(OFFSET(Synthèse!$G174,0,0,1,COUNTA(Synthèse!$10:$10)-6),"="&amp;$E$1)</f>
        <v>21</v>
      </c>
      <c r="F165" s="187">
        <f ca="1">COUNTIF(OFFSET(Synthèse!$G174,0,0,1,COUNTA(Synthèse!$10:$10)-6),"="&amp;$F$1)</f>
        <v>0</v>
      </c>
      <c r="G165" s="187">
        <f ca="1">COUNTIF(OFFSET(Synthèse!$G174,0,0,1,COUNTA(Synthèse!$10:$10)-6),"="&amp;$G$1)</f>
        <v>0</v>
      </c>
      <c r="H165" s="187">
        <f ca="1">COUNTIF(OFFSET(Synthèse!$G174,0,0,1,COUNTA(Synthèse!$10:$10)-6),"="&amp;$H$1)</f>
        <v>0</v>
      </c>
      <c r="I165" s="214">
        <f t="shared" ca="1" si="25"/>
        <v>21</v>
      </c>
      <c r="J165" s="68"/>
      <c r="K165" s="96"/>
      <c r="S165" s="68"/>
      <c r="U165" s="68"/>
      <c r="X165" s="68"/>
      <c r="AA165" s="68"/>
      <c r="AD165" s="68"/>
      <c r="AE165" s="224" t="str">
        <f t="shared" si="26"/>
        <v>5.5</v>
      </c>
      <c r="AG165" s="256">
        <f>IF(COUNTIFS(TabSynthez[Test],"="&amp;$AE52&amp;".*",TabSynthez[Page1],"Invalidé")&gt;0,IF(COUNTIFS(TabSynthez[Test],"="&amp;$AE52&amp;".*",TabSynthez[Page1],"Indéterminé")&gt;0,0,1),0)</f>
        <v>0</v>
      </c>
      <c r="AH165" s="256">
        <f>IF(COUNTIFS(TabSynthez[Test],"="&amp;$AE52&amp;".*",TabSynthez[Page2],"Invalidé")&gt;0,IF(COUNTIFS(TabSynthez[Test],"="&amp;$AE52&amp;".*",TabSynthez[Page2],"Indéterminé")&gt;0,0,1),0)</f>
        <v>0</v>
      </c>
      <c r="AI165" s="256">
        <f>IF(COUNTIFS(TabSynthez[Test],"="&amp;$AE52&amp;".*",TabSynthez[Page3],"Invalidé")&gt;0,IF(COUNTIFS(TabSynthez[Test],"="&amp;$AE52&amp;".*",TabSynthez[Page3],"Indéterminé")&gt;0,0,1),0)</f>
        <v>1</v>
      </c>
      <c r="AJ165" s="256">
        <f>IF(COUNTIFS(TabSynthez[Test],"="&amp;$AE52&amp;".*",TabSynthez[Page4],"Invalidé")&gt;0,IF(COUNTIFS(TabSynthez[Test],"="&amp;$AE52&amp;".*",TabSynthez[Page4],"Indéterminé")&gt;0,0,1),0)</f>
        <v>0</v>
      </c>
      <c r="AK165" s="256">
        <f>IF(COUNTIFS(TabSynthez[Test],"="&amp;$AE52&amp;".*",TabSynthez[Page5],"Invalidé")&gt;0,IF(COUNTIFS(TabSynthez[Test],"="&amp;$AE52&amp;".*",TabSynthez[Page5],"Indéterminé")&gt;0,0,1),0)</f>
        <v>0</v>
      </c>
      <c r="AL165" s="256">
        <f>IF(COUNTIFS(TabSynthez[Test],"="&amp;$AE52&amp;".*",TabSynthez[Page6],"Invalidé")&gt;0,IF(COUNTIFS(TabSynthez[Test],"="&amp;$AE52&amp;".*",TabSynthez[Page6],"Indéterminé")&gt;0,0,1),0)</f>
        <v>0</v>
      </c>
      <c r="AM165" s="256">
        <f>IF(COUNTIFS(TabSynthez[Test],"="&amp;$AE52&amp;".*",TabSynthez[Page7],"Invalidé")&gt;0,IF(COUNTIFS(TabSynthez[Test],"="&amp;$AE52&amp;".*",TabSynthez[Page7],"Indéterminé")&gt;0,0,1),0)</f>
        <v>0</v>
      </c>
      <c r="AN165" s="256">
        <f>IF(COUNTIFS(TabSynthez[Test],"="&amp;$AE52&amp;".*",TabSynthez[Page8],"Invalidé")&gt;0,IF(COUNTIFS(TabSynthez[Test],"="&amp;$AE52&amp;".*",TabSynthez[Page8],"Indéterminé")&gt;0,0,1),0)</f>
        <v>0</v>
      </c>
      <c r="AO165" s="256">
        <f>IF(COUNTIFS(TabSynthez[Test],"="&amp;$AE52&amp;".*",TabSynthez[Page9],"Invalidé")&gt;0,IF(COUNTIFS(TabSynthez[Test],"="&amp;$AE52&amp;".*",TabSynthez[Page9],"Indéterminé")&gt;0,0,1),0)</f>
        <v>0</v>
      </c>
      <c r="AP165" s="256">
        <f>IF(COUNTIFS(TabSynthez[Test],"="&amp;$AE52&amp;".*",TabSynthez[Page10],"Invalidé")&gt;0,IF(COUNTIFS(TabSynthez[Test],"="&amp;$AE52&amp;".*",TabSynthez[Page10],"Indéterminé")&gt;0,0,1),0)</f>
        <v>0</v>
      </c>
      <c r="AQ165" s="256">
        <f>IF(COUNTIFS(TabSynthez[Test],"="&amp;$AE52&amp;".*",TabSynthez[Page11],"Invalidé")&gt;0,IF(COUNTIFS(TabSynthez[Test],"="&amp;$AE52&amp;".*",TabSynthez[Page11],"Indéterminé")&gt;0,0,1),0)</f>
        <v>1</v>
      </c>
      <c r="AR165" s="256">
        <f>IF(COUNTIFS(TabSynthez[Test],"="&amp;$AE52&amp;".*",TabSynthez[Page12],"Invalidé")&gt;0,IF(COUNTIFS(TabSynthez[Test],"="&amp;$AE52&amp;".*",TabSynthez[Page12],"Indéterminé")&gt;0,0,1),0)</f>
        <v>0</v>
      </c>
      <c r="AS165" s="256">
        <f>IF(COUNTIFS(TabSynthez[Test],"="&amp;$AE52&amp;".*",TabSynthez[Page13],"Invalidé")&gt;0,IF(COUNTIFS(TabSynthez[Test],"="&amp;$AE52&amp;".*",TabSynthez[Page13],"Indéterminé")&gt;0,0,1),0)</f>
        <v>0</v>
      </c>
      <c r="AT165" s="256">
        <f>IF(COUNTIFS(TabSynthez[Test],"="&amp;$AE52&amp;".*",TabSynthez[Page14],"Invalidé")&gt;0,IF(COUNTIFS(TabSynthez[Test],"="&amp;$AE52&amp;".*",TabSynthez[Page14],"Indéterminé")&gt;0,0,1),0)</f>
        <v>0</v>
      </c>
      <c r="AU165" s="256">
        <f>IF(COUNTIFS(TabSynthez[Test],"="&amp;$AE52&amp;".*",TabSynthez[Page15],"Invalidé")&gt;0,IF(COUNTIFS(TabSynthez[Test],"="&amp;$AE52&amp;".*",TabSynthez[Page15],"Indéterminé")&gt;0,0,1),0)</f>
        <v>0</v>
      </c>
      <c r="AV165" s="256">
        <f>IF(COUNTIFS(TabSynthez[Test],"="&amp;$AE52&amp;".*",TabSynthez[Page16],"Invalidé")&gt;0,IF(COUNTIFS(TabSynthez[Test],"="&amp;$AE52&amp;".*",TabSynthez[Page16],"Indéterminé")&gt;0,0,1),0)</f>
        <v>0</v>
      </c>
      <c r="AW165" s="256">
        <f>IF(COUNTIFS(TabSynthez[Test],"="&amp;$AE52&amp;".*",TabSynthez[Page17],"Invalidé")&gt;0,IF(COUNTIFS(TabSynthez[Test],"="&amp;$AE52&amp;".*",TabSynthez[Page17],"Indéterminé")&gt;0,0,1),0)</f>
        <v>0</v>
      </c>
      <c r="AX165" s="256">
        <f>IF(COUNTIFS(TabSynthez[Test],"="&amp;$AE52&amp;".*",TabSynthez[Page18],"Invalidé")&gt;0,IF(COUNTIFS(TabSynthez[Test],"="&amp;$AE52&amp;".*",TabSynthez[Page18],"Indéterminé")&gt;0,0,1),0)</f>
        <v>0</v>
      </c>
      <c r="AY165" s="256">
        <f>IF(COUNTIFS(TabSynthez[Test],"="&amp;$AE52&amp;".*",TabSynthez[Page19],"Invalidé")&gt;0,IF(COUNTIFS(TabSynthez[Test],"="&amp;$AE52&amp;".*",TabSynthez[Page19],"Indéterminé")&gt;0,0,1),0)</f>
        <v>0</v>
      </c>
      <c r="AZ165" s="256">
        <f>IF(COUNTIFS(TabSynthez[Test],"="&amp;$AE52&amp;".*",TabSynthez[Page20],"Invalidé")&gt;0,IF(COUNTIFS(TabSynthez[Test],"="&amp;$AE52&amp;".*",TabSynthez[Page20],"Indéterminé")&gt;0,0,1),0)</f>
        <v>0</v>
      </c>
      <c r="BA165" s="256">
        <f>IF(COUNTIFS(TabSynthez[Test],"="&amp;$AE52&amp;".*",TabSynthez[Page21],"Invalidé")&gt;0,IF(COUNTIFS(TabSynthez[Test],"="&amp;$AE52&amp;".*",TabSynthez[Page21],"Indéterminé")&gt;0,0,1),0)</f>
        <v>0</v>
      </c>
    </row>
    <row r="166" spans="1:53" s="9" customFormat="1" x14ac:dyDescent="0.25">
      <c r="A166" s="68"/>
      <c r="B166" s="75" t="str">
        <f>Modèle!B168</f>
        <v>Présentation de l'information</v>
      </c>
      <c r="C166" s="82" t="str">
        <f>Modèle!D168</f>
        <v>10.6.1</v>
      </c>
      <c r="D166" s="83" t="str">
        <f>Modèle!E168</f>
        <v>A</v>
      </c>
      <c r="E166" s="188">
        <f ca="1">COUNTIF(OFFSET(Synthèse!$G175,0,0,1,COUNTA(Synthèse!$10:$10)-6),"="&amp;$E$1)</f>
        <v>13</v>
      </c>
      <c r="F166" s="188">
        <f ca="1">COUNTIF(OFFSET(Synthèse!$G175,0,0,1,COUNTA(Synthèse!$10:$10)-6),"="&amp;$F$1)</f>
        <v>4</v>
      </c>
      <c r="G166" s="188">
        <f ca="1">COUNTIF(OFFSET(Synthèse!$G175,0,0,1,COUNTA(Synthèse!$10:$10)-6),"="&amp;$G$1)</f>
        <v>0</v>
      </c>
      <c r="H166" s="188">
        <f ca="1">COUNTIF(OFFSET(Synthèse!$G175,0,0,1,COUNTA(Synthèse!$10:$10)-6),"="&amp;$H$1)</f>
        <v>4</v>
      </c>
      <c r="I166" s="214">
        <f t="shared" ca="1" si="25"/>
        <v>21</v>
      </c>
      <c r="J166" s="68"/>
      <c r="K166" s="96"/>
      <c r="S166" s="68"/>
      <c r="U166" s="68"/>
      <c r="X166" s="68"/>
      <c r="AA166" s="68"/>
      <c r="AD166" s="68"/>
      <c r="AE166" s="224" t="str">
        <f t="shared" ref="AE166:AE197" si="27">$AE53</f>
        <v>5.6</v>
      </c>
      <c r="AG166" s="256">
        <f>IF(COUNTIFS(TabSynthez[Test],"="&amp;$AE53&amp;".*",TabSynthez[Page1],"Invalidé")&gt;0,IF(COUNTIFS(TabSynthez[Test],"="&amp;$AE53&amp;".*",TabSynthez[Page1],"Indéterminé")&gt;0,0,1),0)</f>
        <v>0</v>
      </c>
      <c r="AH166" s="256">
        <f>IF(COUNTIFS(TabSynthez[Test],"="&amp;$AE53&amp;".*",TabSynthez[Page2],"Invalidé")&gt;0,IF(COUNTIFS(TabSynthez[Test],"="&amp;$AE53&amp;".*",TabSynthez[Page2],"Indéterminé")&gt;0,0,1),0)</f>
        <v>0</v>
      </c>
      <c r="AI166" s="256">
        <f>IF(COUNTIFS(TabSynthez[Test],"="&amp;$AE53&amp;".*",TabSynthez[Page3],"Invalidé")&gt;0,IF(COUNTIFS(TabSynthez[Test],"="&amp;$AE53&amp;".*",TabSynthez[Page3],"Indéterminé")&gt;0,0,1),0)</f>
        <v>0</v>
      </c>
      <c r="AJ166" s="256">
        <f>IF(COUNTIFS(TabSynthez[Test],"="&amp;$AE53&amp;".*",TabSynthez[Page4],"Invalidé")&gt;0,IF(COUNTIFS(TabSynthez[Test],"="&amp;$AE53&amp;".*",TabSynthez[Page4],"Indéterminé")&gt;0,0,1),0)</f>
        <v>0</v>
      </c>
      <c r="AK166" s="256">
        <f>IF(COUNTIFS(TabSynthez[Test],"="&amp;$AE53&amp;".*",TabSynthez[Page5],"Invalidé")&gt;0,IF(COUNTIFS(TabSynthez[Test],"="&amp;$AE53&amp;".*",TabSynthez[Page5],"Indéterminé")&gt;0,0,1),0)</f>
        <v>0</v>
      </c>
      <c r="AL166" s="256">
        <f>IF(COUNTIFS(TabSynthez[Test],"="&amp;$AE53&amp;".*",TabSynthez[Page6],"Invalidé")&gt;0,IF(COUNTIFS(TabSynthez[Test],"="&amp;$AE53&amp;".*",TabSynthez[Page6],"Indéterminé")&gt;0,0,1),0)</f>
        <v>0</v>
      </c>
      <c r="AM166" s="256">
        <f>IF(COUNTIFS(TabSynthez[Test],"="&amp;$AE53&amp;".*",TabSynthez[Page7],"Invalidé")&gt;0,IF(COUNTIFS(TabSynthez[Test],"="&amp;$AE53&amp;".*",TabSynthez[Page7],"Indéterminé")&gt;0,0,1),0)</f>
        <v>0</v>
      </c>
      <c r="AN166" s="256">
        <f>IF(COUNTIFS(TabSynthez[Test],"="&amp;$AE53&amp;".*",TabSynthez[Page8],"Invalidé")&gt;0,IF(COUNTIFS(TabSynthez[Test],"="&amp;$AE53&amp;".*",TabSynthez[Page8],"Indéterminé")&gt;0,0,1),0)</f>
        <v>0</v>
      </c>
      <c r="AO166" s="256">
        <f>IF(COUNTIFS(TabSynthez[Test],"="&amp;$AE53&amp;".*",TabSynthez[Page9],"Invalidé")&gt;0,IF(COUNTIFS(TabSynthez[Test],"="&amp;$AE53&amp;".*",TabSynthez[Page9],"Indéterminé")&gt;0,0,1),0)</f>
        <v>0</v>
      </c>
      <c r="AP166" s="256">
        <f>IF(COUNTIFS(TabSynthez[Test],"="&amp;$AE53&amp;".*",TabSynthez[Page10],"Invalidé")&gt;0,IF(COUNTIFS(TabSynthez[Test],"="&amp;$AE53&amp;".*",TabSynthez[Page10],"Indéterminé")&gt;0,0,1),0)</f>
        <v>0</v>
      </c>
      <c r="AQ166" s="256">
        <f>IF(COUNTIFS(TabSynthez[Test],"="&amp;$AE53&amp;".*",TabSynthez[Page11],"Invalidé")&gt;0,IF(COUNTIFS(TabSynthez[Test],"="&amp;$AE53&amp;".*",TabSynthez[Page11],"Indéterminé")&gt;0,0,1),0)</f>
        <v>0</v>
      </c>
      <c r="AR166" s="256">
        <f>IF(COUNTIFS(TabSynthez[Test],"="&amp;$AE53&amp;".*",TabSynthez[Page12],"Invalidé")&gt;0,IF(COUNTIFS(TabSynthez[Test],"="&amp;$AE53&amp;".*",TabSynthez[Page12],"Indéterminé")&gt;0,0,1),0)</f>
        <v>0</v>
      </c>
      <c r="AS166" s="256">
        <f>IF(COUNTIFS(TabSynthez[Test],"="&amp;$AE53&amp;".*",TabSynthez[Page13],"Invalidé")&gt;0,IF(COUNTIFS(TabSynthez[Test],"="&amp;$AE53&amp;".*",TabSynthez[Page13],"Indéterminé")&gt;0,0,1),0)</f>
        <v>0</v>
      </c>
      <c r="AT166" s="256">
        <f>IF(COUNTIFS(TabSynthez[Test],"="&amp;$AE53&amp;".*",TabSynthez[Page14],"Invalidé")&gt;0,IF(COUNTIFS(TabSynthez[Test],"="&amp;$AE53&amp;".*",TabSynthez[Page14],"Indéterminé")&gt;0,0,1),0)</f>
        <v>0</v>
      </c>
      <c r="AU166" s="256">
        <f>IF(COUNTIFS(TabSynthez[Test],"="&amp;$AE53&amp;".*",TabSynthez[Page15],"Invalidé")&gt;0,IF(COUNTIFS(TabSynthez[Test],"="&amp;$AE53&amp;".*",TabSynthez[Page15],"Indéterminé")&gt;0,0,1),0)</f>
        <v>0</v>
      </c>
      <c r="AV166" s="256">
        <f>IF(COUNTIFS(TabSynthez[Test],"="&amp;$AE53&amp;".*",TabSynthez[Page16],"Invalidé")&gt;0,IF(COUNTIFS(TabSynthez[Test],"="&amp;$AE53&amp;".*",TabSynthez[Page16],"Indéterminé")&gt;0,0,1),0)</f>
        <v>0</v>
      </c>
      <c r="AW166" s="256">
        <f>IF(COUNTIFS(TabSynthez[Test],"="&amp;$AE53&amp;".*",TabSynthez[Page17],"Invalidé")&gt;0,IF(COUNTIFS(TabSynthez[Test],"="&amp;$AE53&amp;".*",TabSynthez[Page17],"Indéterminé")&gt;0,0,1),0)</f>
        <v>0</v>
      </c>
      <c r="AX166" s="256">
        <f>IF(COUNTIFS(TabSynthez[Test],"="&amp;$AE53&amp;".*",TabSynthez[Page18],"Invalidé")&gt;0,IF(COUNTIFS(TabSynthez[Test],"="&amp;$AE53&amp;".*",TabSynthez[Page18],"Indéterminé")&gt;0,0,1),0)</f>
        <v>0</v>
      </c>
      <c r="AY166" s="256">
        <f>IF(COUNTIFS(TabSynthez[Test],"="&amp;$AE53&amp;".*",TabSynthez[Page19],"Invalidé")&gt;0,IF(COUNTIFS(TabSynthez[Test],"="&amp;$AE53&amp;".*",TabSynthez[Page19],"Indéterminé")&gt;0,0,1),0)</f>
        <v>0</v>
      </c>
      <c r="AZ166" s="256">
        <f>IF(COUNTIFS(TabSynthez[Test],"="&amp;$AE53&amp;".*",TabSynthez[Page20],"Invalidé")&gt;0,IF(COUNTIFS(TabSynthez[Test],"="&amp;$AE53&amp;".*",TabSynthez[Page20],"Indéterminé")&gt;0,0,1),0)</f>
        <v>0</v>
      </c>
      <c r="BA166" s="256">
        <f>IF(COUNTIFS(TabSynthez[Test],"="&amp;$AE53&amp;".*",TabSynthez[Page21],"Invalidé")&gt;0,IF(COUNTIFS(TabSynthez[Test],"="&amp;$AE53&amp;".*",TabSynthez[Page21],"Indéterminé")&gt;0,0,1),0)</f>
        <v>0</v>
      </c>
    </row>
    <row r="167" spans="1:53" s="9" customFormat="1" x14ac:dyDescent="0.25">
      <c r="A167" s="68"/>
      <c r="B167" s="74" t="str">
        <f>Modèle!B169</f>
        <v>Présentation de l'information</v>
      </c>
      <c r="C167" s="80" t="str">
        <f>Modèle!D169</f>
        <v>10.7.1</v>
      </c>
      <c r="D167" s="81" t="str">
        <f>Modèle!E169</f>
        <v>A</v>
      </c>
      <c r="E167" s="187">
        <f ca="1">COUNTIF(OFFSET(Synthèse!$G176,0,0,1,COUNTA(Synthèse!$10:$10)-6),"="&amp;$E$1)</f>
        <v>3</v>
      </c>
      <c r="F167" s="187">
        <f ca="1">COUNTIF(OFFSET(Synthèse!$G176,0,0,1,COUNTA(Synthèse!$10:$10)-6),"="&amp;$F$1)</f>
        <v>18</v>
      </c>
      <c r="G167" s="187">
        <f ca="1">COUNTIF(OFFSET(Synthèse!$G176,0,0,1,COUNTA(Synthèse!$10:$10)-6),"="&amp;$G$1)</f>
        <v>0</v>
      </c>
      <c r="H167" s="187">
        <f ca="1">COUNTIF(OFFSET(Synthèse!$G176,0,0,1,COUNTA(Synthèse!$10:$10)-6),"="&amp;$H$1)</f>
        <v>0</v>
      </c>
      <c r="I167" s="214">
        <f t="shared" ca="1" si="25"/>
        <v>21</v>
      </c>
      <c r="J167" s="68"/>
      <c r="K167" s="96"/>
      <c r="L167" s="16"/>
      <c r="N167" s="16"/>
      <c r="P167" s="16"/>
      <c r="S167" s="68"/>
      <c r="U167" s="68"/>
      <c r="X167" s="68"/>
      <c r="AA167" s="68"/>
      <c r="AD167" s="68"/>
      <c r="AE167" s="224" t="str">
        <f t="shared" si="27"/>
        <v>5.7</v>
      </c>
      <c r="AG167" s="256">
        <f>IF(COUNTIFS(TabSynthez[Test],"="&amp;$AE54&amp;".*",TabSynthez[Page1],"Invalidé")&gt;0,IF(COUNTIFS(TabSynthez[Test],"="&amp;$AE54&amp;".*",TabSynthez[Page1],"Indéterminé")&gt;0,0,1),0)</f>
        <v>0</v>
      </c>
      <c r="AH167" s="256">
        <f>IF(COUNTIFS(TabSynthez[Test],"="&amp;$AE54&amp;".*",TabSynthez[Page2],"Invalidé")&gt;0,IF(COUNTIFS(TabSynthez[Test],"="&amp;$AE54&amp;".*",TabSynthez[Page2],"Indéterminé")&gt;0,0,1),0)</f>
        <v>0</v>
      </c>
      <c r="AI167" s="256">
        <f>IF(COUNTIFS(TabSynthez[Test],"="&amp;$AE54&amp;".*",TabSynthez[Page3],"Invalidé")&gt;0,IF(COUNTIFS(TabSynthez[Test],"="&amp;$AE54&amp;".*",TabSynthez[Page3],"Indéterminé")&gt;0,0,1),0)</f>
        <v>0</v>
      </c>
      <c r="AJ167" s="256">
        <f>IF(COUNTIFS(TabSynthez[Test],"="&amp;$AE54&amp;".*",TabSynthez[Page4],"Invalidé")&gt;0,IF(COUNTIFS(TabSynthez[Test],"="&amp;$AE54&amp;".*",TabSynthez[Page4],"Indéterminé")&gt;0,0,1),0)</f>
        <v>0</v>
      </c>
      <c r="AK167" s="256">
        <f>IF(COUNTIFS(TabSynthez[Test],"="&amp;$AE54&amp;".*",TabSynthez[Page5],"Invalidé")&gt;0,IF(COUNTIFS(TabSynthez[Test],"="&amp;$AE54&amp;".*",TabSynthez[Page5],"Indéterminé")&gt;0,0,1),0)</f>
        <v>0</v>
      </c>
      <c r="AL167" s="256">
        <f>IF(COUNTIFS(TabSynthez[Test],"="&amp;$AE54&amp;".*",TabSynthez[Page6],"Invalidé")&gt;0,IF(COUNTIFS(TabSynthez[Test],"="&amp;$AE54&amp;".*",TabSynthez[Page6],"Indéterminé")&gt;0,0,1),0)</f>
        <v>0</v>
      </c>
      <c r="AM167" s="256">
        <f>IF(COUNTIFS(TabSynthez[Test],"="&amp;$AE54&amp;".*",TabSynthez[Page7],"Invalidé")&gt;0,IF(COUNTIFS(TabSynthez[Test],"="&amp;$AE54&amp;".*",TabSynthez[Page7],"Indéterminé")&gt;0,0,1),0)</f>
        <v>0</v>
      </c>
      <c r="AN167" s="256">
        <f>IF(COUNTIFS(TabSynthez[Test],"="&amp;$AE54&amp;".*",TabSynthez[Page8],"Invalidé")&gt;0,IF(COUNTIFS(TabSynthez[Test],"="&amp;$AE54&amp;".*",TabSynthez[Page8],"Indéterminé")&gt;0,0,1),0)</f>
        <v>0</v>
      </c>
      <c r="AO167" s="256">
        <f>IF(COUNTIFS(TabSynthez[Test],"="&amp;$AE54&amp;".*",TabSynthez[Page9],"Invalidé")&gt;0,IF(COUNTIFS(TabSynthez[Test],"="&amp;$AE54&amp;".*",TabSynthez[Page9],"Indéterminé")&gt;0,0,1),0)</f>
        <v>0</v>
      </c>
      <c r="AP167" s="256">
        <f>IF(COUNTIFS(TabSynthez[Test],"="&amp;$AE54&amp;".*",TabSynthez[Page10],"Invalidé")&gt;0,IF(COUNTIFS(TabSynthez[Test],"="&amp;$AE54&amp;".*",TabSynthez[Page10],"Indéterminé")&gt;0,0,1),0)</f>
        <v>0</v>
      </c>
      <c r="AQ167" s="256">
        <f>IF(COUNTIFS(TabSynthez[Test],"="&amp;$AE54&amp;".*",TabSynthez[Page11],"Invalidé")&gt;0,IF(COUNTIFS(TabSynthez[Test],"="&amp;$AE54&amp;".*",TabSynthez[Page11],"Indéterminé")&gt;0,0,1),0)</f>
        <v>0</v>
      </c>
      <c r="AR167" s="256">
        <f>IF(COUNTIFS(TabSynthez[Test],"="&amp;$AE54&amp;".*",TabSynthez[Page12],"Invalidé")&gt;0,IF(COUNTIFS(TabSynthez[Test],"="&amp;$AE54&amp;".*",TabSynthez[Page12],"Indéterminé")&gt;0,0,1),0)</f>
        <v>0</v>
      </c>
      <c r="AS167" s="256">
        <f>IF(COUNTIFS(TabSynthez[Test],"="&amp;$AE54&amp;".*",TabSynthez[Page13],"Invalidé")&gt;0,IF(COUNTIFS(TabSynthez[Test],"="&amp;$AE54&amp;".*",TabSynthez[Page13],"Indéterminé")&gt;0,0,1),0)</f>
        <v>0</v>
      </c>
      <c r="AT167" s="256">
        <f>IF(COUNTIFS(TabSynthez[Test],"="&amp;$AE54&amp;".*",TabSynthez[Page14],"Invalidé")&gt;0,IF(COUNTIFS(TabSynthez[Test],"="&amp;$AE54&amp;".*",TabSynthez[Page14],"Indéterminé")&gt;0,0,1),0)</f>
        <v>0</v>
      </c>
      <c r="AU167" s="256">
        <f>IF(COUNTIFS(TabSynthez[Test],"="&amp;$AE54&amp;".*",TabSynthez[Page15],"Invalidé")&gt;0,IF(COUNTIFS(TabSynthez[Test],"="&amp;$AE54&amp;".*",TabSynthez[Page15],"Indéterminé")&gt;0,0,1),0)</f>
        <v>1</v>
      </c>
      <c r="AV167" s="256">
        <f>IF(COUNTIFS(TabSynthez[Test],"="&amp;$AE54&amp;".*",TabSynthez[Page16],"Invalidé")&gt;0,IF(COUNTIFS(TabSynthez[Test],"="&amp;$AE54&amp;".*",TabSynthez[Page16],"Indéterminé")&gt;0,0,1),0)</f>
        <v>0</v>
      </c>
      <c r="AW167" s="256">
        <f>IF(COUNTIFS(TabSynthez[Test],"="&amp;$AE54&amp;".*",TabSynthez[Page17],"Invalidé")&gt;0,IF(COUNTIFS(TabSynthez[Test],"="&amp;$AE54&amp;".*",TabSynthez[Page17],"Indéterminé")&gt;0,0,1),0)</f>
        <v>0</v>
      </c>
      <c r="AX167" s="256">
        <f>IF(COUNTIFS(TabSynthez[Test],"="&amp;$AE54&amp;".*",TabSynthez[Page18],"Invalidé")&gt;0,IF(COUNTIFS(TabSynthez[Test],"="&amp;$AE54&amp;".*",TabSynthez[Page18],"Indéterminé")&gt;0,0,1),0)</f>
        <v>0</v>
      </c>
      <c r="AY167" s="256">
        <f>IF(COUNTIFS(TabSynthez[Test],"="&amp;$AE54&amp;".*",TabSynthez[Page19],"Invalidé")&gt;0,IF(COUNTIFS(TabSynthez[Test],"="&amp;$AE54&amp;".*",TabSynthez[Page19],"Indéterminé")&gt;0,0,1),0)</f>
        <v>0</v>
      </c>
      <c r="AZ167" s="256">
        <f>IF(COUNTIFS(TabSynthez[Test],"="&amp;$AE54&amp;".*",TabSynthez[Page20],"Invalidé")&gt;0,IF(COUNTIFS(TabSynthez[Test],"="&amp;$AE54&amp;".*",TabSynthez[Page20],"Indéterminé")&gt;0,0,1),0)</f>
        <v>0</v>
      </c>
      <c r="BA167" s="256">
        <f>IF(COUNTIFS(TabSynthez[Test],"="&amp;$AE54&amp;".*",TabSynthez[Page21],"Invalidé")&gt;0,IF(COUNTIFS(TabSynthez[Test],"="&amp;$AE54&amp;".*",TabSynthez[Page21],"Indéterminé")&gt;0,0,1),0)</f>
        <v>0</v>
      </c>
    </row>
    <row r="168" spans="1:53" s="9" customFormat="1" x14ac:dyDescent="0.25">
      <c r="A168" s="68"/>
      <c r="B168" s="75" t="str">
        <f>Modèle!B170</f>
        <v>Présentation de l'information</v>
      </c>
      <c r="C168" s="82" t="str">
        <f>Modèle!D170</f>
        <v>10.8.1</v>
      </c>
      <c r="D168" s="83" t="str">
        <f>Modèle!E170</f>
        <v>A</v>
      </c>
      <c r="E168" s="188">
        <f ca="1">COUNTIF(OFFSET(Synthèse!$G177,0,0,1,COUNTA(Synthèse!$10:$10)-6),"="&amp;$E$1)</f>
        <v>21</v>
      </c>
      <c r="F168" s="188">
        <f ca="1">COUNTIF(OFFSET(Synthèse!$G177,0,0,1,COUNTA(Synthèse!$10:$10)-6),"="&amp;$F$1)</f>
        <v>0</v>
      </c>
      <c r="G168" s="188">
        <f ca="1">COUNTIF(OFFSET(Synthèse!$G177,0,0,1,COUNTA(Synthèse!$10:$10)-6),"="&amp;$G$1)</f>
        <v>0</v>
      </c>
      <c r="H168" s="188">
        <f ca="1">COUNTIF(OFFSET(Synthèse!$G177,0,0,1,COUNTA(Synthèse!$10:$10)-6),"="&amp;$H$1)</f>
        <v>0</v>
      </c>
      <c r="I168" s="214">
        <f t="shared" ca="1" si="25"/>
        <v>21</v>
      </c>
      <c r="J168" s="68"/>
      <c r="K168" s="96"/>
      <c r="S168" s="68"/>
      <c r="U168" s="68"/>
      <c r="X168" s="68"/>
      <c r="AA168" s="68"/>
      <c r="AD168" s="68"/>
      <c r="AE168" s="224" t="str">
        <f t="shared" si="27"/>
        <v>5.8</v>
      </c>
      <c r="AG168" s="256">
        <f>IF(COUNTIFS(TabSynthez[Test],"="&amp;$AE55&amp;".*",TabSynthez[Page1],"Invalidé")&gt;0,IF(COUNTIFS(TabSynthez[Test],"="&amp;$AE55&amp;".*",TabSynthez[Page1],"Indéterminé")&gt;0,0,1),0)</f>
        <v>0</v>
      </c>
      <c r="AH168" s="256">
        <f>IF(COUNTIFS(TabSynthez[Test],"="&amp;$AE55&amp;".*",TabSynthez[Page2],"Invalidé")&gt;0,IF(COUNTIFS(TabSynthez[Test],"="&amp;$AE55&amp;".*",TabSynthez[Page2],"Indéterminé")&gt;0,0,1),0)</f>
        <v>0</v>
      </c>
      <c r="AI168" s="256">
        <f>IF(COUNTIFS(TabSynthez[Test],"="&amp;$AE55&amp;".*",TabSynthez[Page3],"Invalidé")&gt;0,IF(COUNTIFS(TabSynthez[Test],"="&amp;$AE55&amp;".*",TabSynthez[Page3],"Indéterminé")&gt;0,0,1),0)</f>
        <v>0</v>
      </c>
      <c r="AJ168" s="256">
        <f>IF(COUNTIFS(TabSynthez[Test],"="&amp;$AE55&amp;".*",TabSynthez[Page4],"Invalidé")&gt;0,IF(COUNTIFS(TabSynthez[Test],"="&amp;$AE55&amp;".*",TabSynthez[Page4],"Indéterminé")&gt;0,0,1),0)</f>
        <v>0</v>
      </c>
      <c r="AK168" s="256">
        <f>IF(COUNTIFS(TabSynthez[Test],"="&amp;$AE55&amp;".*",TabSynthez[Page5],"Invalidé")&gt;0,IF(COUNTIFS(TabSynthez[Test],"="&amp;$AE55&amp;".*",TabSynthez[Page5],"Indéterminé")&gt;0,0,1),0)</f>
        <v>0</v>
      </c>
      <c r="AL168" s="256">
        <f>IF(COUNTIFS(TabSynthez[Test],"="&amp;$AE55&amp;".*",TabSynthez[Page6],"Invalidé")&gt;0,IF(COUNTIFS(TabSynthez[Test],"="&amp;$AE55&amp;".*",TabSynthez[Page6],"Indéterminé")&gt;0,0,1),0)</f>
        <v>1</v>
      </c>
      <c r="AM168" s="256">
        <f>IF(COUNTIFS(TabSynthez[Test],"="&amp;$AE55&amp;".*",TabSynthez[Page7],"Invalidé")&gt;0,IF(COUNTIFS(TabSynthez[Test],"="&amp;$AE55&amp;".*",TabSynthez[Page7],"Indéterminé")&gt;0,0,1),0)</f>
        <v>0</v>
      </c>
      <c r="AN168" s="256">
        <f>IF(COUNTIFS(TabSynthez[Test],"="&amp;$AE55&amp;".*",TabSynthez[Page8],"Invalidé")&gt;0,IF(COUNTIFS(TabSynthez[Test],"="&amp;$AE55&amp;".*",TabSynthez[Page8],"Indéterminé")&gt;0,0,1),0)</f>
        <v>0</v>
      </c>
      <c r="AO168" s="256">
        <f>IF(COUNTIFS(TabSynthez[Test],"="&amp;$AE55&amp;".*",TabSynthez[Page9],"Invalidé")&gt;0,IF(COUNTIFS(TabSynthez[Test],"="&amp;$AE55&amp;".*",TabSynthez[Page9],"Indéterminé")&gt;0,0,1),0)</f>
        <v>0</v>
      </c>
      <c r="AP168" s="256">
        <f>IF(COUNTIFS(TabSynthez[Test],"="&amp;$AE55&amp;".*",TabSynthez[Page10],"Invalidé")&gt;0,IF(COUNTIFS(TabSynthez[Test],"="&amp;$AE55&amp;".*",TabSynthez[Page10],"Indéterminé")&gt;0,0,1),0)</f>
        <v>0</v>
      </c>
      <c r="AQ168" s="256">
        <f>IF(COUNTIFS(TabSynthez[Test],"="&amp;$AE55&amp;".*",TabSynthez[Page11],"Invalidé")&gt;0,IF(COUNTIFS(TabSynthez[Test],"="&amp;$AE55&amp;".*",TabSynthez[Page11],"Indéterminé")&gt;0,0,1),0)</f>
        <v>0</v>
      </c>
      <c r="AR168" s="256">
        <f>IF(COUNTIFS(TabSynthez[Test],"="&amp;$AE55&amp;".*",TabSynthez[Page12],"Invalidé")&gt;0,IF(COUNTIFS(TabSynthez[Test],"="&amp;$AE55&amp;".*",TabSynthez[Page12],"Indéterminé")&gt;0,0,1),0)</f>
        <v>0</v>
      </c>
      <c r="AS168" s="256">
        <f>IF(COUNTIFS(TabSynthez[Test],"="&amp;$AE55&amp;".*",TabSynthez[Page13],"Invalidé")&gt;0,IF(COUNTIFS(TabSynthez[Test],"="&amp;$AE55&amp;".*",TabSynthez[Page13],"Indéterminé")&gt;0,0,1),0)</f>
        <v>0</v>
      </c>
      <c r="AT168" s="256">
        <f>IF(COUNTIFS(TabSynthez[Test],"="&amp;$AE55&amp;".*",TabSynthez[Page14],"Invalidé")&gt;0,IF(COUNTIFS(TabSynthez[Test],"="&amp;$AE55&amp;".*",TabSynthez[Page14],"Indéterminé")&gt;0,0,1),0)</f>
        <v>0</v>
      </c>
      <c r="AU168" s="256">
        <f>IF(COUNTIFS(TabSynthez[Test],"="&amp;$AE55&amp;".*",TabSynthez[Page15],"Invalidé")&gt;0,IF(COUNTIFS(TabSynthez[Test],"="&amp;$AE55&amp;".*",TabSynthez[Page15],"Indéterminé")&gt;0,0,1),0)</f>
        <v>0</v>
      </c>
      <c r="AV168" s="256">
        <f>IF(COUNTIFS(TabSynthez[Test],"="&amp;$AE55&amp;".*",TabSynthez[Page16],"Invalidé")&gt;0,IF(COUNTIFS(TabSynthez[Test],"="&amp;$AE55&amp;".*",TabSynthez[Page16],"Indéterminé")&gt;0,0,1),0)</f>
        <v>0</v>
      </c>
      <c r="AW168" s="256">
        <f>IF(COUNTIFS(TabSynthez[Test],"="&amp;$AE55&amp;".*",TabSynthez[Page17],"Invalidé")&gt;0,IF(COUNTIFS(TabSynthez[Test],"="&amp;$AE55&amp;".*",TabSynthez[Page17],"Indéterminé")&gt;0,0,1),0)</f>
        <v>0</v>
      </c>
      <c r="AX168" s="256">
        <f>IF(COUNTIFS(TabSynthez[Test],"="&amp;$AE55&amp;".*",TabSynthez[Page18],"Invalidé")&gt;0,IF(COUNTIFS(TabSynthez[Test],"="&amp;$AE55&amp;".*",TabSynthez[Page18],"Indéterminé")&gt;0,0,1),0)</f>
        <v>0</v>
      </c>
      <c r="AY168" s="256">
        <f>IF(COUNTIFS(TabSynthez[Test],"="&amp;$AE55&amp;".*",TabSynthez[Page19],"Invalidé")&gt;0,IF(COUNTIFS(TabSynthez[Test],"="&amp;$AE55&amp;".*",TabSynthez[Page19],"Indéterminé")&gt;0,0,1),0)</f>
        <v>0</v>
      </c>
      <c r="AZ168" s="256">
        <f>IF(COUNTIFS(TabSynthez[Test],"="&amp;$AE55&amp;".*",TabSynthez[Page20],"Invalidé")&gt;0,IF(COUNTIFS(TabSynthez[Test],"="&amp;$AE55&amp;".*",TabSynthez[Page20],"Indéterminé")&gt;0,0,1),0)</f>
        <v>0</v>
      </c>
      <c r="BA168" s="256">
        <f>IF(COUNTIFS(TabSynthez[Test],"="&amp;$AE55&amp;".*",TabSynthez[Page21],"Invalidé")&gt;0,IF(COUNTIFS(TabSynthez[Test],"="&amp;$AE55&amp;".*",TabSynthez[Page21],"Indéterminé")&gt;0,0,1),0)</f>
        <v>0</v>
      </c>
    </row>
    <row r="169" spans="1:53" s="9" customFormat="1" x14ac:dyDescent="0.25">
      <c r="A169" s="68"/>
      <c r="B169" s="74" t="str">
        <f>Modèle!B171</f>
        <v>Présentation de l'information</v>
      </c>
      <c r="C169" s="80" t="str">
        <f>Modèle!D171</f>
        <v>10.9.1</v>
      </c>
      <c r="D169" s="81" t="str">
        <f>Modèle!E171</f>
        <v>A</v>
      </c>
      <c r="E169" s="187">
        <f ca="1">COUNTIF(OFFSET(Synthèse!$G178,0,0,1,COUNTA(Synthèse!$10:$10)-6),"="&amp;$E$1)</f>
        <v>0</v>
      </c>
      <c r="F169" s="187">
        <f ca="1">COUNTIF(OFFSET(Synthèse!$G178,0,0,1,COUNTA(Synthèse!$10:$10)-6),"="&amp;$F$1)</f>
        <v>21</v>
      </c>
      <c r="G169" s="187">
        <f ca="1">COUNTIF(OFFSET(Synthèse!$G178,0,0,1,COUNTA(Synthèse!$10:$10)-6),"="&amp;$G$1)</f>
        <v>0</v>
      </c>
      <c r="H169" s="187">
        <f ca="1">COUNTIF(OFFSET(Synthèse!$G178,0,0,1,COUNTA(Synthèse!$10:$10)-6),"="&amp;$H$1)</f>
        <v>0</v>
      </c>
      <c r="I169" s="214">
        <f t="shared" ca="1" si="25"/>
        <v>21</v>
      </c>
      <c r="J169" s="68"/>
      <c r="K169" s="96"/>
      <c r="S169" s="68"/>
      <c r="U169" s="68"/>
      <c r="X169" s="68"/>
      <c r="AA169" s="68"/>
      <c r="AD169" s="68"/>
      <c r="AE169" s="224" t="str">
        <f t="shared" si="27"/>
        <v>6.1</v>
      </c>
      <c r="AG169" s="256">
        <f>IF(COUNTIFS(TabSynthez[Test],"="&amp;$AE56&amp;".*",TabSynthez[Page1],"Invalidé")&gt;0,IF(COUNTIFS(TabSynthez[Test],"="&amp;$AE56&amp;".*",TabSynthez[Page1],"Indéterminé")&gt;0,0,1),0)</f>
        <v>1</v>
      </c>
      <c r="AH169" s="256">
        <f>IF(COUNTIFS(TabSynthez[Test],"="&amp;$AE56&amp;".*",TabSynthez[Page2],"Invalidé")&gt;0,IF(COUNTIFS(TabSynthez[Test],"="&amp;$AE56&amp;".*",TabSynthez[Page2],"Indéterminé")&gt;0,0,1),0)</f>
        <v>1</v>
      </c>
      <c r="AI169" s="256">
        <f>IF(COUNTIFS(TabSynthez[Test],"="&amp;$AE56&amp;".*",TabSynthez[Page3],"Invalidé")&gt;0,IF(COUNTIFS(TabSynthez[Test],"="&amp;$AE56&amp;".*",TabSynthez[Page3],"Indéterminé")&gt;0,0,1),0)</f>
        <v>1</v>
      </c>
      <c r="AJ169" s="256">
        <f>IF(COUNTIFS(TabSynthez[Test],"="&amp;$AE56&amp;".*",TabSynthez[Page4],"Invalidé")&gt;0,IF(COUNTIFS(TabSynthez[Test],"="&amp;$AE56&amp;".*",TabSynthez[Page4],"Indéterminé")&gt;0,0,1),0)</f>
        <v>1</v>
      </c>
      <c r="AK169" s="256">
        <f>IF(COUNTIFS(TabSynthez[Test],"="&amp;$AE56&amp;".*",TabSynthez[Page5],"Invalidé")&gt;0,IF(COUNTIFS(TabSynthez[Test],"="&amp;$AE56&amp;".*",TabSynthez[Page5],"Indéterminé")&gt;0,0,1),0)</f>
        <v>1</v>
      </c>
      <c r="AL169" s="256">
        <f>IF(COUNTIFS(TabSynthez[Test],"="&amp;$AE56&amp;".*",TabSynthez[Page6],"Invalidé")&gt;0,IF(COUNTIFS(TabSynthez[Test],"="&amp;$AE56&amp;".*",TabSynthez[Page6],"Indéterminé")&gt;0,0,1),0)</f>
        <v>1</v>
      </c>
      <c r="AM169" s="256">
        <f>IF(COUNTIFS(TabSynthez[Test],"="&amp;$AE56&amp;".*",TabSynthez[Page7],"Invalidé")&gt;0,IF(COUNTIFS(TabSynthez[Test],"="&amp;$AE56&amp;".*",TabSynthez[Page7],"Indéterminé")&gt;0,0,1),0)</f>
        <v>1</v>
      </c>
      <c r="AN169" s="256">
        <f>IF(COUNTIFS(TabSynthez[Test],"="&amp;$AE56&amp;".*",TabSynthez[Page8],"Invalidé")&gt;0,IF(COUNTIFS(TabSynthez[Test],"="&amp;$AE56&amp;".*",TabSynthez[Page8],"Indéterminé")&gt;0,0,1),0)</f>
        <v>1</v>
      </c>
      <c r="AO169" s="256">
        <f>IF(COUNTIFS(TabSynthez[Test],"="&amp;$AE56&amp;".*",TabSynthez[Page9],"Invalidé")&gt;0,IF(COUNTIFS(TabSynthez[Test],"="&amp;$AE56&amp;".*",TabSynthez[Page9],"Indéterminé")&gt;0,0,1),0)</f>
        <v>1</v>
      </c>
      <c r="AP169" s="256">
        <f>IF(COUNTIFS(TabSynthez[Test],"="&amp;$AE56&amp;".*",TabSynthez[Page10],"Invalidé")&gt;0,IF(COUNTIFS(TabSynthez[Test],"="&amp;$AE56&amp;".*",TabSynthez[Page10],"Indéterminé")&gt;0,0,1),0)</f>
        <v>1</v>
      </c>
      <c r="AQ169" s="256">
        <f>IF(COUNTIFS(TabSynthez[Test],"="&amp;$AE56&amp;".*",TabSynthez[Page11],"Invalidé")&gt;0,IF(COUNTIFS(TabSynthez[Test],"="&amp;$AE56&amp;".*",TabSynthez[Page11],"Indéterminé")&gt;0,0,1),0)</f>
        <v>1</v>
      </c>
      <c r="AR169" s="256">
        <f>IF(COUNTIFS(TabSynthez[Test],"="&amp;$AE56&amp;".*",TabSynthez[Page12],"Invalidé")&gt;0,IF(COUNTIFS(TabSynthez[Test],"="&amp;$AE56&amp;".*",TabSynthez[Page12],"Indéterminé")&gt;0,0,1),0)</f>
        <v>1</v>
      </c>
      <c r="AS169" s="256">
        <f>IF(COUNTIFS(TabSynthez[Test],"="&amp;$AE56&amp;".*",TabSynthez[Page13],"Invalidé")&gt;0,IF(COUNTIFS(TabSynthez[Test],"="&amp;$AE56&amp;".*",TabSynthez[Page13],"Indéterminé")&gt;0,0,1),0)</f>
        <v>1</v>
      </c>
      <c r="AT169" s="256">
        <f>IF(COUNTIFS(TabSynthez[Test],"="&amp;$AE56&amp;".*",TabSynthez[Page14],"Invalidé")&gt;0,IF(COUNTIFS(TabSynthez[Test],"="&amp;$AE56&amp;".*",TabSynthez[Page14],"Indéterminé")&gt;0,0,1),0)</f>
        <v>1</v>
      </c>
      <c r="AU169" s="256">
        <f>IF(COUNTIFS(TabSynthez[Test],"="&amp;$AE56&amp;".*",TabSynthez[Page15],"Invalidé")&gt;0,IF(COUNTIFS(TabSynthez[Test],"="&amp;$AE56&amp;".*",TabSynthez[Page15],"Indéterminé")&gt;0,0,1),0)</f>
        <v>1</v>
      </c>
      <c r="AV169" s="256">
        <f>IF(COUNTIFS(TabSynthez[Test],"="&amp;$AE56&amp;".*",TabSynthez[Page16],"Invalidé")&gt;0,IF(COUNTIFS(TabSynthez[Test],"="&amp;$AE56&amp;".*",TabSynthez[Page16],"Indéterminé")&gt;0,0,1),0)</f>
        <v>1</v>
      </c>
      <c r="AW169" s="256">
        <f>IF(COUNTIFS(TabSynthez[Test],"="&amp;$AE56&amp;".*",TabSynthez[Page17],"Invalidé")&gt;0,IF(COUNTIFS(TabSynthez[Test],"="&amp;$AE56&amp;".*",TabSynthez[Page17],"Indéterminé")&gt;0,0,1),0)</f>
        <v>1</v>
      </c>
      <c r="AX169" s="256">
        <f>IF(COUNTIFS(TabSynthez[Test],"="&amp;$AE56&amp;".*",TabSynthez[Page18],"Invalidé")&gt;0,IF(COUNTIFS(TabSynthez[Test],"="&amp;$AE56&amp;".*",TabSynthez[Page18],"Indéterminé")&gt;0,0,1),0)</f>
        <v>1</v>
      </c>
      <c r="AY169" s="256">
        <f>IF(COUNTIFS(TabSynthez[Test],"="&amp;$AE56&amp;".*",TabSynthez[Page19],"Invalidé")&gt;0,IF(COUNTIFS(TabSynthez[Test],"="&amp;$AE56&amp;".*",TabSynthez[Page19],"Indéterminé")&gt;0,0,1),0)</f>
        <v>1</v>
      </c>
      <c r="AZ169" s="256">
        <f>IF(COUNTIFS(TabSynthez[Test],"="&amp;$AE56&amp;".*",TabSynthez[Page20],"Invalidé")&gt;0,IF(COUNTIFS(TabSynthez[Test],"="&amp;$AE56&amp;".*",TabSynthez[Page20],"Indéterminé")&gt;0,0,1),0)</f>
        <v>1</v>
      </c>
      <c r="BA169" s="256">
        <f>IF(COUNTIFS(TabSynthez[Test],"="&amp;$AE56&amp;".*",TabSynthez[Page21],"Invalidé")&gt;0,IF(COUNTIFS(TabSynthez[Test],"="&amp;$AE56&amp;".*",TabSynthez[Page21],"Indéterminé")&gt;0,0,1),0)</f>
        <v>1</v>
      </c>
    </row>
    <row r="170" spans="1:53" s="9" customFormat="1" x14ac:dyDescent="0.25">
      <c r="A170" s="68"/>
      <c r="B170" s="74" t="str">
        <f>Modèle!B172</f>
        <v>Présentation de l'information</v>
      </c>
      <c r="C170" s="80" t="str">
        <f>Modèle!D172</f>
        <v>10.9.2</v>
      </c>
      <c r="D170" s="81" t="str">
        <f>Modèle!E172</f>
        <v>A</v>
      </c>
      <c r="E170" s="187">
        <f ca="1">COUNTIF(OFFSET(Synthèse!$G179,0,0,1,COUNTA(Synthèse!$10:$10)-6),"="&amp;$E$1)</f>
        <v>0</v>
      </c>
      <c r="F170" s="187">
        <f ca="1">COUNTIF(OFFSET(Synthèse!$G179,0,0,1,COUNTA(Synthèse!$10:$10)-6),"="&amp;$F$1)</f>
        <v>20</v>
      </c>
      <c r="G170" s="187">
        <f ca="1">COUNTIF(OFFSET(Synthèse!$G179,0,0,1,COUNTA(Synthèse!$10:$10)-6),"="&amp;$G$1)</f>
        <v>0</v>
      </c>
      <c r="H170" s="187">
        <f ca="1">COUNTIF(OFFSET(Synthèse!$G179,0,0,1,COUNTA(Synthèse!$10:$10)-6),"="&amp;$H$1)</f>
        <v>1</v>
      </c>
      <c r="I170" s="214">
        <f t="shared" ca="1" si="25"/>
        <v>21</v>
      </c>
      <c r="J170" s="68"/>
      <c r="K170" s="96"/>
      <c r="S170" s="68"/>
      <c r="U170" s="68"/>
      <c r="X170" s="68"/>
      <c r="AA170" s="68"/>
      <c r="AD170" s="68"/>
      <c r="AE170" s="224" t="str">
        <f t="shared" si="27"/>
        <v>6.2</v>
      </c>
      <c r="AG170" s="256">
        <f>IF(COUNTIFS(TabSynthez[Test],"="&amp;$AE57&amp;".*",TabSynthez[Page1],"Invalidé")&gt;0,IF(COUNTIFS(TabSynthez[Test],"="&amp;$AE57&amp;".*",TabSynthez[Page1],"Indéterminé")&gt;0,0,1),0)</f>
        <v>0</v>
      </c>
      <c r="AH170" s="256">
        <f>IF(COUNTIFS(TabSynthez[Test],"="&amp;$AE57&amp;".*",TabSynthez[Page2],"Invalidé")&gt;0,IF(COUNTIFS(TabSynthez[Test],"="&amp;$AE57&amp;".*",TabSynthez[Page2],"Indéterminé")&gt;0,0,1),0)</f>
        <v>0</v>
      </c>
      <c r="AI170" s="256">
        <f>IF(COUNTIFS(TabSynthez[Test],"="&amp;$AE57&amp;".*",TabSynthez[Page3],"Invalidé")&gt;0,IF(COUNTIFS(TabSynthez[Test],"="&amp;$AE57&amp;".*",TabSynthez[Page3],"Indéterminé")&gt;0,0,1),0)</f>
        <v>1</v>
      </c>
      <c r="AJ170" s="256">
        <f>IF(COUNTIFS(TabSynthez[Test],"="&amp;$AE57&amp;".*",TabSynthez[Page4],"Invalidé")&gt;0,IF(COUNTIFS(TabSynthez[Test],"="&amp;$AE57&amp;".*",TabSynthez[Page4],"Indéterminé")&gt;0,0,1),0)</f>
        <v>0</v>
      </c>
      <c r="AK170" s="256">
        <f>IF(COUNTIFS(TabSynthez[Test],"="&amp;$AE57&amp;".*",TabSynthez[Page5],"Invalidé")&gt;0,IF(COUNTIFS(TabSynthez[Test],"="&amp;$AE57&amp;".*",TabSynthez[Page5],"Indéterminé")&gt;0,0,1),0)</f>
        <v>0</v>
      </c>
      <c r="AL170" s="256">
        <f>IF(COUNTIFS(TabSynthez[Test],"="&amp;$AE57&amp;".*",TabSynthez[Page6],"Invalidé")&gt;0,IF(COUNTIFS(TabSynthez[Test],"="&amp;$AE57&amp;".*",TabSynthez[Page6],"Indéterminé")&gt;0,0,1),0)</f>
        <v>0</v>
      </c>
      <c r="AM170" s="256">
        <f>IF(COUNTIFS(TabSynthez[Test],"="&amp;$AE57&amp;".*",TabSynthez[Page7],"Invalidé")&gt;0,IF(COUNTIFS(TabSynthez[Test],"="&amp;$AE57&amp;".*",TabSynthez[Page7],"Indéterminé")&gt;0,0,1),0)</f>
        <v>1</v>
      </c>
      <c r="AN170" s="256">
        <f>IF(COUNTIFS(TabSynthez[Test],"="&amp;$AE57&amp;".*",TabSynthez[Page8],"Invalidé")&gt;0,IF(COUNTIFS(TabSynthez[Test],"="&amp;$AE57&amp;".*",TabSynthez[Page8],"Indéterminé")&gt;0,0,1),0)</f>
        <v>0</v>
      </c>
      <c r="AO170" s="256">
        <f>IF(COUNTIFS(TabSynthez[Test],"="&amp;$AE57&amp;".*",TabSynthez[Page9],"Invalidé")&gt;0,IF(COUNTIFS(TabSynthez[Test],"="&amp;$AE57&amp;".*",TabSynthez[Page9],"Indéterminé")&gt;0,0,1),0)</f>
        <v>0</v>
      </c>
      <c r="AP170" s="256">
        <f>IF(COUNTIFS(TabSynthez[Test],"="&amp;$AE57&amp;".*",TabSynthez[Page10],"Invalidé")&gt;0,IF(COUNTIFS(TabSynthez[Test],"="&amp;$AE57&amp;".*",TabSynthez[Page10],"Indéterminé")&gt;0,0,1),0)</f>
        <v>0</v>
      </c>
      <c r="AQ170" s="256">
        <f>IF(COUNTIFS(TabSynthez[Test],"="&amp;$AE57&amp;".*",TabSynthez[Page11],"Invalidé")&gt;0,IF(COUNTIFS(TabSynthez[Test],"="&amp;$AE57&amp;".*",TabSynthez[Page11],"Indéterminé")&gt;0,0,1),0)</f>
        <v>1</v>
      </c>
      <c r="AR170" s="256">
        <f>IF(COUNTIFS(TabSynthez[Test],"="&amp;$AE57&amp;".*",TabSynthez[Page12],"Invalidé")&gt;0,IF(COUNTIFS(TabSynthez[Test],"="&amp;$AE57&amp;".*",TabSynthez[Page12],"Indéterminé")&gt;0,0,1),0)</f>
        <v>0</v>
      </c>
      <c r="AS170" s="256">
        <f>IF(COUNTIFS(TabSynthez[Test],"="&amp;$AE57&amp;".*",TabSynthez[Page13],"Invalidé")&gt;0,IF(COUNTIFS(TabSynthez[Test],"="&amp;$AE57&amp;".*",TabSynthez[Page13],"Indéterminé")&gt;0,0,1),0)</f>
        <v>0</v>
      </c>
      <c r="AT170" s="256">
        <f>IF(COUNTIFS(TabSynthez[Test],"="&amp;$AE57&amp;".*",TabSynthez[Page14],"Invalidé")&gt;0,IF(COUNTIFS(TabSynthez[Test],"="&amp;$AE57&amp;".*",TabSynthez[Page14],"Indéterminé")&gt;0,0,1),0)</f>
        <v>0</v>
      </c>
      <c r="AU170" s="256">
        <f>IF(COUNTIFS(TabSynthez[Test],"="&amp;$AE57&amp;".*",TabSynthez[Page15],"Invalidé")&gt;0,IF(COUNTIFS(TabSynthez[Test],"="&amp;$AE57&amp;".*",TabSynthez[Page15],"Indéterminé")&gt;0,0,1),0)</f>
        <v>0</v>
      </c>
      <c r="AV170" s="256">
        <f>IF(COUNTIFS(TabSynthez[Test],"="&amp;$AE57&amp;".*",TabSynthez[Page16],"Invalidé")&gt;0,IF(COUNTIFS(TabSynthez[Test],"="&amp;$AE57&amp;".*",TabSynthez[Page16],"Indéterminé")&gt;0,0,1),0)</f>
        <v>0</v>
      </c>
      <c r="AW170" s="256">
        <f>IF(COUNTIFS(TabSynthez[Test],"="&amp;$AE57&amp;".*",TabSynthez[Page17],"Invalidé")&gt;0,IF(COUNTIFS(TabSynthez[Test],"="&amp;$AE57&amp;".*",TabSynthez[Page17],"Indéterminé")&gt;0,0,1),0)</f>
        <v>0</v>
      </c>
      <c r="AX170" s="256">
        <f>IF(COUNTIFS(TabSynthez[Test],"="&amp;$AE57&amp;".*",TabSynthez[Page18],"Invalidé")&gt;0,IF(COUNTIFS(TabSynthez[Test],"="&amp;$AE57&amp;".*",TabSynthez[Page18],"Indéterminé")&gt;0,0,1),0)</f>
        <v>0</v>
      </c>
      <c r="AY170" s="256">
        <f>IF(COUNTIFS(TabSynthez[Test],"="&amp;$AE57&amp;".*",TabSynthez[Page19],"Invalidé")&gt;0,IF(COUNTIFS(TabSynthez[Test],"="&amp;$AE57&amp;".*",TabSynthez[Page19],"Indéterminé")&gt;0,0,1),0)</f>
        <v>0</v>
      </c>
      <c r="AZ170" s="256">
        <f>IF(COUNTIFS(TabSynthez[Test],"="&amp;$AE57&amp;".*",TabSynthez[Page20],"Invalidé")&gt;0,IF(COUNTIFS(TabSynthez[Test],"="&amp;$AE57&amp;".*",TabSynthez[Page20],"Indéterminé")&gt;0,0,1),0)</f>
        <v>0</v>
      </c>
      <c r="BA170" s="256">
        <f>IF(COUNTIFS(TabSynthez[Test],"="&amp;$AE57&amp;".*",TabSynthez[Page21],"Invalidé")&gt;0,IF(COUNTIFS(TabSynthez[Test],"="&amp;$AE57&amp;".*",TabSynthez[Page21],"Indéterminé")&gt;0,0,1),0)</f>
        <v>0</v>
      </c>
    </row>
    <row r="171" spans="1:53" s="9" customFormat="1" x14ac:dyDescent="0.25">
      <c r="A171" s="68"/>
      <c r="B171" s="74" t="str">
        <f>Modèle!B173</f>
        <v>Présentation de l'information</v>
      </c>
      <c r="C171" s="80" t="str">
        <f>Modèle!D173</f>
        <v>10.9.3</v>
      </c>
      <c r="D171" s="81" t="str">
        <f>Modèle!E173</f>
        <v>A</v>
      </c>
      <c r="E171" s="187">
        <f ca="1">COUNTIF(OFFSET(Synthèse!$G180,0,0,1,COUNTA(Synthèse!$10:$10)-6),"="&amp;$E$1)</f>
        <v>0</v>
      </c>
      <c r="F171" s="187">
        <f ca="1">COUNTIF(OFFSET(Synthèse!$G180,0,0,1,COUNTA(Synthèse!$10:$10)-6),"="&amp;$F$1)</f>
        <v>0</v>
      </c>
      <c r="G171" s="187">
        <f ca="1">COUNTIF(OFFSET(Synthèse!$G180,0,0,1,COUNTA(Synthèse!$10:$10)-6),"="&amp;$G$1)</f>
        <v>0</v>
      </c>
      <c r="H171" s="187">
        <f ca="1">COUNTIF(OFFSET(Synthèse!$G180,0,0,1,COUNTA(Synthèse!$10:$10)-6),"="&amp;$H$1)</f>
        <v>21</v>
      </c>
      <c r="I171" s="214">
        <f t="shared" ca="1" si="25"/>
        <v>21</v>
      </c>
      <c r="J171" s="68"/>
      <c r="K171" s="96"/>
      <c r="S171" s="68"/>
      <c r="U171" s="68"/>
      <c r="X171" s="68"/>
      <c r="AA171" s="68"/>
      <c r="AD171" s="68"/>
      <c r="AE171" s="224" t="str">
        <f t="shared" si="27"/>
        <v>7.1</v>
      </c>
      <c r="AG171" s="256">
        <f>IF(COUNTIFS(TabSynthez[Test],"="&amp;$AE58&amp;".*",TabSynthez[Page1],"Invalidé")&gt;0,IF(COUNTIFS(TabSynthez[Test],"="&amp;$AE58&amp;".*",TabSynthez[Page1],"Indéterminé")&gt;0,0,1),0)</f>
        <v>1</v>
      </c>
      <c r="AH171" s="256">
        <f>IF(COUNTIFS(TabSynthez[Test],"="&amp;$AE58&amp;".*",TabSynthez[Page2],"Invalidé")&gt;0,IF(COUNTIFS(TabSynthez[Test],"="&amp;$AE58&amp;".*",TabSynthez[Page2],"Indéterminé")&gt;0,0,1),0)</f>
        <v>1</v>
      </c>
      <c r="AI171" s="256">
        <f>IF(COUNTIFS(TabSynthez[Test],"="&amp;$AE58&amp;".*",TabSynthez[Page3],"Invalidé")&gt;0,IF(COUNTIFS(TabSynthez[Test],"="&amp;$AE58&amp;".*",TabSynthez[Page3],"Indéterminé")&gt;0,0,1),0)</f>
        <v>1</v>
      </c>
      <c r="AJ171" s="256">
        <f>IF(COUNTIFS(TabSynthez[Test],"="&amp;$AE58&amp;".*",TabSynthez[Page4],"Invalidé")&gt;0,IF(COUNTIFS(TabSynthez[Test],"="&amp;$AE58&amp;".*",TabSynthez[Page4],"Indéterminé")&gt;0,0,1),0)</f>
        <v>1</v>
      </c>
      <c r="AK171" s="256">
        <f>IF(COUNTIFS(TabSynthez[Test],"="&amp;$AE58&amp;".*",TabSynthez[Page5],"Invalidé")&gt;0,IF(COUNTIFS(TabSynthez[Test],"="&amp;$AE58&amp;".*",TabSynthez[Page5],"Indéterminé")&gt;0,0,1),0)</f>
        <v>1</v>
      </c>
      <c r="AL171" s="256">
        <f>IF(COUNTIFS(TabSynthez[Test],"="&amp;$AE58&amp;".*",TabSynthez[Page6],"Invalidé")&gt;0,IF(COUNTIFS(TabSynthez[Test],"="&amp;$AE58&amp;".*",TabSynthez[Page6],"Indéterminé")&gt;0,0,1),0)</f>
        <v>1</v>
      </c>
      <c r="AM171" s="256">
        <f>IF(COUNTIFS(TabSynthez[Test],"="&amp;$AE58&amp;".*",TabSynthez[Page7],"Invalidé")&gt;0,IF(COUNTIFS(TabSynthez[Test],"="&amp;$AE58&amp;".*",TabSynthez[Page7],"Indéterminé")&gt;0,0,1),0)</f>
        <v>1</v>
      </c>
      <c r="AN171" s="256">
        <f>IF(COUNTIFS(TabSynthez[Test],"="&amp;$AE58&amp;".*",TabSynthez[Page8],"Invalidé")&gt;0,IF(COUNTIFS(TabSynthez[Test],"="&amp;$AE58&amp;".*",TabSynthez[Page8],"Indéterminé")&gt;0,0,1),0)</f>
        <v>1</v>
      </c>
      <c r="AO171" s="256">
        <f>IF(COUNTIFS(TabSynthez[Test],"="&amp;$AE58&amp;".*",TabSynthez[Page9],"Invalidé")&gt;0,IF(COUNTIFS(TabSynthez[Test],"="&amp;$AE58&amp;".*",TabSynthez[Page9],"Indéterminé")&gt;0,0,1),0)</f>
        <v>1</v>
      </c>
      <c r="AP171" s="256">
        <f>IF(COUNTIFS(TabSynthez[Test],"="&amp;$AE58&amp;".*",TabSynthez[Page10],"Invalidé")&gt;0,IF(COUNTIFS(TabSynthez[Test],"="&amp;$AE58&amp;".*",TabSynthez[Page10],"Indéterminé")&gt;0,0,1),0)</f>
        <v>1</v>
      </c>
      <c r="AQ171" s="256">
        <f>IF(COUNTIFS(TabSynthez[Test],"="&amp;$AE58&amp;".*",TabSynthez[Page11],"Invalidé")&gt;0,IF(COUNTIFS(TabSynthez[Test],"="&amp;$AE58&amp;".*",TabSynthez[Page11],"Indéterminé")&gt;0,0,1),0)</f>
        <v>1</v>
      </c>
      <c r="AR171" s="256">
        <f>IF(COUNTIFS(TabSynthez[Test],"="&amp;$AE58&amp;".*",TabSynthez[Page12],"Invalidé")&gt;0,IF(COUNTIFS(TabSynthez[Test],"="&amp;$AE58&amp;".*",TabSynthez[Page12],"Indéterminé")&gt;0,0,1),0)</f>
        <v>1</v>
      </c>
      <c r="AS171" s="256">
        <f>IF(COUNTIFS(TabSynthez[Test],"="&amp;$AE58&amp;".*",TabSynthez[Page13],"Invalidé")&gt;0,IF(COUNTIFS(TabSynthez[Test],"="&amp;$AE58&amp;".*",TabSynthez[Page13],"Indéterminé")&gt;0,0,1),0)</f>
        <v>1</v>
      </c>
      <c r="AT171" s="256">
        <f>IF(COUNTIFS(TabSynthez[Test],"="&amp;$AE58&amp;".*",TabSynthez[Page14],"Invalidé")&gt;0,IF(COUNTIFS(TabSynthez[Test],"="&amp;$AE58&amp;".*",TabSynthez[Page14],"Indéterminé")&gt;0,0,1),0)</f>
        <v>1</v>
      </c>
      <c r="AU171" s="256">
        <f>IF(COUNTIFS(TabSynthez[Test],"="&amp;$AE58&amp;".*",TabSynthez[Page15],"Invalidé")&gt;0,IF(COUNTIFS(TabSynthez[Test],"="&amp;$AE58&amp;".*",TabSynthez[Page15],"Indéterminé")&gt;0,0,1),0)</f>
        <v>1</v>
      </c>
      <c r="AV171" s="256">
        <f>IF(COUNTIFS(TabSynthez[Test],"="&amp;$AE58&amp;".*",TabSynthez[Page16],"Invalidé")&gt;0,IF(COUNTIFS(TabSynthez[Test],"="&amp;$AE58&amp;".*",TabSynthez[Page16],"Indéterminé")&gt;0,0,1),0)</f>
        <v>1</v>
      </c>
      <c r="AW171" s="256">
        <f>IF(COUNTIFS(TabSynthez[Test],"="&amp;$AE58&amp;".*",TabSynthez[Page17],"Invalidé")&gt;0,IF(COUNTIFS(TabSynthez[Test],"="&amp;$AE58&amp;".*",TabSynthez[Page17],"Indéterminé")&gt;0,0,1),0)</f>
        <v>1</v>
      </c>
      <c r="AX171" s="256">
        <f>IF(COUNTIFS(TabSynthez[Test],"="&amp;$AE58&amp;".*",TabSynthez[Page18],"Invalidé")&gt;0,IF(COUNTIFS(TabSynthez[Test],"="&amp;$AE58&amp;".*",TabSynthez[Page18],"Indéterminé")&gt;0,0,1),0)</f>
        <v>1</v>
      </c>
      <c r="AY171" s="256">
        <f>IF(COUNTIFS(TabSynthez[Test],"="&amp;$AE58&amp;".*",TabSynthez[Page19],"Invalidé")&gt;0,IF(COUNTIFS(TabSynthez[Test],"="&amp;$AE58&amp;".*",TabSynthez[Page19],"Indéterminé")&gt;0,0,1),0)</f>
        <v>1</v>
      </c>
      <c r="AZ171" s="256">
        <f>IF(COUNTIFS(TabSynthez[Test],"="&amp;$AE58&amp;".*",TabSynthez[Page20],"Invalidé")&gt;0,IF(COUNTIFS(TabSynthez[Test],"="&amp;$AE58&amp;".*",TabSynthez[Page20],"Indéterminé")&gt;0,0,1),0)</f>
        <v>1</v>
      </c>
      <c r="BA171" s="256">
        <f>IF(COUNTIFS(TabSynthez[Test],"="&amp;$AE58&amp;".*",TabSynthez[Page21],"Invalidé")&gt;0,IF(COUNTIFS(TabSynthez[Test],"="&amp;$AE58&amp;".*",TabSynthez[Page21],"Indéterminé")&gt;0,0,1),0)</f>
        <v>1</v>
      </c>
    </row>
    <row r="172" spans="1:53" s="9" customFormat="1" x14ac:dyDescent="0.25">
      <c r="A172" s="68"/>
      <c r="B172" s="74" t="str">
        <f>Modèle!B174</f>
        <v>Présentation de l'information</v>
      </c>
      <c r="C172" s="80" t="str">
        <f>Modèle!D174</f>
        <v>10.9.4</v>
      </c>
      <c r="D172" s="81" t="str">
        <f>Modèle!E174</f>
        <v>A</v>
      </c>
      <c r="E172" s="187">
        <f ca="1">COUNTIF(OFFSET(Synthèse!$G181,0,0,1,COUNTA(Synthèse!$10:$10)-6),"="&amp;$E$1)</f>
        <v>0</v>
      </c>
      <c r="F172" s="187">
        <f ca="1">COUNTIF(OFFSET(Synthèse!$G181,0,0,1,COUNTA(Synthèse!$10:$10)-6),"="&amp;$F$1)</f>
        <v>0</v>
      </c>
      <c r="G172" s="187">
        <f ca="1">COUNTIF(OFFSET(Synthèse!$G181,0,0,1,COUNTA(Synthèse!$10:$10)-6),"="&amp;$G$1)</f>
        <v>0</v>
      </c>
      <c r="H172" s="187">
        <f ca="1">COUNTIF(OFFSET(Synthèse!$G181,0,0,1,COUNTA(Synthèse!$10:$10)-6),"="&amp;$H$1)</f>
        <v>21</v>
      </c>
      <c r="I172" s="214">
        <f t="shared" ca="1" si="25"/>
        <v>21</v>
      </c>
      <c r="J172" s="68"/>
      <c r="K172" s="96"/>
      <c r="S172" s="68"/>
      <c r="U172" s="68"/>
      <c r="X172" s="68"/>
      <c r="AA172" s="68"/>
      <c r="AD172" s="68"/>
      <c r="AE172" s="224" t="str">
        <f t="shared" si="27"/>
        <v>7.2</v>
      </c>
      <c r="AG172" s="256">
        <f>IF(COUNTIFS(TabSynthez[Test],"="&amp;$AE59&amp;".*",TabSynthez[Page1],"Invalidé")&gt;0,IF(COUNTIFS(TabSynthez[Test],"="&amp;$AE59&amp;".*",TabSynthez[Page1],"Indéterminé")&gt;0,0,1),0)</f>
        <v>0</v>
      </c>
      <c r="AH172" s="256">
        <f>IF(COUNTIFS(TabSynthez[Test],"="&amp;$AE59&amp;".*",TabSynthez[Page2],"Invalidé")&gt;0,IF(COUNTIFS(TabSynthez[Test],"="&amp;$AE59&amp;".*",TabSynthez[Page2],"Indéterminé")&gt;0,0,1),0)</f>
        <v>0</v>
      </c>
      <c r="AI172" s="256">
        <f>IF(COUNTIFS(TabSynthez[Test],"="&amp;$AE59&amp;".*",TabSynthez[Page3],"Invalidé")&gt;0,IF(COUNTIFS(TabSynthez[Test],"="&amp;$AE59&amp;".*",TabSynthez[Page3],"Indéterminé")&gt;0,0,1),0)</f>
        <v>0</v>
      </c>
      <c r="AJ172" s="256">
        <f>IF(COUNTIFS(TabSynthez[Test],"="&amp;$AE59&amp;".*",TabSynthez[Page4],"Invalidé")&gt;0,IF(COUNTIFS(TabSynthez[Test],"="&amp;$AE59&amp;".*",TabSynthez[Page4],"Indéterminé")&gt;0,0,1),0)</f>
        <v>0</v>
      </c>
      <c r="AK172" s="256">
        <f>IF(COUNTIFS(TabSynthez[Test],"="&amp;$AE59&amp;".*",TabSynthez[Page5],"Invalidé")&gt;0,IF(COUNTIFS(TabSynthez[Test],"="&amp;$AE59&amp;".*",TabSynthez[Page5],"Indéterminé")&gt;0,0,1),0)</f>
        <v>0</v>
      </c>
      <c r="AL172" s="256">
        <f>IF(COUNTIFS(TabSynthez[Test],"="&amp;$AE59&amp;".*",TabSynthez[Page6],"Invalidé")&gt;0,IF(COUNTIFS(TabSynthez[Test],"="&amp;$AE59&amp;".*",TabSynthez[Page6],"Indéterminé")&gt;0,0,1),0)</f>
        <v>0</v>
      </c>
      <c r="AM172" s="256">
        <f>IF(COUNTIFS(TabSynthez[Test],"="&amp;$AE59&amp;".*",TabSynthez[Page7],"Invalidé")&gt;0,IF(COUNTIFS(TabSynthez[Test],"="&amp;$AE59&amp;".*",TabSynthez[Page7],"Indéterminé")&gt;0,0,1),0)</f>
        <v>0</v>
      </c>
      <c r="AN172" s="256">
        <f>IF(COUNTIFS(TabSynthez[Test],"="&amp;$AE59&amp;".*",TabSynthez[Page8],"Invalidé")&gt;0,IF(COUNTIFS(TabSynthez[Test],"="&amp;$AE59&amp;".*",TabSynthez[Page8],"Indéterminé")&gt;0,0,1),0)</f>
        <v>0</v>
      </c>
      <c r="AO172" s="256">
        <f>IF(COUNTIFS(TabSynthez[Test],"="&amp;$AE59&amp;".*",TabSynthez[Page9],"Invalidé")&gt;0,IF(COUNTIFS(TabSynthez[Test],"="&amp;$AE59&amp;".*",TabSynthez[Page9],"Indéterminé")&gt;0,0,1),0)</f>
        <v>0</v>
      </c>
      <c r="AP172" s="256">
        <f>IF(COUNTIFS(TabSynthez[Test],"="&amp;$AE59&amp;".*",TabSynthez[Page10],"Invalidé")&gt;0,IF(COUNTIFS(TabSynthez[Test],"="&amp;$AE59&amp;".*",TabSynthez[Page10],"Indéterminé")&gt;0,0,1),0)</f>
        <v>0</v>
      </c>
      <c r="AQ172" s="256">
        <f>IF(COUNTIFS(TabSynthez[Test],"="&amp;$AE59&amp;".*",TabSynthez[Page11],"Invalidé")&gt;0,IF(COUNTIFS(TabSynthez[Test],"="&amp;$AE59&amp;".*",TabSynthez[Page11],"Indéterminé")&gt;0,0,1),0)</f>
        <v>0</v>
      </c>
      <c r="AR172" s="256">
        <f>IF(COUNTIFS(TabSynthez[Test],"="&amp;$AE59&amp;".*",TabSynthez[Page12],"Invalidé")&gt;0,IF(COUNTIFS(TabSynthez[Test],"="&amp;$AE59&amp;".*",TabSynthez[Page12],"Indéterminé")&gt;0,0,1),0)</f>
        <v>0</v>
      </c>
      <c r="AS172" s="256">
        <f>IF(COUNTIFS(TabSynthez[Test],"="&amp;$AE59&amp;".*",TabSynthez[Page13],"Invalidé")&gt;0,IF(COUNTIFS(TabSynthez[Test],"="&amp;$AE59&amp;".*",TabSynthez[Page13],"Indéterminé")&gt;0,0,1),0)</f>
        <v>0</v>
      </c>
      <c r="AT172" s="256">
        <f>IF(COUNTIFS(TabSynthez[Test],"="&amp;$AE59&amp;".*",TabSynthez[Page14],"Invalidé")&gt;0,IF(COUNTIFS(TabSynthez[Test],"="&amp;$AE59&amp;".*",TabSynthez[Page14],"Indéterminé")&gt;0,0,1),0)</f>
        <v>0</v>
      </c>
      <c r="AU172" s="256">
        <f>IF(COUNTIFS(TabSynthez[Test],"="&amp;$AE59&amp;".*",TabSynthez[Page15],"Invalidé")&gt;0,IF(COUNTIFS(TabSynthez[Test],"="&amp;$AE59&amp;".*",TabSynthez[Page15],"Indéterminé")&gt;0,0,1),0)</f>
        <v>0</v>
      </c>
      <c r="AV172" s="256">
        <f>IF(COUNTIFS(TabSynthez[Test],"="&amp;$AE59&amp;".*",TabSynthez[Page16],"Invalidé")&gt;0,IF(COUNTIFS(TabSynthez[Test],"="&amp;$AE59&amp;".*",TabSynthez[Page16],"Indéterminé")&gt;0,0,1),0)</f>
        <v>0</v>
      </c>
      <c r="AW172" s="256">
        <f>IF(COUNTIFS(TabSynthez[Test],"="&amp;$AE59&amp;".*",TabSynthez[Page17],"Invalidé")&gt;0,IF(COUNTIFS(TabSynthez[Test],"="&amp;$AE59&amp;".*",TabSynthez[Page17],"Indéterminé")&gt;0,0,1),0)</f>
        <v>0</v>
      </c>
      <c r="AX172" s="256">
        <f>IF(COUNTIFS(TabSynthez[Test],"="&amp;$AE59&amp;".*",TabSynthez[Page18],"Invalidé")&gt;0,IF(COUNTIFS(TabSynthez[Test],"="&amp;$AE59&amp;".*",TabSynthez[Page18],"Indéterminé")&gt;0,0,1),0)</f>
        <v>0</v>
      </c>
      <c r="AY172" s="256">
        <f>IF(COUNTIFS(TabSynthez[Test],"="&amp;$AE59&amp;".*",TabSynthez[Page19],"Invalidé")&gt;0,IF(COUNTIFS(TabSynthez[Test],"="&amp;$AE59&amp;".*",TabSynthez[Page19],"Indéterminé")&gt;0,0,1),0)</f>
        <v>0</v>
      </c>
      <c r="AZ172" s="256">
        <f>IF(COUNTIFS(TabSynthez[Test],"="&amp;$AE59&amp;".*",TabSynthez[Page20],"Invalidé")&gt;0,IF(COUNTIFS(TabSynthez[Test],"="&amp;$AE59&amp;".*",TabSynthez[Page20],"Indéterminé")&gt;0,0,1),0)</f>
        <v>0</v>
      </c>
      <c r="BA172" s="256">
        <f>IF(COUNTIFS(TabSynthez[Test],"="&amp;$AE59&amp;".*",TabSynthez[Page21],"Invalidé")&gt;0,IF(COUNTIFS(TabSynthez[Test],"="&amp;$AE59&amp;".*",TabSynthez[Page21],"Indéterminé")&gt;0,0,1),0)</f>
        <v>0</v>
      </c>
    </row>
    <row r="173" spans="1:53" s="9" customFormat="1" x14ac:dyDescent="0.25">
      <c r="A173" s="68"/>
      <c r="B173" s="75" t="str">
        <f>Modèle!B175</f>
        <v>Présentation de l'information</v>
      </c>
      <c r="C173" s="82" t="str">
        <f>Modèle!D175</f>
        <v>10.10.1</v>
      </c>
      <c r="D173" s="83" t="str">
        <f>Modèle!E175</f>
        <v>A</v>
      </c>
      <c r="E173" s="188">
        <f ca="1">COUNTIF(OFFSET(Synthèse!$G182,0,0,1,COUNTA(Synthèse!$10:$10)-6),"="&amp;$E$1)</f>
        <v>1</v>
      </c>
      <c r="F173" s="188">
        <f ca="1">COUNTIF(OFFSET(Synthèse!$G182,0,0,1,COUNTA(Synthèse!$10:$10)-6),"="&amp;$F$1)</f>
        <v>20</v>
      </c>
      <c r="G173" s="188">
        <f ca="1">COUNTIF(OFFSET(Synthèse!$G182,0,0,1,COUNTA(Synthèse!$10:$10)-6),"="&amp;$G$1)</f>
        <v>0</v>
      </c>
      <c r="H173" s="188">
        <f ca="1">COUNTIF(OFFSET(Synthèse!$G182,0,0,1,COUNTA(Synthèse!$10:$10)-6),"="&amp;$H$1)</f>
        <v>0</v>
      </c>
      <c r="I173" s="214">
        <f t="shared" ca="1" si="25"/>
        <v>21</v>
      </c>
      <c r="J173" s="68"/>
      <c r="K173" s="96"/>
      <c r="S173" s="68"/>
      <c r="U173" s="68"/>
      <c r="X173" s="68"/>
      <c r="AA173" s="68"/>
      <c r="AD173" s="68"/>
      <c r="AE173" s="224" t="str">
        <f t="shared" si="27"/>
        <v>7.3</v>
      </c>
      <c r="AG173" s="256">
        <f>IF(COUNTIFS(TabSynthez[Test],"="&amp;$AE60&amp;".*",TabSynthez[Page1],"Invalidé")&gt;0,IF(COUNTIFS(TabSynthez[Test],"="&amp;$AE60&amp;".*",TabSynthez[Page1],"Indéterminé")&gt;0,0,1),0)</f>
        <v>1</v>
      </c>
      <c r="AH173" s="256">
        <f>IF(COUNTIFS(TabSynthez[Test],"="&amp;$AE60&amp;".*",TabSynthez[Page2],"Invalidé")&gt;0,IF(COUNTIFS(TabSynthez[Test],"="&amp;$AE60&amp;".*",TabSynthez[Page2],"Indéterminé")&gt;0,0,1),0)</f>
        <v>0</v>
      </c>
      <c r="AI173" s="256">
        <f>IF(COUNTIFS(TabSynthez[Test],"="&amp;$AE60&amp;".*",TabSynthez[Page3],"Invalidé")&gt;0,IF(COUNTIFS(TabSynthez[Test],"="&amp;$AE60&amp;".*",TabSynthez[Page3],"Indéterminé")&gt;0,0,1),0)</f>
        <v>0</v>
      </c>
      <c r="AJ173" s="256">
        <f>IF(COUNTIFS(TabSynthez[Test],"="&amp;$AE60&amp;".*",TabSynthez[Page4],"Invalidé")&gt;0,IF(COUNTIFS(TabSynthez[Test],"="&amp;$AE60&amp;".*",TabSynthez[Page4],"Indéterminé")&gt;0,0,1),0)</f>
        <v>0</v>
      </c>
      <c r="AK173" s="256">
        <f>IF(COUNTIFS(TabSynthez[Test],"="&amp;$AE60&amp;".*",TabSynthez[Page5],"Invalidé")&gt;0,IF(COUNTIFS(TabSynthez[Test],"="&amp;$AE60&amp;".*",TabSynthez[Page5],"Indéterminé")&gt;0,0,1),0)</f>
        <v>1</v>
      </c>
      <c r="AL173" s="256">
        <f>IF(COUNTIFS(TabSynthez[Test],"="&amp;$AE60&amp;".*",TabSynthez[Page6],"Invalidé")&gt;0,IF(COUNTIFS(TabSynthez[Test],"="&amp;$AE60&amp;".*",TabSynthez[Page6],"Indéterminé")&gt;0,0,1),0)</f>
        <v>0</v>
      </c>
      <c r="AM173" s="256">
        <f>IF(COUNTIFS(TabSynthez[Test],"="&amp;$AE60&amp;".*",TabSynthez[Page7],"Invalidé")&gt;0,IF(COUNTIFS(TabSynthez[Test],"="&amp;$AE60&amp;".*",TabSynthez[Page7],"Indéterminé")&gt;0,0,1),0)</f>
        <v>0</v>
      </c>
      <c r="AN173" s="256">
        <f>IF(COUNTIFS(TabSynthez[Test],"="&amp;$AE60&amp;".*",TabSynthez[Page8],"Invalidé")&gt;0,IF(COUNTIFS(TabSynthez[Test],"="&amp;$AE60&amp;".*",TabSynthez[Page8],"Indéterminé")&gt;0,0,1),0)</f>
        <v>0</v>
      </c>
      <c r="AO173" s="256">
        <f>IF(COUNTIFS(TabSynthez[Test],"="&amp;$AE60&amp;".*",TabSynthez[Page9],"Invalidé")&gt;0,IF(COUNTIFS(TabSynthez[Test],"="&amp;$AE60&amp;".*",TabSynthez[Page9],"Indéterminé")&gt;0,0,1),0)</f>
        <v>0</v>
      </c>
      <c r="AP173" s="256">
        <f>IF(COUNTIFS(TabSynthez[Test],"="&amp;$AE60&amp;".*",TabSynthez[Page10],"Invalidé")&gt;0,IF(COUNTIFS(TabSynthez[Test],"="&amp;$AE60&amp;".*",TabSynthez[Page10],"Indéterminé")&gt;0,0,1),0)</f>
        <v>0</v>
      </c>
      <c r="AQ173" s="256">
        <f>IF(COUNTIFS(TabSynthez[Test],"="&amp;$AE60&amp;".*",TabSynthez[Page11],"Invalidé")&gt;0,IF(COUNTIFS(TabSynthez[Test],"="&amp;$AE60&amp;".*",TabSynthez[Page11],"Indéterminé")&gt;0,0,1),0)</f>
        <v>0</v>
      </c>
      <c r="AR173" s="256">
        <f>IF(COUNTIFS(TabSynthez[Test],"="&amp;$AE60&amp;".*",TabSynthez[Page12],"Invalidé")&gt;0,IF(COUNTIFS(TabSynthez[Test],"="&amp;$AE60&amp;".*",TabSynthez[Page12],"Indéterminé")&gt;0,0,1),0)</f>
        <v>0</v>
      </c>
      <c r="AS173" s="256">
        <f>IF(COUNTIFS(TabSynthez[Test],"="&amp;$AE60&amp;".*",TabSynthez[Page13],"Invalidé")&gt;0,IF(COUNTIFS(TabSynthez[Test],"="&amp;$AE60&amp;".*",TabSynthez[Page13],"Indéterminé")&gt;0,0,1),0)</f>
        <v>0</v>
      </c>
      <c r="AT173" s="256">
        <f>IF(COUNTIFS(TabSynthez[Test],"="&amp;$AE60&amp;".*",TabSynthez[Page14],"Invalidé")&gt;0,IF(COUNTIFS(TabSynthez[Test],"="&amp;$AE60&amp;".*",TabSynthez[Page14],"Indéterminé")&gt;0,0,1),0)</f>
        <v>0</v>
      </c>
      <c r="AU173" s="256">
        <f>IF(COUNTIFS(TabSynthez[Test],"="&amp;$AE60&amp;".*",TabSynthez[Page15],"Invalidé")&gt;0,IF(COUNTIFS(TabSynthez[Test],"="&amp;$AE60&amp;".*",TabSynthez[Page15],"Indéterminé")&gt;0,0,1),0)</f>
        <v>0</v>
      </c>
      <c r="AV173" s="256">
        <f>IF(COUNTIFS(TabSynthez[Test],"="&amp;$AE60&amp;".*",TabSynthez[Page16],"Invalidé")&gt;0,IF(COUNTIFS(TabSynthez[Test],"="&amp;$AE60&amp;".*",TabSynthez[Page16],"Indéterminé")&gt;0,0,1),0)</f>
        <v>0</v>
      </c>
      <c r="AW173" s="256">
        <f>IF(COUNTIFS(TabSynthez[Test],"="&amp;$AE60&amp;".*",TabSynthez[Page17],"Invalidé")&gt;0,IF(COUNTIFS(TabSynthez[Test],"="&amp;$AE60&amp;".*",TabSynthez[Page17],"Indéterminé")&gt;0,0,1),0)</f>
        <v>0</v>
      </c>
      <c r="AX173" s="256">
        <f>IF(COUNTIFS(TabSynthez[Test],"="&amp;$AE60&amp;".*",TabSynthez[Page18],"Invalidé")&gt;0,IF(COUNTIFS(TabSynthez[Test],"="&amp;$AE60&amp;".*",TabSynthez[Page18],"Indéterminé")&gt;0,0,1),0)</f>
        <v>0</v>
      </c>
      <c r="AY173" s="256">
        <f>IF(COUNTIFS(TabSynthez[Test],"="&amp;$AE60&amp;".*",TabSynthez[Page19],"Invalidé")&gt;0,IF(COUNTIFS(TabSynthez[Test],"="&amp;$AE60&amp;".*",TabSynthez[Page19],"Indéterminé")&gt;0,0,1),0)</f>
        <v>0</v>
      </c>
      <c r="AZ173" s="256">
        <f>IF(COUNTIFS(TabSynthez[Test],"="&amp;$AE60&amp;".*",TabSynthez[Page20],"Invalidé")&gt;0,IF(COUNTIFS(TabSynthez[Test],"="&amp;$AE60&amp;".*",TabSynthez[Page20],"Indéterminé")&gt;0,0,1),0)</f>
        <v>0</v>
      </c>
      <c r="BA173" s="256">
        <f>IF(COUNTIFS(TabSynthez[Test],"="&amp;$AE60&amp;".*",TabSynthez[Page21],"Invalidé")&gt;0,IF(COUNTIFS(TabSynthez[Test],"="&amp;$AE60&amp;".*",TabSynthez[Page21],"Indéterminé")&gt;0,0,1),0)</f>
        <v>0</v>
      </c>
    </row>
    <row r="174" spans="1:53" s="9" customFormat="1" x14ac:dyDescent="0.25">
      <c r="A174" s="68"/>
      <c r="B174" s="75" t="str">
        <f>Modèle!B176</f>
        <v>Présentation de l'information</v>
      </c>
      <c r="C174" s="82" t="str">
        <f>Modèle!D176</f>
        <v>10.10.2</v>
      </c>
      <c r="D174" s="83" t="str">
        <f>Modèle!E176</f>
        <v>A</v>
      </c>
      <c r="E174" s="188">
        <f ca="1">COUNTIF(OFFSET(Synthèse!$G183,0,0,1,COUNTA(Synthèse!$10:$10)-6),"="&amp;$E$1)</f>
        <v>0</v>
      </c>
      <c r="F174" s="188">
        <f ca="1">COUNTIF(OFFSET(Synthèse!$G183,0,0,1,COUNTA(Synthèse!$10:$10)-6),"="&amp;$F$1)</f>
        <v>21</v>
      </c>
      <c r="G174" s="188">
        <f ca="1">COUNTIF(OFFSET(Synthèse!$G183,0,0,1,COUNTA(Synthèse!$10:$10)-6),"="&amp;$G$1)</f>
        <v>0</v>
      </c>
      <c r="H174" s="188">
        <f ca="1">COUNTIF(OFFSET(Synthèse!$G183,0,0,1,COUNTA(Synthèse!$10:$10)-6),"="&amp;$H$1)</f>
        <v>0</v>
      </c>
      <c r="I174" s="214">
        <f t="shared" ca="1" si="25"/>
        <v>21</v>
      </c>
      <c r="J174" s="68"/>
      <c r="K174" s="96"/>
      <c r="S174" s="68"/>
      <c r="U174" s="68"/>
      <c r="X174" s="68"/>
      <c r="AA174" s="68"/>
      <c r="AD174" s="68"/>
      <c r="AE174" s="224" t="str">
        <f t="shared" si="27"/>
        <v>7.4</v>
      </c>
      <c r="AG174" s="256">
        <f>IF(COUNTIFS(TabSynthez[Test],"="&amp;$AE61&amp;".*",TabSynthez[Page1],"Invalidé")&gt;0,IF(COUNTIFS(TabSynthez[Test],"="&amp;$AE61&amp;".*",TabSynthez[Page1],"Indéterminé")&gt;0,0,1),0)</f>
        <v>0</v>
      </c>
      <c r="AH174" s="256">
        <f>IF(COUNTIFS(TabSynthez[Test],"="&amp;$AE61&amp;".*",TabSynthez[Page2],"Invalidé")&gt;0,IF(COUNTIFS(TabSynthez[Test],"="&amp;$AE61&amp;".*",TabSynthez[Page2],"Indéterminé")&gt;0,0,1),0)</f>
        <v>0</v>
      </c>
      <c r="AI174" s="256">
        <f>IF(COUNTIFS(TabSynthez[Test],"="&amp;$AE61&amp;".*",TabSynthez[Page3],"Invalidé")&gt;0,IF(COUNTIFS(TabSynthez[Test],"="&amp;$AE61&amp;".*",TabSynthez[Page3],"Indéterminé")&gt;0,0,1),0)</f>
        <v>0</v>
      </c>
      <c r="AJ174" s="256">
        <f>IF(COUNTIFS(TabSynthez[Test],"="&amp;$AE61&amp;".*",TabSynthez[Page4],"Invalidé")&gt;0,IF(COUNTIFS(TabSynthez[Test],"="&amp;$AE61&amp;".*",TabSynthez[Page4],"Indéterminé")&gt;0,0,1),0)</f>
        <v>0</v>
      </c>
      <c r="AK174" s="256">
        <f>IF(COUNTIFS(TabSynthez[Test],"="&amp;$AE61&amp;".*",TabSynthez[Page5],"Invalidé")&gt;0,IF(COUNTIFS(TabSynthez[Test],"="&amp;$AE61&amp;".*",TabSynthez[Page5],"Indéterminé")&gt;0,0,1),0)</f>
        <v>0</v>
      </c>
      <c r="AL174" s="256">
        <f>IF(COUNTIFS(TabSynthez[Test],"="&amp;$AE61&amp;".*",TabSynthez[Page6],"Invalidé")&gt;0,IF(COUNTIFS(TabSynthez[Test],"="&amp;$AE61&amp;".*",TabSynthez[Page6],"Indéterminé")&gt;0,0,1),0)</f>
        <v>0</v>
      </c>
      <c r="AM174" s="256">
        <f>IF(COUNTIFS(TabSynthez[Test],"="&amp;$AE61&amp;".*",TabSynthez[Page7],"Invalidé")&gt;0,IF(COUNTIFS(TabSynthez[Test],"="&amp;$AE61&amp;".*",TabSynthez[Page7],"Indéterminé")&gt;0,0,1),0)</f>
        <v>0</v>
      </c>
      <c r="AN174" s="256">
        <f>IF(COUNTIFS(TabSynthez[Test],"="&amp;$AE61&amp;".*",TabSynthez[Page8],"Invalidé")&gt;0,IF(COUNTIFS(TabSynthez[Test],"="&amp;$AE61&amp;".*",TabSynthez[Page8],"Indéterminé")&gt;0,0,1),0)</f>
        <v>0</v>
      </c>
      <c r="AO174" s="256">
        <f>IF(COUNTIFS(TabSynthez[Test],"="&amp;$AE61&amp;".*",TabSynthez[Page9],"Invalidé")&gt;0,IF(COUNTIFS(TabSynthez[Test],"="&amp;$AE61&amp;".*",TabSynthez[Page9],"Indéterminé")&gt;0,0,1),0)</f>
        <v>0</v>
      </c>
      <c r="AP174" s="256">
        <f>IF(COUNTIFS(TabSynthez[Test],"="&amp;$AE61&amp;".*",TabSynthez[Page10],"Invalidé")&gt;0,IF(COUNTIFS(TabSynthez[Test],"="&amp;$AE61&amp;".*",TabSynthez[Page10],"Indéterminé")&gt;0,0,1),0)</f>
        <v>0</v>
      </c>
      <c r="AQ174" s="256">
        <f>IF(COUNTIFS(TabSynthez[Test],"="&amp;$AE61&amp;".*",TabSynthez[Page11],"Invalidé")&gt;0,IF(COUNTIFS(TabSynthez[Test],"="&amp;$AE61&amp;".*",TabSynthez[Page11],"Indéterminé")&gt;0,0,1),0)</f>
        <v>0</v>
      </c>
      <c r="AR174" s="256">
        <f>IF(COUNTIFS(TabSynthez[Test],"="&amp;$AE61&amp;".*",TabSynthez[Page12],"Invalidé")&gt;0,IF(COUNTIFS(TabSynthez[Test],"="&amp;$AE61&amp;".*",TabSynthez[Page12],"Indéterminé")&gt;0,0,1),0)</f>
        <v>0</v>
      </c>
      <c r="AS174" s="256">
        <f>IF(COUNTIFS(TabSynthez[Test],"="&amp;$AE61&amp;".*",TabSynthez[Page13],"Invalidé")&gt;0,IF(COUNTIFS(TabSynthez[Test],"="&amp;$AE61&amp;".*",TabSynthez[Page13],"Indéterminé")&gt;0,0,1),0)</f>
        <v>0</v>
      </c>
      <c r="AT174" s="256">
        <f>IF(COUNTIFS(TabSynthez[Test],"="&amp;$AE61&amp;".*",TabSynthez[Page14],"Invalidé")&gt;0,IF(COUNTIFS(TabSynthez[Test],"="&amp;$AE61&amp;".*",TabSynthez[Page14],"Indéterminé")&gt;0,0,1),0)</f>
        <v>0</v>
      </c>
      <c r="AU174" s="256">
        <f>IF(COUNTIFS(TabSynthez[Test],"="&amp;$AE61&amp;".*",TabSynthez[Page15],"Invalidé")&gt;0,IF(COUNTIFS(TabSynthez[Test],"="&amp;$AE61&amp;".*",TabSynthez[Page15],"Indéterminé")&gt;0,0,1),0)</f>
        <v>0</v>
      </c>
      <c r="AV174" s="256">
        <f>IF(COUNTIFS(TabSynthez[Test],"="&amp;$AE61&amp;".*",TabSynthez[Page16],"Invalidé")&gt;0,IF(COUNTIFS(TabSynthez[Test],"="&amp;$AE61&amp;".*",TabSynthez[Page16],"Indéterminé")&gt;0,0,1),0)</f>
        <v>0</v>
      </c>
      <c r="AW174" s="256">
        <f>IF(COUNTIFS(TabSynthez[Test],"="&amp;$AE61&amp;".*",TabSynthez[Page17],"Invalidé")&gt;0,IF(COUNTIFS(TabSynthez[Test],"="&amp;$AE61&amp;".*",TabSynthez[Page17],"Indéterminé")&gt;0,0,1),0)</f>
        <v>0</v>
      </c>
      <c r="AX174" s="256">
        <f>IF(COUNTIFS(TabSynthez[Test],"="&amp;$AE61&amp;".*",TabSynthez[Page18],"Invalidé")&gt;0,IF(COUNTIFS(TabSynthez[Test],"="&amp;$AE61&amp;".*",TabSynthez[Page18],"Indéterminé")&gt;0,0,1),0)</f>
        <v>0</v>
      </c>
      <c r="AY174" s="256">
        <f>IF(COUNTIFS(TabSynthez[Test],"="&amp;$AE61&amp;".*",TabSynthez[Page19],"Invalidé")&gt;0,IF(COUNTIFS(TabSynthez[Test],"="&amp;$AE61&amp;".*",TabSynthez[Page19],"Indéterminé")&gt;0,0,1),0)</f>
        <v>0</v>
      </c>
      <c r="AZ174" s="256">
        <f>IF(COUNTIFS(TabSynthez[Test],"="&amp;$AE61&amp;".*",TabSynthez[Page20],"Invalidé")&gt;0,IF(COUNTIFS(TabSynthez[Test],"="&amp;$AE61&amp;".*",TabSynthez[Page20],"Indéterminé")&gt;0,0,1),0)</f>
        <v>0</v>
      </c>
      <c r="BA174" s="256">
        <f>IF(COUNTIFS(TabSynthez[Test],"="&amp;$AE61&amp;".*",TabSynthez[Page21],"Invalidé")&gt;0,IF(COUNTIFS(TabSynthez[Test],"="&amp;$AE61&amp;".*",TabSynthez[Page21],"Indéterminé")&gt;0,0,1),0)</f>
        <v>0</v>
      </c>
    </row>
    <row r="175" spans="1:53" s="9" customFormat="1" x14ac:dyDescent="0.25">
      <c r="A175" s="68"/>
      <c r="B175" s="75" t="str">
        <f>Modèle!B177</f>
        <v>Présentation de l'information</v>
      </c>
      <c r="C175" s="82" t="str">
        <f>Modèle!D177</f>
        <v>10.10.3</v>
      </c>
      <c r="D175" s="83" t="str">
        <f>Modèle!E177</f>
        <v>A</v>
      </c>
      <c r="E175" s="188">
        <f ca="1">COUNTIF(OFFSET(Synthèse!$G184,0,0,1,COUNTA(Synthèse!$10:$10)-6),"="&amp;$E$1)</f>
        <v>0</v>
      </c>
      <c r="F175" s="188">
        <f ca="1">COUNTIF(OFFSET(Synthèse!$G184,0,0,1,COUNTA(Synthèse!$10:$10)-6),"="&amp;$F$1)</f>
        <v>0</v>
      </c>
      <c r="G175" s="188">
        <f ca="1">COUNTIF(OFFSET(Synthèse!$G184,0,0,1,COUNTA(Synthèse!$10:$10)-6),"="&amp;$G$1)</f>
        <v>0</v>
      </c>
      <c r="H175" s="188">
        <f ca="1">COUNTIF(OFFSET(Synthèse!$G184,0,0,1,COUNTA(Synthèse!$10:$10)-6),"="&amp;$H$1)</f>
        <v>21</v>
      </c>
      <c r="I175" s="214">
        <f t="shared" ca="1" si="25"/>
        <v>21</v>
      </c>
      <c r="J175" s="68"/>
      <c r="K175" s="96"/>
      <c r="S175" s="68"/>
      <c r="U175" s="68"/>
      <c r="X175" s="68"/>
      <c r="AA175" s="68"/>
      <c r="AD175" s="68"/>
      <c r="AE175" s="224" t="str">
        <f t="shared" si="27"/>
        <v>7.5</v>
      </c>
      <c r="AG175" s="256">
        <f>IF(COUNTIFS(TabSynthez[Test],"="&amp;$AE62&amp;".*",TabSynthez[Page1],"Invalidé")&gt;0,IF(COUNTIFS(TabSynthez[Test],"="&amp;$AE62&amp;".*",TabSynthez[Page1],"Indéterminé")&gt;0,0,1),0)</f>
        <v>0</v>
      </c>
      <c r="AH175" s="256">
        <f>IF(COUNTIFS(TabSynthez[Test],"="&amp;$AE62&amp;".*",TabSynthez[Page2],"Invalidé")&gt;0,IF(COUNTIFS(TabSynthez[Test],"="&amp;$AE62&amp;".*",TabSynthez[Page2],"Indéterminé")&gt;0,0,1),0)</f>
        <v>0</v>
      </c>
      <c r="AI175" s="256">
        <f>IF(COUNTIFS(TabSynthez[Test],"="&amp;$AE62&amp;".*",TabSynthez[Page3],"Invalidé")&gt;0,IF(COUNTIFS(TabSynthez[Test],"="&amp;$AE62&amp;".*",TabSynthez[Page3],"Indéterminé")&gt;0,0,1),0)</f>
        <v>0</v>
      </c>
      <c r="AJ175" s="256">
        <f>IF(COUNTIFS(TabSynthez[Test],"="&amp;$AE62&amp;".*",TabSynthez[Page4],"Invalidé")&gt;0,IF(COUNTIFS(TabSynthez[Test],"="&amp;$AE62&amp;".*",TabSynthez[Page4],"Indéterminé")&gt;0,0,1),0)</f>
        <v>0</v>
      </c>
      <c r="AK175" s="256">
        <f>IF(COUNTIFS(TabSynthez[Test],"="&amp;$AE62&amp;".*",TabSynthez[Page5],"Invalidé")&gt;0,IF(COUNTIFS(TabSynthez[Test],"="&amp;$AE62&amp;".*",TabSynthez[Page5],"Indéterminé")&gt;0,0,1),0)</f>
        <v>0</v>
      </c>
      <c r="AL175" s="256">
        <f>IF(COUNTIFS(TabSynthez[Test],"="&amp;$AE62&amp;".*",TabSynthez[Page6],"Invalidé")&gt;0,IF(COUNTIFS(TabSynthez[Test],"="&amp;$AE62&amp;".*",TabSynthez[Page6],"Indéterminé")&gt;0,0,1),0)</f>
        <v>0</v>
      </c>
      <c r="AM175" s="256">
        <f>IF(COUNTIFS(TabSynthez[Test],"="&amp;$AE62&amp;".*",TabSynthez[Page7],"Invalidé")&gt;0,IF(COUNTIFS(TabSynthez[Test],"="&amp;$AE62&amp;".*",TabSynthez[Page7],"Indéterminé")&gt;0,0,1),0)</f>
        <v>0</v>
      </c>
      <c r="AN175" s="256">
        <f>IF(COUNTIFS(TabSynthez[Test],"="&amp;$AE62&amp;".*",TabSynthez[Page8],"Invalidé")&gt;0,IF(COUNTIFS(TabSynthez[Test],"="&amp;$AE62&amp;".*",TabSynthez[Page8],"Indéterminé")&gt;0,0,1),0)</f>
        <v>0</v>
      </c>
      <c r="AO175" s="256">
        <f>IF(COUNTIFS(TabSynthez[Test],"="&amp;$AE62&amp;".*",TabSynthez[Page9],"Invalidé")&gt;0,IF(COUNTIFS(TabSynthez[Test],"="&amp;$AE62&amp;".*",TabSynthez[Page9],"Indéterminé")&gt;0,0,1),0)</f>
        <v>0</v>
      </c>
      <c r="AP175" s="256">
        <f>IF(COUNTIFS(TabSynthez[Test],"="&amp;$AE62&amp;".*",TabSynthez[Page10],"Invalidé")&gt;0,IF(COUNTIFS(TabSynthez[Test],"="&amp;$AE62&amp;".*",TabSynthez[Page10],"Indéterminé")&gt;0,0,1),0)</f>
        <v>0</v>
      </c>
      <c r="AQ175" s="256">
        <f>IF(COUNTIFS(TabSynthez[Test],"="&amp;$AE62&amp;".*",TabSynthez[Page11],"Invalidé")&gt;0,IF(COUNTIFS(TabSynthez[Test],"="&amp;$AE62&amp;".*",TabSynthez[Page11],"Indéterminé")&gt;0,0,1),0)</f>
        <v>0</v>
      </c>
      <c r="AR175" s="256">
        <f>IF(COUNTIFS(TabSynthez[Test],"="&amp;$AE62&amp;".*",TabSynthez[Page12],"Invalidé")&gt;0,IF(COUNTIFS(TabSynthez[Test],"="&amp;$AE62&amp;".*",TabSynthez[Page12],"Indéterminé")&gt;0,0,1),0)</f>
        <v>0</v>
      </c>
      <c r="AS175" s="256">
        <f>IF(COUNTIFS(TabSynthez[Test],"="&amp;$AE62&amp;".*",TabSynthez[Page13],"Invalidé")&gt;0,IF(COUNTIFS(TabSynthez[Test],"="&amp;$AE62&amp;".*",TabSynthez[Page13],"Indéterminé")&gt;0,0,1),0)</f>
        <v>1</v>
      </c>
      <c r="AT175" s="256">
        <f>IF(COUNTIFS(TabSynthez[Test],"="&amp;$AE62&amp;".*",TabSynthez[Page14],"Invalidé")&gt;0,IF(COUNTIFS(TabSynthez[Test],"="&amp;$AE62&amp;".*",TabSynthez[Page14],"Indéterminé")&gt;0,0,1),0)</f>
        <v>0</v>
      </c>
      <c r="AU175" s="256">
        <f>IF(COUNTIFS(TabSynthez[Test],"="&amp;$AE62&amp;".*",TabSynthez[Page15],"Invalidé")&gt;0,IF(COUNTIFS(TabSynthez[Test],"="&amp;$AE62&amp;".*",TabSynthez[Page15],"Indéterminé")&gt;0,0,1),0)</f>
        <v>0</v>
      </c>
      <c r="AV175" s="256">
        <f>IF(COUNTIFS(TabSynthez[Test],"="&amp;$AE62&amp;".*",TabSynthez[Page16],"Invalidé")&gt;0,IF(COUNTIFS(TabSynthez[Test],"="&amp;$AE62&amp;".*",TabSynthez[Page16],"Indéterminé")&gt;0,0,1),0)</f>
        <v>0</v>
      </c>
      <c r="AW175" s="256">
        <f>IF(COUNTIFS(TabSynthez[Test],"="&amp;$AE62&amp;".*",TabSynthez[Page17],"Invalidé")&gt;0,IF(COUNTIFS(TabSynthez[Test],"="&amp;$AE62&amp;".*",TabSynthez[Page17],"Indéterminé")&gt;0,0,1),0)</f>
        <v>0</v>
      </c>
      <c r="AX175" s="256">
        <f>IF(COUNTIFS(TabSynthez[Test],"="&amp;$AE62&amp;".*",TabSynthez[Page18],"Invalidé")&gt;0,IF(COUNTIFS(TabSynthez[Test],"="&amp;$AE62&amp;".*",TabSynthez[Page18],"Indéterminé")&gt;0,0,1),0)</f>
        <v>0</v>
      </c>
      <c r="AY175" s="256">
        <f>IF(COUNTIFS(TabSynthez[Test],"="&amp;$AE62&amp;".*",TabSynthez[Page19],"Invalidé")&gt;0,IF(COUNTIFS(TabSynthez[Test],"="&amp;$AE62&amp;".*",TabSynthez[Page19],"Indéterminé")&gt;0,0,1),0)</f>
        <v>1</v>
      </c>
      <c r="AZ175" s="256">
        <f>IF(COUNTIFS(TabSynthez[Test],"="&amp;$AE62&amp;".*",TabSynthez[Page20],"Invalidé")&gt;0,IF(COUNTIFS(TabSynthez[Test],"="&amp;$AE62&amp;".*",TabSynthez[Page20],"Indéterminé")&gt;0,0,1),0)</f>
        <v>0</v>
      </c>
      <c r="BA175" s="256">
        <f>IF(COUNTIFS(TabSynthez[Test],"="&amp;$AE62&amp;".*",TabSynthez[Page21],"Invalidé")&gt;0,IF(COUNTIFS(TabSynthez[Test],"="&amp;$AE62&amp;".*",TabSynthez[Page21],"Indéterminé")&gt;0,0,1),0)</f>
        <v>0</v>
      </c>
    </row>
    <row r="176" spans="1:53" s="9" customFormat="1" x14ac:dyDescent="0.25">
      <c r="A176" s="68"/>
      <c r="B176" s="75" t="str">
        <f>Modèle!B178</f>
        <v>Présentation de l'information</v>
      </c>
      <c r="C176" s="82" t="str">
        <f>Modèle!D178</f>
        <v>10.10.4</v>
      </c>
      <c r="D176" s="83" t="str">
        <f>Modèle!E178</f>
        <v>A</v>
      </c>
      <c r="E176" s="188">
        <f ca="1">COUNTIF(OFFSET(Synthèse!$G185,0,0,1,COUNTA(Synthèse!$10:$10)-6),"="&amp;$E$1)</f>
        <v>0</v>
      </c>
      <c r="F176" s="188">
        <f ca="1">COUNTIF(OFFSET(Synthèse!$G185,0,0,1,COUNTA(Synthèse!$10:$10)-6),"="&amp;$F$1)</f>
        <v>0</v>
      </c>
      <c r="G176" s="188">
        <f ca="1">COUNTIF(OFFSET(Synthèse!$G185,0,0,1,COUNTA(Synthèse!$10:$10)-6),"="&amp;$G$1)</f>
        <v>0</v>
      </c>
      <c r="H176" s="188">
        <f ca="1">COUNTIF(OFFSET(Synthèse!$G185,0,0,1,COUNTA(Synthèse!$10:$10)-6),"="&amp;$H$1)</f>
        <v>21</v>
      </c>
      <c r="I176" s="214">
        <f t="shared" ca="1" si="25"/>
        <v>21</v>
      </c>
      <c r="J176" s="68"/>
      <c r="K176" s="96"/>
      <c r="S176" s="68"/>
      <c r="U176" s="68"/>
      <c r="X176" s="68"/>
      <c r="AA176" s="68"/>
      <c r="AD176" s="68"/>
      <c r="AE176" s="224" t="str">
        <f t="shared" si="27"/>
        <v>8.1</v>
      </c>
      <c r="AG176" s="256">
        <f>IF(COUNTIFS(TabSynthez[Test],"="&amp;$AE63&amp;".*",TabSynthez[Page1],"Invalidé")&gt;0,IF(COUNTIFS(TabSynthez[Test],"="&amp;$AE63&amp;".*",TabSynthez[Page1],"Indéterminé")&gt;0,0,1),0)</f>
        <v>0</v>
      </c>
      <c r="AH176" s="256">
        <f>IF(COUNTIFS(TabSynthez[Test],"="&amp;$AE63&amp;".*",TabSynthez[Page2],"Invalidé")&gt;0,IF(COUNTIFS(TabSynthez[Test],"="&amp;$AE63&amp;".*",TabSynthez[Page2],"Indéterminé")&gt;0,0,1),0)</f>
        <v>0</v>
      </c>
      <c r="AI176" s="256">
        <f>IF(COUNTIFS(TabSynthez[Test],"="&amp;$AE63&amp;".*",TabSynthez[Page3],"Invalidé")&gt;0,IF(COUNTIFS(TabSynthez[Test],"="&amp;$AE63&amp;".*",TabSynthez[Page3],"Indéterminé")&gt;0,0,1),0)</f>
        <v>0</v>
      </c>
      <c r="AJ176" s="256">
        <f>IF(COUNTIFS(TabSynthez[Test],"="&amp;$AE63&amp;".*",TabSynthez[Page4],"Invalidé")&gt;0,IF(COUNTIFS(TabSynthez[Test],"="&amp;$AE63&amp;".*",TabSynthez[Page4],"Indéterminé")&gt;0,0,1),0)</f>
        <v>0</v>
      </c>
      <c r="AK176" s="256">
        <f>IF(COUNTIFS(TabSynthez[Test],"="&amp;$AE63&amp;".*",TabSynthez[Page5],"Invalidé")&gt;0,IF(COUNTIFS(TabSynthez[Test],"="&amp;$AE63&amp;".*",TabSynthez[Page5],"Indéterminé")&gt;0,0,1),0)</f>
        <v>0</v>
      </c>
      <c r="AL176" s="256">
        <f>IF(COUNTIFS(TabSynthez[Test],"="&amp;$AE63&amp;".*",TabSynthez[Page6],"Invalidé")&gt;0,IF(COUNTIFS(TabSynthez[Test],"="&amp;$AE63&amp;".*",TabSynthez[Page6],"Indéterminé")&gt;0,0,1),0)</f>
        <v>0</v>
      </c>
      <c r="AM176" s="256">
        <f>IF(COUNTIFS(TabSynthez[Test],"="&amp;$AE63&amp;".*",TabSynthez[Page7],"Invalidé")&gt;0,IF(COUNTIFS(TabSynthez[Test],"="&amp;$AE63&amp;".*",TabSynthez[Page7],"Indéterminé")&gt;0,0,1),0)</f>
        <v>0</v>
      </c>
      <c r="AN176" s="256">
        <f>IF(COUNTIFS(TabSynthez[Test],"="&amp;$AE63&amp;".*",TabSynthez[Page8],"Invalidé")&gt;0,IF(COUNTIFS(TabSynthez[Test],"="&amp;$AE63&amp;".*",TabSynthez[Page8],"Indéterminé")&gt;0,0,1),0)</f>
        <v>0</v>
      </c>
      <c r="AO176" s="256">
        <f>IF(COUNTIFS(TabSynthez[Test],"="&amp;$AE63&amp;".*",TabSynthez[Page9],"Invalidé")&gt;0,IF(COUNTIFS(TabSynthez[Test],"="&amp;$AE63&amp;".*",TabSynthez[Page9],"Indéterminé")&gt;0,0,1),0)</f>
        <v>0</v>
      </c>
      <c r="AP176" s="256">
        <f>IF(COUNTIFS(TabSynthez[Test],"="&amp;$AE63&amp;".*",TabSynthez[Page10],"Invalidé")&gt;0,IF(COUNTIFS(TabSynthez[Test],"="&amp;$AE63&amp;".*",TabSynthez[Page10],"Indéterminé")&gt;0,0,1),0)</f>
        <v>0</v>
      </c>
      <c r="AQ176" s="256">
        <f>IF(COUNTIFS(TabSynthez[Test],"="&amp;$AE63&amp;".*",TabSynthez[Page11],"Invalidé")&gt;0,IF(COUNTIFS(TabSynthez[Test],"="&amp;$AE63&amp;".*",TabSynthez[Page11],"Indéterminé")&gt;0,0,1),0)</f>
        <v>0</v>
      </c>
      <c r="AR176" s="256">
        <f>IF(COUNTIFS(TabSynthez[Test],"="&amp;$AE63&amp;".*",TabSynthez[Page12],"Invalidé")&gt;0,IF(COUNTIFS(TabSynthez[Test],"="&amp;$AE63&amp;".*",TabSynthez[Page12],"Indéterminé")&gt;0,0,1),0)</f>
        <v>0</v>
      </c>
      <c r="AS176" s="256">
        <f>IF(COUNTIFS(TabSynthez[Test],"="&amp;$AE63&amp;".*",TabSynthez[Page13],"Invalidé")&gt;0,IF(COUNTIFS(TabSynthez[Test],"="&amp;$AE63&amp;".*",TabSynthez[Page13],"Indéterminé")&gt;0,0,1),0)</f>
        <v>0</v>
      </c>
      <c r="AT176" s="256">
        <f>IF(COUNTIFS(TabSynthez[Test],"="&amp;$AE63&amp;".*",TabSynthez[Page14],"Invalidé")&gt;0,IF(COUNTIFS(TabSynthez[Test],"="&amp;$AE63&amp;".*",TabSynthez[Page14],"Indéterminé")&gt;0,0,1),0)</f>
        <v>0</v>
      </c>
      <c r="AU176" s="256">
        <f>IF(COUNTIFS(TabSynthez[Test],"="&amp;$AE63&amp;".*",TabSynthez[Page15],"Invalidé")&gt;0,IF(COUNTIFS(TabSynthez[Test],"="&amp;$AE63&amp;".*",TabSynthez[Page15],"Indéterminé")&gt;0,0,1),0)</f>
        <v>0</v>
      </c>
      <c r="AV176" s="256">
        <f>IF(COUNTIFS(TabSynthez[Test],"="&amp;$AE63&amp;".*",TabSynthez[Page16],"Invalidé")&gt;0,IF(COUNTIFS(TabSynthez[Test],"="&amp;$AE63&amp;".*",TabSynthez[Page16],"Indéterminé")&gt;0,0,1),0)</f>
        <v>0</v>
      </c>
      <c r="AW176" s="256">
        <f>IF(COUNTIFS(TabSynthez[Test],"="&amp;$AE63&amp;".*",TabSynthez[Page17],"Invalidé")&gt;0,IF(COUNTIFS(TabSynthez[Test],"="&amp;$AE63&amp;".*",TabSynthez[Page17],"Indéterminé")&gt;0,0,1),0)</f>
        <v>0</v>
      </c>
      <c r="AX176" s="256">
        <f>IF(COUNTIFS(TabSynthez[Test],"="&amp;$AE63&amp;".*",TabSynthez[Page18],"Invalidé")&gt;0,IF(COUNTIFS(TabSynthez[Test],"="&amp;$AE63&amp;".*",TabSynthez[Page18],"Indéterminé")&gt;0,0,1),0)</f>
        <v>0</v>
      </c>
      <c r="AY176" s="256">
        <f>IF(COUNTIFS(TabSynthez[Test],"="&amp;$AE63&amp;".*",TabSynthez[Page19],"Invalidé")&gt;0,IF(COUNTIFS(TabSynthez[Test],"="&amp;$AE63&amp;".*",TabSynthez[Page19],"Indéterminé")&gt;0,0,1),0)</f>
        <v>0</v>
      </c>
      <c r="AZ176" s="256">
        <f>IF(COUNTIFS(TabSynthez[Test],"="&amp;$AE63&amp;".*",TabSynthez[Page20],"Invalidé")&gt;0,IF(COUNTIFS(TabSynthez[Test],"="&amp;$AE63&amp;".*",TabSynthez[Page20],"Indéterminé")&gt;0,0,1),0)</f>
        <v>0</v>
      </c>
      <c r="BA176" s="256">
        <f>IF(COUNTIFS(TabSynthez[Test],"="&amp;$AE63&amp;".*",TabSynthez[Page21],"Invalidé")&gt;0,IF(COUNTIFS(TabSynthez[Test],"="&amp;$AE63&amp;".*",TabSynthez[Page21],"Indéterminé")&gt;0,0,1),0)</f>
        <v>0</v>
      </c>
    </row>
    <row r="177" spans="1:53" s="9" customFormat="1" x14ac:dyDescent="0.25">
      <c r="A177" s="68"/>
      <c r="B177" s="74" t="str">
        <f>Modèle!B179</f>
        <v>Présentation de l'information</v>
      </c>
      <c r="C177" s="80" t="str">
        <f>Modèle!D179</f>
        <v>10.11.1</v>
      </c>
      <c r="D177" s="81" t="str">
        <f>Modèle!E179</f>
        <v>AA</v>
      </c>
      <c r="E177" s="187">
        <f ca="1">COUNTIF(OFFSET(Synthèse!$G186,0,0,1,COUNTA(Synthèse!$10:$10)-6),"="&amp;$E$1)</f>
        <v>21</v>
      </c>
      <c r="F177" s="187">
        <f ca="1">COUNTIF(OFFSET(Synthèse!$G186,0,0,1,COUNTA(Synthèse!$10:$10)-6),"="&amp;$F$1)</f>
        <v>0</v>
      </c>
      <c r="G177" s="187">
        <f ca="1">COUNTIF(OFFSET(Synthèse!$G186,0,0,1,COUNTA(Synthèse!$10:$10)-6),"="&amp;$G$1)</f>
        <v>0</v>
      </c>
      <c r="H177" s="187">
        <f ca="1">COUNTIF(OFFSET(Synthèse!$G186,0,0,1,COUNTA(Synthèse!$10:$10)-6),"="&amp;$H$1)</f>
        <v>0</v>
      </c>
      <c r="I177" s="214">
        <f t="shared" ca="1" si="25"/>
        <v>21</v>
      </c>
      <c r="J177" s="68"/>
      <c r="K177" s="96"/>
      <c r="S177" s="68"/>
      <c r="U177" s="68"/>
      <c r="X177" s="68"/>
      <c r="AA177" s="68"/>
      <c r="AD177" s="68"/>
      <c r="AE177" s="224" t="str">
        <f t="shared" si="27"/>
        <v>8.2</v>
      </c>
      <c r="AG177" s="256">
        <f>IF(COUNTIFS(TabSynthez[Test],"="&amp;$AE64&amp;".*",TabSynthez[Page1],"Invalidé")&gt;0,IF(COUNTIFS(TabSynthez[Test],"="&amp;$AE64&amp;".*",TabSynthez[Page1],"Indéterminé")&gt;0,0,1),0)</f>
        <v>1</v>
      </c>
      <c r="AH177" s="256">
        <f>IF(COUNTIFS(TabSynthez[Test],"="&amp;$AE64&amp;".*",TabSynthez[Page2],"Invalidé")&gt;0,IF(COUNTIFS(TabSynthez[Test],"="&amp;$AE64&amp;".*",TabSynthez[Page2],"Indéterminé")&gt;0,0,1),0)</f>
        <v>1</v>
      </c>
      <c r="AI177" s="256">
        <f>IF(COUNTIFS(TabSynthez[Test],"="&amp;$AE64&amp;".*",TabSynthez[Page3],"Invalidé")&gt;0,IF(COUNTIFS(TabSynthez[Test],"="&amp;$AE64&amp;".*",TabSynthez[Page3],"Indéterminé")&gt;0,0,1),0)</f>
        <v>1</v>
      </c>
      <c r="AJ177" s="256">
        <f>IF(COUNTIFS(TabSynthez[Test],"="&amp;$AE64&amp;".*",TabSynthez[Page4],"Invalidé")&gt;0,IF(COUNTIFS(TabSynthez[Test],"="&amp;$AE64&amp;".*",TabSynthez[Page4],"Indéterminé")&gt;0,0,1),0)</f>
        <v>1</v>
      </c>
      <c r="AK177" s="256">
        <f>IF(COUNTIFS(TabSynthez[Test],"="&amp;$AE64&amp;".*",TabSynthez[Page5],"Invalidé")&gt;0,IF(COUNTIFS(TabSynthez[Test],"="&amp;$AE64&amp;".*",TabSynthez[Page5],"Indéterminé")&gt;0,0,1),0)</f>
        <v>1</v>
      </c>
      <c r="AL177" s="256">
        <f>IF(COUNTIFS(TabSynthez[Test],"="&amp;$AE64&amp;".*",TabSynthez[Page6],"Invalidé")&gt;0,IF(COUNTIFS(TabSynthez[Test],"="&amp;$AE64&amp;".*",TabSynthez[Page6],"Indéterminé")&gt;0,0,1),0)</f>
        <v>1</v>
      </c>
      <c r="AM177" s="256">
        <f>IF(COUNTIFS(TabSynthez[Test],"="&amp;$AE64&amp;".*",TabSynthez[Page7],"Invalidé")&gt;0,IF(COUNTIFS(TabSynthez[Test],"="&amp;$AE64&amp;".*",TabSynthez[Page7],"Indéterminé")&gt;0,0,1),0)</f>
        <v>1</v>
      </c>
      <c r="AN177" s="256">
        <f>IF(COUNTIFS(TabSynthez[Test],"="&amp;$AE64&amp;".*",TabSynthez[Page8],"Invalidé")&gt;0,IF(COUNTIFS(TabSynthez[Test],"="&amp;$AE64&amp;".*",TabSynthez[Page8],"Indéterminé")&gt;0,0,1),0)</f>
        <v>1</v>
      </c>
      <c r="AO177" s="256">
        <f>IF(COUNTIFS(TabSynthez[Test],"="&amp;$AE64&amp;".*",TabSynthez[Page9],"Invalidé")&gt;0,IF(COUNTIFS(TabSynthez[Test],"="&amp;$AE64&amp;".*",TabSynthez[Page9],"Indéterminé")&gt;0,0,1),0)</f>
        <v>1</v>
      </c>
      <c r="AP177" s="256">
        <f>IF(COUNTIFS(TabSynthez[Test],"="&amp;$AE64&amp;".*",TabSynthez[Page10],"Invalidé")&gt;0,IF(COUNTIFS(TabSynthez[Test],"="&amp;$AE64&amp;".*",TabSynthez[Page10],"Indéterminé")&gt;0,0,1),0)</f>
        <v>1</v>
      </c>
      <c r="AQ177" s="256">
        <f>IF(COUNTIFS(TabSynthez[Test],"="&amp;$AE64&amp;".*",TabSynthez[Page11],"Invalidé")&gt;0,IF(COUNTIFS(TabSynthez[Test],"="&amp;$AE64&amp;".*",TabSynthez[Page11],"Indéterminé")&gt;0,0,1),0)</f>
        <v>1</v>
      </c>
      <c r="AR177" s="256">
        <f>IF(COUNTIFS(TabSynthez[Test],"="&amp;$AE64&amp;".*",TabSynthez[Page12],"Invalidé")&gt;0,IF(COUNTIFS(TabSynthez[Test],"="&amp;$AE64&amp;".*",TabSynthez[Page12],"Indéterminé")&gt;0,0,1),0)</f>
        <v>1</v>
      </c>
      <c r="AS177" s="256">
        <f>IF(COUNTIFS(TabSynthez[Test],"="&amp;$AE64&amp;".*",TabSynthez[Page13],"Invalidé")&gt;0,IF(COUNTIFS(TabSynthez[Test],"="&amp;$AE64&amp;".*",TabSynthez[Page13],"Indéterminé")&gt;0,0,1),0)</f>
        <v>1</v>
      </c>
      <c r="AT177" s="256">
        <f>IF(COUNTIFS(TabSynthez[Test],"="&amp;$AE64&amp;".*",TabSynthez[Page14],"Invalidé")&gt;0,IF(COUNTIFS(TabSynthez[Test],"="&amp;$AE64&amp;".*",TabSynthez[Page14],"Indéterminé")&gt;0,0,1),0)</f>
        <v>1</v>
      </c>
      <c r="AU177" s="256">
        <f>IF(COUNTIFS(TabSynthez[Test],"="&amp;$AE64&amp;".*",TabSynthez[Page15],"Invalidé")&gt;0,IF(COUNTIFS(TabSynthez[Test],"="&amp;$AE64&amp;".*",TabSynthez[Page15],"Indéterminé")&gt;0,0,1),0)</f>
        <v>1</v>
      </c>
      <c r="AV177" s="256">
        <f>IF(COUNTIFS(TabSynthez[Test],"="&amp;$AE64&amp;".*",TabSynthez[Page16],"Invalidé")&gt;0,IF(COUNTIFS(TabSynthez[Test],"="&amp;$AE64&amp;".*",TabSynthez[Page16],"Indéterminé")&gt;0,0,1),0)</f>
        <v>1</v>
      </c>
      <c r="AW177" s="256">
        <f>IF(COUNTIFS(TabSynthez[Test],"="&amp;$AE64&amp;".*",TabSynthez[Page17],"Invalidé")&gt;0,IF(COUNTIFS(TabSynthez[Test],"="&amp;$AE64&amp;".*",TabSynthez[Page17],"Indéterminé")&gt;0,0,1),0)</f>
        <v>1</v>
      </c>
      <c r="AX177" s="256">
        <f>IF(COUNTIFS(TabSynthez[Test],"="&amp;$AE64&amp;".*",TabSynthez[Page18],"Invalidé")&gt;0,IF(COUNTIFS(TabSynthez[Test],"="&amp;$AE64&amp;".*",TabSynthez[Page18],"Indéterminé")&gt;0,0,1),0)</f>
        <v>1</v>
      </c>
      <c r="AY177" s="256">
        <f>IF(COUNTIFS(TabSynthez[Test],"="&amp;$AE64&amp;".*",TabSynthez[Page19],"Invalidé")&gt;0,IF(COUNTIFS(TabSynthez[Test],"="&amp;$AE64&amp;".*",TabSynthez[Page19],"Indéterminé")&gt;0,0,1),0)</f>
        <v>1</v>
      </c>
      <c r="AZ177" s="256">
        <f>IF(COUNTIFS(TabSynthez[Test],"="&amp;$AE64&amp;".*",TabSynthez[Page20],"Invalidé")&gt;0,IF(COUNTIFS(TabSynthez[Test],"="&amp;$AE64&amp;".*",TabSynthez[Page20],"Indéterminé")&gt;0,0,1),0)</f>
        <v>1</v>
      </c>
      <c r="BA177" s="256">
        <f>IF(COUNTIFS(TabSynthez[Test],"="&amp;$AE64&amp;".*",TabSynthez[Page21],"Invalidé")&gt;0,IF(COUNTIFS(TabSynthez[Test],"="&amp;$AE64&amp;".*",TabSynthez[Page21],"Indéterminé")&gt;0,0,1),0)</f>
        <v>1</v>
      </c>
    </row>
    <row r="178" spans="1:53" s="9" customFormat="1" ht="22.5" x14ac:dyDescent="0.25">
      <c r="A178" s="68"/>
      <c r="B178" s="76" t="str">
        <f>Modèle!B180</f>
        <v>Présentation de l'information</v>
      </c>
      <c r="C178" s="84" t="str">
        <f>Modèle!D180</f>
        <v>10.11.2</v>
      </c>
      <c r="D178" s="85" t="str">
        <f>Modèle!E180</f>
        <v>AA</v>
      </c>
      <c r="E178" s="189">
        <f ca="1">COUNTIF(OFFSET(Synthèse!$G187,0,0,1,COUNTA(Synthèse!$10:$10)-6),"="&amp;$E$1)</f>
        <v>0</v>
      </c>
      <c r="F178" s="189">
        <f ca="1">COUNTIF(OFFSET(Synthèse!$G187,0,0,1,COUNTA(Synthèse!$10:$10)-6),"="&amp;$F$1)</f>
        <v>21</v>
      </c>
      <c r="G178" s="189">
        <f ca="1">COUNTIF(OFFSET(Synthèse!$G187,0,0,1,COUNTA(Synthèse!$10:$10)-6),"="&amp;$G$1)</f>
        <v>0</v>
      </c>
      <c r="H178" s="189">
        <f ca="1">COUNTIF(OFFSET(Synthèse!$G187,0,0,1,COUNTA(Synthèse!$10:$10)-6),"="&amp;$H$1)</f>
        <v>0</v>
      </c>
      <c r="I178" s="214">
        <f t="shared" ca="1" si="25"/>
        <v>21</v>
      </c>
      <c r="J178" s="68"/>
      <c r="K178" s="96"/>
      <c r="S178" s="68"/>
      <c r="U178" s="68"/>
      <c r="X178" s="68"/>
      <c r="AA178" s="68"/>
      <c r="AD178" s="68"/>
      <c r="AE178" s="224" t="str">
        <f t="shared" si="27"/>
        <v>8.3</v>
      </c>
      <c r="AG178" s="256">
        <f>IF(COUNTIFS(TabSynthez[Test],"="&amp;$AE65&amp;".*",TabSynthez[Page1],"Invalidé")&gt;0,IF(COUNTIFS(TabSynthez[Test],"="&amp;$AE65&amp;".*",TabSynthez[Page1],"Indéterminé")&gt;0,0,1),0)</f>
        <v>0</v>
      </c>
      <c r="AH178" s="256">
        <f>IF(COUNTIFS(TabSynthez[Test],"="&amp;$AE65&amp;".*",TabSynthez[Page2],"Invalidé")&gt;0,IF(COUNTIFS(TabSynthez[Test],"="&amp;$AE65&amp;".*",TabSynthez[Page2],"Indéterminé")&gt;0,0,1),0)</f>
        <v>0</v>
      </c>
      <c r="AI178" s="256">
        <f>IF(COUNTIFS(TabSynthez[Test],"="&amp;$AE65&amp;".*",TabSynthez[Page3],"Invalidé")&gt;0,IF(COUNTIFS(TabSynthez[Test],"="&amp;$AE65&amp;".*",TabSynthez[Page3],"Indéterminé")&gt;0,0,1),0)</f>
        <v>0</v>
      </c>
      <c r="AJ178" s="256">
        <f>IF(COUNTIFS(TabSynthez[Test],"="&amp;$AE65&amp;".*",TabSynthez[Page4],"Invalidé")&gt;0,IF(COUNTIFS(TabSynthez[Test],"="&amp;$AE65&amp;".*",TabSynthez[Page4],"Indéterminé")&gt;0,0,1),0)</f>
        <v>0</v>
      </c>
      <c r="AK178" s="256">
        <f>IF(COUNTIFS(TabSynthez[Test],"="&amp;$AE65&amp;".*",TabSynthez[Page5],"Invalidé")&gt;0,IF(COUNTIFS(TabSynthez[Test],"="&amp;$AE65&amp;".*",TabSynthez[Page5],"Indéterminé")&gt;0,0,1),0)</f>
        <v>0</v>
      </c>
      <c r="AL178" s="256">
        <f>IF(COUNTIFS(TabSynthez[Test],"="&amp;$AE65&amp;".*",TabSynthez[Page6],"Invalidé")&gt;0,IF(COUNTIFS(TabSynthez[Test],"="&amp;$AE65&amp;".*",TabSynthez[Page6],"Indéterminé")&gt;0,0,1),0)</f>
        <v>0</v>
      </c>
      <c r="AM178" s="256">
        <f>IF(COUNTIFS(TabSynthez[Test],"="&amp;$AE65&amp;".*",TabSynthez[Page7],"Invalidé")&gt;0,IF(COUNTIFS(TabSynthez[Test],"="&amp;$AE65&amp;".*",TabSynthez[Page7],"Indéterminé")&gt;0,0,1),0)</f>
        <v>0</v>
      </c>
      <c r="AN178" s="256">
        <f>IF(COUNTIFS(TabSynthez[Test],"="&amp;$AE65&amp;".*",TabSynthez[Page8],"Invalidé")&gt;0,IF(COUNTIFS(TabSynthez[Test],"="&amp;$AE65&amp;".*",TabSynthez[Page8],"Indéterminé")&gt;0,0,1),0)</f>
        <v>0</v>
      </c>
      <c r="AO178" s="256">
        <f>IF(COUNTIFS(TabSynthez[Test],"="&amp;$AE65&amp;".*",TabSynthez[Page9],"Invalidé")&gt;0,IF(COUNTIFS(TabSynthez[Test],"="&amp;$AE65&amp;".*",TabSynthez[Page9],"Indéterminé")&gt;0,0,1),0)</f>
        <v>0</v>
      </c>
      <c r="AP178" s="256">
        <f>IF(COUNTIFS(TabSynthez[Test],"="&amp;$AE65&amp;".*",TabSynthez[Page10],"Invalidé")&gt;0,IF(COUNTIFS(TabSynthez[Test],"="&amp;$AE65&amp;".*",TabSynthez[Page10],"Indéterminé")&gt;0,0,1),0)</f>
        <v>0</v>
      </c>
      <c r="AQ178" s="256">
        <f>IF(COUNTIFS(TabSynthez[Test],"="&amp;$AE65&amp;".*",TabSynthez[Page11],"Invalidé")&gt;0,IF(COUNTIFS(TabSynthez[Test],"="&amp;$AE65&amp;".*",TabSynthez[Page11],"Indéterminé")&gt;0,0,1),0)</f>
        <v>0</v>
      </c>
      <c r="AR178" s="256">
        <f>IF(COUNTIFS(TabSynthez[Test],"="&amp;$AE65&amp;".*",TabSynthez[Page12],"Invalidé")&gt;0,IF(COUNTIFS(TabSynthez[Test],"="&amp;$AE65&amp;".*",TabSynthez[Page12],"Indéterminé")&gt;0,0,1),0)</f>
        <v>0</v>
      </c>
      <c r="AS178" s="256">
        <f>IF(COUNTIFS(TabSynthez[Test],"="&amp;$AE65&amp;".*",TabSynthez[Page13],"Invalidé")&gt;0,IF(COUNTIFS(TabSynthez[Test],"="&amp;$AE65&amp;".*",TabSynthez[Page13],"Indéterminé")&gt;0,0,1),0)</f>
        <v>0</v>
      </c>
      <c r="AT178" s="256">
        <f>IF(COUNTIFS(TabSynthez[Test],"="&amp;$AE65&amp;".*",TabSynthez[Page14],"Invalidé")&gt;0,IF(COUNTIFS(TabSynthez[Test],"="&amp;$AE65&amp;".*",TabSynthez[Page14],"Indéterminé")&gt;0,0,1),0)</f>
        <v>0</v>
      </c>
      <c r="AU178" s="256">
        <f>IF(COUNTIFS(TabSynthez[Test],"="&amp;$AE65&amp;".*",TabSynthez[Page15],"Invalidé")&gt;0,IF(COUNTIFS(TabSynthez[Test],"="&amp;$AE65&amp;".*",TabSynthez[Page15],"Indéterminé")&gt;0,0,1),0)</f>
        <v>0</v>
      </c>
      <c r="AV178" s="256">
        <f>IF(COUNTIFS(TabSynthez[Test],"="&amp;$AE65&amp;".*",TabSynthez[Page16],"Invalidé")&gt;0,IF(COUNTIFS(TabSynthez[Test],"="&amp;$AE65&amp;".*",TabSynthez[Page16],"Indéterminé")&gt;0,0,1),0)</f>
        <v>0</v>
      </c>
      <c r="AW178" s="256">
        <f>IF(COUNTIFS(TabSynthez[Test],"="&amp;$AE65&amp;".*",TabSynthez[Page17],"Invalidé")&gt;0,IF(COUNTIFS(TabSynthez[Test],"="&amp;$AE65&amp;".*",TabSynthez[Page17],"Indéterminé")&gt;0,0,1),0)</f>
        <v>0</v>
      </c>
      <c r="AX178" s="256">
        <f>IF(COUNTIFS(TabSynthez[Test],"="&amp;$AE65&amp;".*",TabSynthez[Page18],"Invalidé")&gt;0,IF(COUNTIFS(TabSynthez[Test],"="&amp;$AE65&amp;".*",TabSynthez[Page18],"Indéterminé")&gt;0,0,1),0)</f>
        <v>0</v>
      </c>
      <c r="AY178" s="256">
        <f>IF(COUNTIFS(TabSynthez[Test],"="&amp;$AE65&amp;".*",TabSynthez[Page19],"Invalidé")&gt;0,IF(COUNTIFS(TabSynthez[Test],"="&amp;$AE65&amp;".*",TabSynthez[Page19],"Indéterminé")&gt;0,0,1),0)</f>
        <v>0</v>
      </c>
      <c r="AZ178" s="256">
        <f>IF(COUNTIFS(TabSynthez[Test],"="&amp;$AE65&amp;".*",TabSynthez[Page20],"Invalidé")&gt;0,IF(COUNTIFS(TabSynthez[Test],"="&amp;$AE65&amp;".*",TabSynthez[Page20],"Indéterminé")&gt;0,0,1),0)</f>
        <v>0</v>
      </c>
      <c r="BA178" s="256">
        <f>IF(COUNTIFS(TabSynthez[Test],"="&amp;$AE65&amp;".*",TabSynthez[Page21],"Invalidé")&gt;0,IF(COUNTIFS(TabSynthez[Test],"="&amp;$AE65&amp;".*",TabSynthez[Page21],"Indéterminé")&gt;0,0,1),0)</f>
        <v>0</v>
      </c>
    </row>
    <row r="179" spans="1:53" s="9" customFormat="1" ht="22.5" x14ac:dyDescent="0.25">
      <c r="A179" s="68"/>
      <c r="B179" s="77" t="str">
        <f>Modèle!B181</f>
        <v>Présentation de l'information</v>
      </c>
      <c r="C179" s="86" t="str">
        <f>Modèle!D181</f>
        <v>10.12.1</v>
      </c>
      <c r="D179" s="87" t="str">
        <f>Modèle!E181</f>
        <v>AA</v>
      </c>
      <c r="E179" s="190">
        <f ca="1">COUNTIF(OFFSET(Synthèse!$G188,0,0,1,COUNTA(Synthèse!$10:$10)-6),"="&amp;$E$1)</f>
        <v>3</v>
      </c>
      <c r="F179" s="190">
        <f ca="1">COUNTIF(OFFSET(Synthèse!$G188,0,0,1,COUNTA(Synthèse!$10:$10)-6),"="&amp;$F$1)</f>
        <v>18</v>
      </c>
      <c r="G179" s="190">
        <f ca="1">COUNTIF(OFFSET(Synthèse!$G188,0,0,1,COUNTA(Synthèse!$10:$10)-6),"="&amp;$G$1)</f>
        <v>0</v>
      </c>
      <c r="H179" s="190">
        <f ca="1">COUNTIF(OFFSET(Synthèse!$G188,0,0,1,COUNTA(Synthèse!$10:$10)-6),"="&amp;$H$1)</f>
        <v>0</v>
      </c>
      <c r="I179" s="214">
        <f t="shared" ca="1" si="25"/>
        <v>21</v>
      </c>
      <c r="J179" s="68"/>
      <c r="K179" s="96"/>
      <c r="S179" s="68"/>
      <c r="U179" s="68"/>
      <c r="X179" s="68"/>
      <c r="AA179" s="68"/>
      <c r="AD179" s="68"/>
      <c r="AE179" s="224" t="str">
        <f t="shared" si="27"/>
        <v>8.4</v>
      </c>
      <c r="AG179" s="256">
        <f>IF(COUNTIFS(TabSynthez[Test],"="&amp;$AE66&amp;".*",TabSynthez[Page1],"Invalidé")&gt;0,IF(COUNTIFS(TabSynthez[Test],"="&amp;$AE66&amp;".*",TabSynthez[Page1],"Indéterminé")&gt;0,0,1),0)</f>
        <v>0</v>
      </c>
      <c r="AH179" s="256">
        <f>IF(COUNTIFS(TabSynthez[Test],"="&amp;$AE66&amp;".*",TabSynthez[Page2],"Invalidé")&gt;0,IF(COUNTIFS(TabSynthez[Test],"="&amp;$AE66&amp;".*",TabSynthez[Page2],"Indéterminé")&gt;0,0,1),0)</f>
        <v>0</v>
      </c>
      <c r="AI179" s="256">
        <f>IF(COUNTIFS(TabSynthez[Test],"="&amp;$AE66&amp;".*",TabSynthez[Page3],"Invalidé")&gt;0,IF(COUNTIFS(TabSynthez[Test],"="&amp;$AE66&amp;".*",TabSynthez[Page3],"Indéterminé")&gt;0,0,1),0)</f>
        <v>0</v>
      </c>
      <c r="AJ179" s="256">
        <f>IF(COUNTIFS(TabSynthez[Test],"="&amp;$AE66&amp;".*",TabSynthez[Page4],"Invalidé")&gt;0,IF(COUNTIFS(TabSynthez[Test],"="&amp;$AE66&amp;".*",TabSynthez[Page4],"Indéterminé")&gt;0,0,1),0)</f>
        <v>0</v>
      </c>
      <c r="AK179" s="256">
        <f>IF(COUNTIFS(TabSynthez[Test],"="&amp;$AE66&amp;".*",TabSynthez[Page5],"Invalidé")&gt;0,IF(COUNTIFS(TabSynthez[Test],"="&amp;$AE66&amp;".*",TabSynthez[Page5],"Indéterminé")&gt;0,0,1),0)</f>
        <v>0</v>
      </c>
      <c r="AL179" s="256">
        <f>IF(COUNTIFS(TabSynthez[Test],"="&amp;$AE66&amp;".*",TabSynthez[Page6],"Invalidé")&gt;0,IF(COUNTIFS(TabSynthez[Test],"="&amp;$AE66&amp;".*",TabSynthez[Page6],"Indéterminé")&gt;0,0,1),0)</f>
        <v>0</v>
      </c>
      <c r="AM179" s="256">
        <f>IF(COUNTIFS(TabSynthez[Test],"="&amp;$AE66&amp;".*",TabSynthez[Page7],"Invalidé")&gt;0,IF(COUNTIFS(TabSynthez[Test],"="&amp;$AE66&amp;".*",TabSynthez[Page7],"Indéterminé")&gt;0,0,1),0)</f>
        <v>0</v>
      </c>
      <c r="AN179" s="256">
        <f>IF(COUNTIFS(TabSynthez[Test],"="&amp;$AE66&amp;".*",TabSynthez[Page8],"Invalidé")&gt;0,IF(COUNTIFS(TabSynthez[Test],"="&amp;$AE66&amp;".*",TabSynthez[Page8],"Indéterminé")&gt;0,0,1),0)</f>
        <v>0</v>
      </c>
      <c r="AO179" s="256">
        <f>IF(COUNTIFS(TabSynthez[Test],"="&amp;$AE66&amp;".*",TabSynthez[Page9],"Invalidé")&gt;0,IF(COUNTIFS(TabSynthez[Test],"="&amp;$AE66&amp;".*",TabSynthez[Page9],"Indéterminé")&gt;0,0,1),0)</f>
        <v>0</v>
      </c>
      <c r="AP179" s="256">
        <f>IF(COUNTIFS(TabSynthez[Test],"="&amp;$AE66&amp;".*",TabSynthez[Page10],"Invalidé")&gt;0,IF(COUNTIFS(TabSynthez[Test],"="&amp;$AE66&amp;".*",TabSynthez[Page10],"Indéterminé")&gt;0,0,1),0)</f>
        <v>0</v>
      </c>
      <c r="AQ179" s="256">
        <f>IF(COUNTIFS(TabSynthez[Test],"="&amp;$AE66&amp;".*",TabSynthez[Page11],"Invalidé")&gt;0,IF(COUNTIFS(TabSynthez[Test],"="&amp;$AE66&amp;".*",TabSynthez[Page11],"Indéterminé")&gt;0,0,1),0)</f>
        <v>0</v>
      </c>
      <c r="AR179" s="256">
        <f>IF(COUNTIFS(TabSynthez[Test],"="&amp;$AE66&amp;".*",TabSynthez[Page12],"Invalidé")&gt;0,IF(COUNTIFS(TabSynthez[Test],"="&amp;$AE66&amp;".*",TabSynthez[Page12],"Indéterminé")&gt;0,0,1),0)</f>
        <v>0</v>
      </c>
      <c r="AS179" s="256">
        <f>IF(COUNTIFS(TabSynthez[Test],"="&amp;$AE66&amp;".*",TabSynthez[Page13],"Invalidé")&gt;0,IF(COUNTIFS(TabSynthez[Test],"="&amp;$AE66&amp;".*",TabSynthez[Page13],"Indéterminé")&gt;0,0,1),0)</f>
        <v>0</v>
      </c>
      <c r="AT179" s="256">
        <f>IF(COUNTIFS(TabSynthez[Test],"="&amp;$AE66&amp;".*",TabSynthez[Page14],"Invalidé")&gt;0,IF(COUNTIFS(TabSynthez[Test],"="&amp;$AE66&amp;".*",TabSynthez[Page14],"Indéterminé")&gt;0,0,1),0)</f>
        <v>0</v>
      </c>
      <c r="AU179" s="256">
        <f>IF(COUNTIFS(TabSynthez[Test],"="&amp;$AE66&amp;".*",TabSynthez[Page15],"Invalidé")&gt;0,IF(COUNTIFS(TabSynthez[Test],"="&amp;$AE66&amp;".*",TabSynthez[Page15],"Indéterminé")&gt;0,0,1),0)</f>
        <v>0</v>
      </c>
      <c r="AV179" s="256">
        <f>IF(COUNTIFS(TabSynthez[Test],"="&amp;$AE66&amp;".*",TabSynthez[Page16],"Invalidé")&gt;0,IF(COUNTIFS(TabSynthez[Test],"="&amp;$AE66&amp;".*",TabSynthez[Page16],"Indéterminé")&gt;0,0,1),0)</f>
        <v>0</v>
      </c>
      <c r="AW179" s="256">
        <f>IF(COUNTIFS(TabSynthez[Test],"="&amp;$AE66&amp;".*",TabSynthez[Page17],"Invalidé")&gt;0,IF(COUNTIFS(TabSynthez[Test],"="&amp;$AE66&amp;".*",TabSynthez[Page17],"Indéterminé")&gt;0,0,1),0)</f>
        <v>0</v>
      </c>
      <c r="AX179" s="256">
        <f>IF(COUNTIFS(TabSynthez[Test],"="&amp;$AE66&amp;".*",TabSynthez[Page18],"Invalidé")&gt;0,IF(COUNTIFS(TabSynthez[Test],"="&amp;$AE66&amp;".*",TabSynthez[Page18],"Indéterminé")&gt;0,0,1),0)</f>
        <v>0</v>
      </c>
      <c r="AY179" s="256">
        <f>IF(COUNTIFS(TabSynthez[Test],"="&amp;$AE66&amp;".*",TabSynthez[Page19],"Invalidé")&gt;0,IF(COUNTIFS(TabSynthez[Test],"="&amp;$AE66&amp;".*",TabSynthez[Page19],"Indéterminé")&gt;0,0,1),0)</f>
        <v>0</v>
      </c>
      <c r="AZ179" s="256">
        <f>IF(COUNTIFS(TabSynthez[Test],"="&amp;$AE66&amp;".*",TabSynthez[Page20],"Invalidé")&gt;0,IF(COUNTIFS(TabSynthez[Test],"="&amp;$AE66&amp;".*",TabSynthez[Page20],"Indéterminé")&gt;0,0,1),0)</f>
        <v>0</v>
      </c>
      <c r="BA179" s="256">
        <f>IF(COUNTIFS(TabSynthez[Test],"="&amp;$AE66&amp;".*",TabSynthez[Page21],"Invalidé")&gt;0,IF(COUNTIFS(TabSynthez[Test],"="&amp;$AE66&amp;".*",TabSynthez[Page21],"Indéterminé")&gt;0,0,1),0)</f>
        <v>0</v>
      </c>
    </row>
    <row r="180" spans="1:53" s="9" customFormat="1" ht="22.5" x14ac:dyDescent="0.25">
      <c r="A180" s="68"/>
      <c r="B180" s="76" t="str">
        <f>Modèle!B182</f>
        <v>Présentation de l'information</v>
      </c>
      <c r="C180" s="84" t="str">
        <f>Modèle!D182</f>
        <v>10.13.1</v>
      </c>
      <c r="D180" s="85" t="str">
        <f>Modèle!E182</f>
        <v>AA</v>
      </c>
      <c r="E180" s="189">
        <f ca="1">COUNTIF(OFFSET(Synthèse!$G189,0,0,1,COUNTA(Synthèse!$10:$10)-6),"="&amp;$E$1)</f>
        <v>1</v>
      </c>
      <c r="F180" s="189">
        <f ca="1">COUNTIF(OFFSET(Synthèse!$G189,0,0,1,COUNTA(Synthèse!$10:$10)-6),"="&amp;$F$1)</f>
        <v>20</v>
      </c>
      <c r="G180" s="189">
        <f ca="1">COUNTIF(OFFSET(Synthèse!$G189,0,0,1,COUNTA(Synthèse!$10:$10)-6),"="&amp;$G$1)</f>
        <v>0</v>
      </c>
      <c r="H180" s="189">
        <f ca="1">COUNTIF(OFFSET(Synthèse!$G189,0,0,1,COUNTA(Synthèse!$10:$10)-6),"="&amp;$H$1)</f>
        <v>0</v>
      </c>
      <c r="I180" s="214">
        <f t="shared" ca="1" si="25"/>
        <v>21</v>
      </c>
      <c r="J180" s="68"/>
      <c r="K180" s="96"/>
      <c r="S180" s="68"/>
      <c r="U180" s="68"/>
      <c r="X180" s="68"/>
      <c r="AA180" s="68"/>
      <c r="AD180" s="68"/>
      <c r="AE180" s="224" t="str">
        <f t="shared" si="27"/>
        <v>8.5</v>
      </c>
      <c r="AG180" s="256">
        <f>IF(COUNTIFS(TabSynthez[Test],"="&amp;$AE67&amp;".*",TabSynthez[Page1],"Invalidé")&gt;0,IF(COUNTIFS(TabSynthez[Test],"="&amp;$AE67&amp;".*",TabSynthez[Page1],"Indéterminé")&gt;0,0,1),0)</f>
        <v>0</v>
      </c>
      <c r="AH180" s="256">
        <f>IF(COUNTIFS(TabSynthez[Test],"="&amp;$AE67&amp;".*",TabSynthez[Page2],"Invalidé")&gt;0,IF(COUNTIFS(TabSynthez[Test],"="&amp;$AE67&amp;".*",TabSynthez[Page2],"Indéterminé")&gt;0,0,1),0)</f>
        <v>0</v>
      </c>
      <c r="AI180" s="256">
        <f>IF(COUNTIFS(TabSynthez[Test],"="&amp;$AE67&amp;".*",TabSynthez[Page3],"Invalidé")&gt;0,IF(COUNTIFS(TabSynthez[Test],"="&amp;$AE67&amp;".*",TabSynthez[Page3],"Indéterminé")&gt;0,0,1),0)</f>
        <v>0</v>
      </c>
      <c r="AJ180" s="256">
        <f>IF(COUNTIFS(TabSynthez[Test],"="&amp;$AE67&amp;".*",TabSynthez[Page4],"Invalidé")&gt;0,IF(COUNTIFS(TabSynthez[Test],"="&amp;$AE67&amp;".*",TabSynthez[Page4],"Indéterminé")&gt;0,0,1),0)</f>
        <v>0</v>
      </c>
      <c r="AK180" s="256">
        <f>IF(COUNTIFS(TabSynthez[Test],"="&amp;$AE67&amp;".*",TabSynthez[Page5],"Invalidé")&gt;0,IF(COUNTIFS(TabSynthez[Test],"="&amp;$AE67&amp;".*",TabSynthez[Page5],"Indéterminé")&gt;0,0,1),0)</f>
        <v>0</v>
      </c>
      <c r="AL180" s="256">
        <f>IF(COUNTIFS(TabSynthez[Test],"="&amp;$AE67&amp;".*",TabSynthez[Page6],"Invalidé")&gt;0,IF(COUNTIFS(TabSynthez[Test],"="&amp;$AE67&amp;".*",TabSynthez[Page6],"Indéterminé")&gt;0,0,1),0)</f>
        <v>0</v>
      </c>
      <c r="AM180" s="256">
        <f>IF(COUNTIFS(TabSynthez[Test],"="&amp;$AE67&amp;".*",TabSynthez[Page7],"Invalidé")&gt;0,IF(COUNTIFS(TabSynthez[Test],"="&amp;$AE67&amp;".*",TabSynthez[Page7],"Indéterminé")&gt;0,0,1),0)</f>
        <v>0</v>
      </c>
      <c r="AN180" s="256">
        <f>IF(COUNTIFS(TabSynthez[Test],"="&amp;$AE67&amp;".*",TabSynthez[Page8],"Invalidé")&gt;0,IF(COUNTIFS(TabSynthez[Test],"="&amp;$AE67&amp;".*",TabSynthez[Page8],"Indéterminé")&gt;0,0,1),0)</f>
        <v>0</v>
      </c>
      <c r="AO180" s="256">
        <f>IF(COUNTIFS(TabSynthez[Test],"="&amp;$AE67&amp;".*",TabSynthez[Page9],"Invalidé")&gt;0,IF(COUNTIFS(TabSynthez[Test],"="&amp;$AE67&amp;".*",TabSynthez[Page9],"Indéterminé")&gt;0,0,1),0)</f>
        <v>0</v>
      </c>
      <c r="AP180" s="256">
        <f>IF(COUNTIFS(TabSynthez[Test],"="&amp;$AE67&amp;".*",TabSynthez[Page10],"Invalidé")&gt;0,IF(COUNTIFS(TabSynthez[Test],"="&amp;$AE67&amp;".*",TabSynthez[Page10],"Indéterminé")&gt;0,0,1),0)</f>
        <v>0</v>
      </c>
      <c r="AQ180" s="256">
        <f>IF(COUNTIFS(TabSynthez[Test],"="&amp;$AE67&amp;".*",TabSynthez[Page11],"Invalidé")&gt;0,IF(COUNTIFS(TabSynthez[Test],"="&amp;$AE67&amp;".*",TabSynthez[Page11],"Indéterminé")&gt;0,0,1),0)</f>
        <v>0</v>
      </c>
      <c r="AR180" s="256">
        <f>IF(COUNTIFS(TabSynthez[Test],"="&amp;$AE67&amp;".*",TabSynthez[Page12],"Invalidé")&gt;0,IF(COUNTIFS(TabSynthez[Test],"="&amp;$AE67&amp;".*",TabSynthez[Page12],"Indéterminé")&gt;0,0,1),0)</f>
        <v>0</v>
      </c>
      <c r="AS180" s="256">
        <f>IF(COUNTIFS(TabSynthez[Test],"="&amp;$AE67&amp;".*",TabSynthez[Page13],"Invalidé")&gt;0,IF(COUNTIFS(TabSynthez[Test],"="&amp;$AE67&amp;".*",TabSynthez[Page13],"Indéterminé")&gt;0,0,1),0)</f>
        <v>0</v>
      </c>
      <c r="AT180" s="256">
        <f>IF(COUNTIFS(TabSynthez[Test],"="&amp;$AE67&amp;".*",TabSynthez[Page14],"Invalidé")&gt;0,IF(COUNTIFS(TabSynthez[Test],"="&amp;$AE67&amp;".*",TabSynthez[Page14],"Indéterminé")&gt;0,0,1),0)</f>
        <v>0</v>
      </c>
      <c r="AU180" s="256">
        <f>IF(COUNTIFS(TabSynthez[Test],"="&amp;$AE67&amp;".*",TabSynthez[Page15],"Invalidé")&gt;0,IF(COUNTIFS(TabSynthez[Test],"="&amp;$AE67&amp;".*",TabSynthez[Page15],"Indéterminé")&gt;0,0,1),0)</f>
        <v>0</v>
      </c>
      <c r="AV180" s="256">
        <f>IF(COUNTIFS(TabSynthez[Test],"="&amp;$AE67&amp;".*",TabSynthez[Page16],"Invalidé")&gt;0,IF(COUNTIFS(TabSynthez[Test],"="&amp;$AE67&amp;".*",TabSynthez[Page16],"Indéterminé")&gt;0,0,1),0)</f>
        <v>0</v>
      </c>
      <c r="AW180" s="256">
        <f>IF(COUNTIFS(TabSynthez[Test],"="&amp;$AE67&amp;".*",TabSynthez[Page17],"Invalidé")&gt;0,IF(COUNTIFS(TabSynthez[Test],"="&amp;$AE67&amp;".*",TabSynthez[Page17],"Indéterminé")&gt;0,0,1),0)</f>
        <v>0</v>
      </c>
      <c r="AX180" s="256">
        <f>IF(COUNTIFS(TabSynthez[Test],"="&amp;$AE67&amp;".*",TabSynthez[Page18],"Invalidé")&gt;0,IF(COUNTIFS(TabSynthez[Test],"="&amp;$AE67&amp;".*",TabSynthez[Page18],"Indéterminé")&gt;0,0,1),0)</f>
        <v>0</v>
      </c>
      <c r="AY180" s="256">
        <f>IF(COUNTIFS(TabSynthez[Test],"="&amp;$AE67&amp;".*",TabSynthez[Page19],"Invalidé")&gt;0,IF(COUNTIFS(TabSynthez[Test],"="&amp;$AE67&amp;".*",TabSynthez[Page19],"Indéterminé")&gt;0,0,1),0)</f>
        <v>0</v>
      </c>
      <c r="AZ180" s="256">
        <f>IF(COUNTIFS(TabSynthez[Test],"="&amp;$AE67&amp;".*",TabSynthez[Page20],"Invalidé")&gt;0,IF(COUNTIFS(TabSynthez[Test],"="&amp;$AE67&amp;".*",TabSynthez[Page20],"Indéterminé")&gt;0,0,1),0)</f>
        <v>0</v>
      </c>
      <c r="BA180" s="256">
        <f>IF(COUNTIFS(TabSynthez[Test],"="&amp;$AE67&amp;".*",TabSynthez[Page21],"Invalidé")&gt;0,IF(COUNTIFS(TabSynthez[Test],"="&amp;$AE67&amp;".*",TabSynthez[Page21],"Indéterminé")&gt;0,0,1),0)</f>
        <v>0</v>
      </c>
    </row>
    <row r="181" spans="1:53" s="9" customFormat="1" ht="22.5" x14ac:dyDescent="0.25">
      <c r="A181" s="68"/>
      <c r="B181" s="76" t="str">
        <f>Modèle!B183</f>
        <v>Présentation de l'information</v>
      </c>
      <c r="C181" s="84" t="str">
        <f>Modèle!D183</f>
        <v>10.13.2</v>
      </c>
      <c r="D181" s="85" t="str">
        <f>Modèle!E183</f>
        <v>AA</v>
      </c>
      <c r="E181" s="189">
        <f ca="1">COUNTIF(OFFSET(Synthèse!$G190,0,0,1,COUNTA(Synthèse!$10:$10)-6),"="&amp;$E$1)</f>
        <v>0</v>
      </c>
      <c r="F181" s="189">
        <f ca="1">COUNTIF(OFFSET(Synthèse!$G190,0,0,1,COUNTA(Synthèse!$10:$10)-6),"="&amp;$F$1)</f>
        <v>19</v>
      </c>
      <c r="G181" s="189">
        <f ca="1">COUNTIF(OFFSET(Synthèse!$G190,0,0,1,COUNTA(Synthèse!$10:$10)-6),"="&amp;$G$1)</f>
        <v>0</v>
      </c>
      <c r="H181" s="189">
        <f ca="1">COUNTIF(OFFSET(Synthèse!$G190,0,0,1,COUNTA(Synthèse!$10:$10)-6),"="&amp;$H$1)</f>
        <v>2</v>
      </c>
      <c r="I181" s="214">
        <f t="shared" ca="1" si="25"/>
        <v>21</v>
      </c>
      <c r="J181" s="68"/>
      <c r="K181" s="96"/>
      <c r="S181" s="68"/>
      <c r="U181" s="68"/>
      <c r="X181" s="68"/>
      <c r="AA181" s="68"/>
      <c r="AD181" s="68"/>
      <c r="AE181" s="224" t="str">
        <f t="shared" si="27"/>
        <v>8.6</v>
      </c>
      <c r="AG181" s="256">
        <f>IF(COUNTIFS(TabSynthez[Test],"="&amp;$AE68&amp;".*",TabSynthez[Page1],"Invalidé")&gt;0,IF(COUNTIFS(TabSynthez[Test],"="&amp;$AE68&amp;".*",TabSynthez[Page1],"Indéterminé")&gt;0,0,1),0)</f>
        <v>1</v>
      </c>
      <c r="AH181" s="256">
        <f>IF(COUNTIFS(TabSynthez[Test],"="&amp;$AE68&amp;".*",TabSynthez[Page2],"Invalidé")&gt;0,IF(COUNTIFS(TabSynthez[Test],"="&amp;$AE68&amp;".*",TabSynthez[Page2],"Indéterminé")&gt;0,0,1),0)</f>
        <v>1</v>
      </c>
      <c r="AI181" s="256">
        <f>IF(COUNTIFS(TabSynthez[Test],"="&amp;$AE68&amp;".*",TabSynthez[Page3],"Invalidé")&gt;0,IF(COUNTIFS(TabSynthez[Test],"="&amp;$AE68&amp;".*",TabSynthez[Page3],"Indéterminé")&gt;0,0,1),0)</f>
        <v>1</v>
      </c>
      <c r="AJ181" s="256">
        <f>IF(COUNTIFS(TabSynthez[Test],"="&amp;$AE68&amp;".*",TabSynthez[Page4],"Invalidé")&gt;0,IF(COUNTIFS(TabSynthez[Test],"="&amp;$AE68&amp;".*",TabSynthez[Page4],"Indéterminé")&gt;0,0,1),0)</f>
        <v>1</v>
      </c>
      <c r="AK181" s="256">
        <f>IF(COUNTIFS(TabSynthez[Test],"="&amp;$AE68&amp;".*",TabSynthez[Page5],"Invalidé")&gt;0,IF(COUNTIFS(TabSynthez[Test],"="&amp;$AE68&amp;".*",TabSynthez[Page5],"Indéterminé")&gt;0,0,1),0)</f>
        <v>1</v>
      </c>
      <c r="AL181" s="256">
        <f>IF(COUNTIFS(TabSynthez[Test],"="&amp;$AE68&amp;".*",TabSynthez[Page6],"Invalidé")&gt;0,IF(COUNTIFS(TabSynthez[Test],"="&amp;$AE68&amp;".*",TabSynthez[Page6],"Indéterminé")&gt;0,0,1),0)</f>
        <v>1</v>
      </c>
      <c r="AM181" s="256">
        <f>IF(COUNTIFS(TabSynthez[Test],"="&amp;$AE68&amp;".*",TabSynthez[Page7],"Invalidé")&gt;0,IF(COUNTIFS(TabSynthez[Test],"="&amp;$AE68&amp;".*",TabSynthez[Page7],"Indéterminé")&gt;0,0,1),0)</f>
        <v>1</v>
      </c>
      <c r="AN181" s="256">
        <f>IF(COUNTIFS(TabSynthez[Test],"="&amp;$AE68&amp;".*",TabSynthez[Page8],"Invalidé")&gt;0,IF(COUNTIFS(TabSynthez[Test],"="&amp;$AE68&amp;".*",TabSynthez[Page8],"Indéterminé")&gt;0,0,1),0)</f>
        <v>1</v>
      </c>
      <c r="AO181" s="256">
        <f>IF(COUNTIFS(TabSynthez[Test],"="&amp;$AE68&amp;".*",TabSynthez[Page9],"Invalidé")&gt;0,IF(COUNTIFS(TabSynthez[Test],"="&amp;$AE68&amp;".*",TabSynthez[Page9],"Indéterminé")&gt;0,0,1),0)</f>
        <v>1</v>
      </c>
      <c r="AP181" s="256">
        <f>IF(COUNTIFS(TabSynthez[Test],"="&amp;$AE68&amp;".*",TabSynthez[Page10],"Invalidé")&gt;0,IF(COUNTIFS(TabSynthez[Test],"="&amp;$AE68&amp;".*",TabSynthez[Page10],"Indéterminé")&gt;0,0,1),0)</f>
        <v>1</v>
      </c>
      <c r="AQ181" s="256">
        <f>IF(COUNTIFS(TabSynthez[Test],"="&amp;$AE68&amp;".*",TabSynthez[Page11],"Invalidé")&gt;0,IF(COUNTIFS(TabSynthez[Test],"="&amp;$AE68&amp;".*",TabSynthez[Page11],"Indéterminé")&gt;0,0,1),0)</f>
        <v>1</v>
      </c>
      <c r="AR181" s="256">
        <f>IF(COUNTIFS(TabSynthez[Test],"="&amp;$AE68&amp;".*",TabSynthez[Page12],"Invalidé")&gt;0,IF(COUNTIFS(TabSynthez[Test],"="&amp;$AE68&amp;".*",TabSynthez[Page12],"Indéterminé")&gt;0,0,1),0)</f>
        <v>1</v>
      </c>
      <c r="AS181" s="256">
        <f>IF(COUNTIFS(TabSynthez[Test],"="&amp;$AE68&amp;".*",TabSynthez[Page13],"Invalidé")&gt;0,IF(COUNTIFS(TabSynthez[Test],"="&amp;$AE68&amp;".*",TabSynthez[Page13],"Indéterminé")&gt;0,0,1),0)</f>
        <v>1</v>
      </c>
      <c r="AT181" s="256">
        <f>IF(COUNTIFS(TabSynthez[Test],"="&amp;$AE68&amp;".*",TabSynthez[Page14],"Invalidé")&gt;0,IF(COUNTIFS(TabSynthez[Test],"="&amp;$AE68&amp;".*",TabSynthez[Page14],"Indéterminé")&gt;0,0,1),0)</f>
        <v>1</v>
      </c>
      <c r="AU181" s="256">
        <f>IF(COUNTIFS(TabSynthez[Test],"="&amp;$AE68&amp;".*",TabSynthez[Page15],"Invalidé")&gt;0,IF(COUNTIFS(TabSynthez[Test],"="&amp;$AE68&amp;".*",TabSynthez[Page15],"Indéterminé")&gt;0,0,1),0)</f>
        <v>1</v>
      </c>
      <c r="AV181" s="256">
        <f>IF(COUNTIFS(TabSynthez[Test],"="&amp;$AE68&amp;".*",TabSynthez[Page16],"Invalidé")&gt;0,IF(COUNTIFS(TabSynthez[Test],"="&amp;$AE68&amp;".*",TabSynthez[Page16],"Indéterminé")&gt;0,0,1),0)</f>
        <v>1</v>
      </c>
      <c r="AW181" s="256">
        <f>IF(COUNTIFS(TabSynthez[Test],"="&amp;$AE68&amp;".*",TabSynthez[Page17],"Invalidé")&gt;0,IF(COUNTIFS(TabSynthez[Test],"="&amp;$AE68&amp;".*",TabSynthez[Page17],"Indéterminé")&gt;0,0,1),0)</f>
        <v>1</v>
      </c>
      <c r="AX181" s="256">
        <f>IF(COUNTIFS(TabSynthez[Test],"="&amp;$AE68&amp;".*",TabSynthez[Page18],"Invalidé")&gt;0,IF(COUNTIFS(TabSynthez[Test],"="&amp;$AE68&amp;".*",TabSynthez[Page18],"Indéterminé")&gt;0,0,1),0)</f>
        <v>1</v>
      </c>
      <c r="AY181" s="256">
        <f>IF(COUNTIFS(TabSynthez[Test],"="&amp;$AE68&amp;".*",TabSynthez[Page19],"Invalidé")&gt;0,IF(COUNTIFS(TabSynthez[Test],"="&amp;$AE68&amp;".*",TabSynthez[Page19],"Indéterminé")&gt;0,0,1),0)</f>
        <v>1</v>
      </c>
      <c r="AZ181" s="256">
        <f>IF(COUNTIFS(TabSynthez[Test],"="&amp;$AE68&amp;".*",TabSynthez[Page20],"Invalidé")&gt;0,IF(COUNTIFS(TabSynthez[Test],"="&amp;$AE68&amp;".*",TabSynthez[Page20],"Indéterminé")&gt;0,0,1),0)</f>
        <v>1</v>
      </c>
      <c r="BA181" s="256">
        <f>IF(COUNTIFS(TabSynthez[Test],"="&amp;$AE68&amp;".*",TabSynthez[Page21],"Invalidé")&gt;0,IF(COUNTIFS(TabSynthez[Test],"="&amp;$AE68&amp;".*",TabSynthez[Page21],"Indéterminé")&gt;0,0,1),0)</f>
        <v>1</v>
      </c>
    </row>
    <row r="182" spans="1:53" s="9" customFormat="1" ht="22.5" x14ac:dyDescent="0.25">
      <c r="A182" s="68"/>
      <c r="B182" s="76" t="str">
        <f>Modèle!B184</f>
        <v>Présentation de l'information</v>
      </c>
      <c r="C182" s="84" t="str">
        <f>Modèle!D184</f>
        <v>10.13.3</v>
      </c>
      <c r="D182" s="85" t="str">
        <f>Modèle!E184</f>
        <v>AA</v>
      </c>
      <c r="E182" s="189">
        <f ca="1">COUNTIF(OFFSET(Synthèse!$G191,0,0,1,COUNTA(Synthèse!$10:$10)-6),"="&amp;$E$1)</f>
        <v>1</v>
      </c>
      <c r="F182" s="189">
        <f ca="1">COUNTIF(OFFSET(Synthèse!$G191,0,0,1,COUNTA(Synthèse!$10:$10)-6),"="&amp;$F$1)</f>
        <v>20</v>
      </c>
      <c r="G182" s="189">
        <f ca="1">COUNTIF(OFFSET(Synthèse!$G191,0,0,1,COUNTA(Synthèse!$10:$10)-6),"="&amp;$G$1)</f>
        <v>0</v>
      </c>
      <c r="H182" s="189">
        <f ca="1">COUNTIF(OFFSET(Synthèse!$G191,0,0,1,COUNTA(Synthèse!$10:$10)-6),"="&amp;$H$1)</f>
        <v>0</v>
      </c>
      <c r="I182" s="214">
        <f t="shared" ca="1" si="25"/>
        <v>21</v>
      </c>
      <c r="J182" s="68"/>
      <c r="K182" s="96"/>
      <c r="S182" s="68"/>
      <c r="U182" s="68"/>
      <c r="X182" s="68"/>
      <c r="AA182" s="68"/>
      <c r="AD182" s="68"/>
      <c r="AE182" s="224" t="str">
        <f t="shared" si="27"/>
        <v>8.7</v>
      </c>
      <c r="AG182" s="256">
        <f>IF(COUNTIFS(TabSynthez[Test],"="&amp;$AE69&amp;".*",TabSynthez[Page1],"Invalidé")&gt;0,IF(COUNTIFS(TabSynthez[Test],"="&amp;$AE69&amp;".*",TabSynthez[Page1],"Indéterminé")&gt;0,0,1),0)</f>
        <v>0</v>
      </c>
      <c r="AH182" s="256">
        <f>IF(COUNTIFS(TabSynthez[Test],"="&amp;$AE69&amp;".*",TabSynthez[Page2],"Invalidé")&gt;0,IF(COUNTIFS(TabSynthez[Test],"="&amp;$AE69&amp;".*",TabSynthez[Page2],"Indéterminé")&gt;0,0,1),0)</f>
        <v>0</v>
      </c>
      <c r="AI182" s="256">
        <f>IF(COUNTIFS(TabSynthez[Test],"="&amp;$AE69&amp;".*",TabSynthez[Page3],"Invalidé")&gt;0,IF(COUNTIFS(TabSynthez[Test],"="&amp;$AE69&amp;".*",TabSynthez[Page3],"Indéterminé")&gt;0,0,1),0)</f>
        <v>1</v>
      </c>
      <c r="AJ182" s="256">
        <f>IF(COUNTIFS(TabSynthez[Test],"="&amp;$AE69&amp;".*",TabSynthez[Page4],"Invalidé")&gt;0,IF(COUNTIFS(TabSynthez[Test],"="&amp;$AE69&amp;".*",TabSynthez[Page4],"Indéterminé")&gt;0,0,1),0)</f>
        <v>0</v>
      </c>
      <c r="AK182" s="256">
        <f>IF(COUNTIFS(TabSynthez[Test],"="&amp;$AE69&amp;".*",TabSynthez[Page5],"Invalidé")&gt;0,IF(COUNTIFS(TabSynthez[Test],"="&amp;$AE69&amp;".*",TabSynthez[Page5],"Indéterminé")&gt;0,0,1),0)</f>
        <v>0</v>
      </c>
      <c r="AL182" s="256">
        <f>IF(COUNTIFS(TabSynthez[Test],"="&amp;$AE69&amp;".*",TabSynthez[Page6],"Invalidé")&gt;0,IF(COUNTIFS(TabSynthez[Test],"="&amp;$AE69&amp;".*",TabSynthez[Page6],"Indéterminé")&gt;0,0,1),0)</f>
        <v>0</v>
      </c>
      <c r="AM182" s="256">
        <f>IF(COUNTIFS(TabSynthez[Test],"="&amp;$AE69&amp;".*",TabSynthez[Page7],"Invalidé")&gt;0,IF(COUNTIFS(TabSynthez[Test],"="&amp;$AE69&amp;".*",TabSynthez[Page7],"Indéterminé")&gt;0,0,1),0)</f>
        <v>0</v>
      </c>
      <c r="AN182" s="256">
        <f>IF(COUNTIFS(TabSynthez[Test],"="&amp;$AE69&amp;".*",TabSynthez[Page8],"Invalidé")&gt;0,IF(COUNTIFS(TabSynthez[Test],"="&amp;$AE69&amp;".*",TabSynthez[Page8],"Indéterminé")&gt;0,0,1),0)</f>
        <v>0</v>
      </c>
      <c r="AO182" s="256">
        <f>IF(COUNTIFS(TabSynthez[Test],"="&amp;$AE69&amp;".*",TabSynthez[Page9],"Invalidé")&gt;0,IF(COUNTIFS(TabSynthez[Test],"="&amp;$AE69&amp;".*",TabSynthez[Page9],"Indéterminé")&gt;0,0,1),0)</f>
        <v>0</v>
      </c>
      <c r="AP182" s="256">
        <f>IF(COUNTIFS(TabSynthez[Test],"="&amp;$AE69&amp;".*",TabSynthez[Page10],"Invalidé")&gt;0,IF(COUNTIFS(TabSynthez[Test],"="&amp;$AE69&amp;".*",TabSynthez[Page10],"Indéterminé")&gt;0,0,1),0)</f>
        <v>0</v>
      </c>
      <c r="AQ182" s="256">
        <f>IF(COUNTIFS(TabSynthez[Test],"="&amp;$AE69&amp;".*",TabSynthez[Page11],"Invalidé")&gt;0,IF(COUNTIFS(TabSynthez[Test],"="&amp;$AE69&amp;".*",TabSynthez[Page11],"Indéterminé")&gt;0,0,1),0)</f>
        <v>1</v>
      </c>
      <c r="AR182" s="256">
        <f>IF(COUNTIFS(TabSynthez[Test],"="&amp;$AE69&amp;".*",TabSynthez[Page12],"Invalidé")&gt;0,IF(COUNTIFS(TabSynthez[Test],"="&amp;$AE69&amp;".*",TabSynthez[Page12],"Indéterminé")&gt;0,0,1),0)</f>
        <v>0</v>
      </c>
      <c r="AS182" s="256">
        <f>IF(COUNTIFS(TabSynthez[Test],"="&amp;$AE69&amp;".*",TabSynthez[Page13],"Invalidé")&gt;0,IF(COUNTIFS(TabSynthez[Test],"="&amp;$AE69&amp;".*",TabSynthez[Page13],"Indéterminé")&gt;0,0,1),0)</f>
        <v>0</v>
      </c>
      <c r="AT182" s="256">
        <f>IF(COUNTIFS(TabSynthez[Test],"="&amp;$AE69&amp;".*",TabSynthez[Page14],"Invalidé")&gt;0,IF(COUNTIFS(TabSynthez[Test],"="&amp;$AE69&amp;".*",TabSynthez[Page14],"Indéterminé")&gt;0,0,1),0)</f>
        <v>0</v>
      </c>
      <c r="AU182" s="256">
        <f>IF(COUNTIFS(TabSynthez[Test],"="&amp;$AE69&amp;".*",TabSynthez[Page15],"Invalidé")&gt;0,IF(COUNTIFS(TabSynthez[Test],"="&amp;$AE69&amp;".*",TabSynthez[Page15],"Indéterminé")&gt;0,0,1),0)</f>
        <v>0</v>
      </c>
      <c r="AV182" s="256">
        <f>IF(COUNTIFS(TabSynthez[Test],"="&amp;$AE69&amp;".*",TabSynthez[Page16],"Invalidé")&gt;0,IF(COUNTIFS(TabSynthez[Test],"="&amp;$AE69&amp;".*",TabSynthez[Page16],"Indéterminé")&gt;0,0,1),0)</f>
        <v>0</v>
      </c>
      <c r="AW182" s="256">
        <f>IF(COUNTIFS(TabSynthez[Test],"="&amp;$AE69&amp;".*",TabSynthez[Page17],"Invalidé")&gt;0,IF(COUNTIFS(TabSynthez[Test],"="&amp;$AE69&amp;".*",TabSynthez[Page17],"Indéterminé")&gt;0,0,1),0)</f>
        <v>0</v>
      </c>
      <c r="AX182" s="256">
        <f>IF(COUNTIFS(TabSynthez[Test],"="&amp;$AE69&amp;".*",TabSynthez[Page18],"Invalidé")&gt;0,IF(COUNTIFS(TabSynthez[Test],"="&amp;$AE69&amp;".*",TabSynthez[Page18],"Indéterminé")&gt;0,0,1),0)</f>
        <v>0</v>
      </c>
      <c r="AY182" s="256">
        <f>IF(COUNTIFS(TabSynthez[Test],"="&amp;$AE69&amp;".*",TabSynthez[Page19],"Invalidé")&gt;0,IF(COUNTIFS(TabSynthez[Test],"="&amp;$AE69&amp;".*",TabSynthez[Page19],"Indéterminé")&gt;0,0,1),0)</f>
        <v>0</v>
      </c>
      <c r="AZ182" s="256">
        <f>IF(COUNTIFS(TabSynthez[Test],"="&amp;$AE69&amp;".*",TabSynthez[Page20],"Invalidé")&gt;0,IF(COUNTIFS(TabSynthez[Test],"="&amp;$AE69&amp;".*",TabSynthez[Page20],"Indéterminé")&gt;0,0,1),0)</f>
        <v>0</v>
      </c>
      <c r="BA182" s="256">
        <f>IF(COUNTIFS(TabSynthez[Test],"="&amp;$AE69&amp;".*",TabSynthez[Page21],"Invalidé")&gt;0,IF(COUNTIFS(TabSynthez[Test],"="&amp;$AE69&amp;".*",TabSynthez[Page21],"Indéterminé")&gt;0,0,1),0)</f>
        <v>0</v>
      </c>
    </row>
    <row r="183" spans="1:53" s="9" customFormat="1" ht="22.5" x14ac:dyDescent="0.25">
      <c r="A183" s="68"/>
      <c r="B183" s="77" t="str">
        <f>Modèle!B185</f>
        <v>Présentation de l'information</v>
      </c>
      <c r="C183" s="86" t="str">
        <f>Modèle!D185</f>
        <v>10.14.1</v>
      </c>
      <c r="D183" s="87" t="str">
        <f>Modèle!E185</f>
        <v>A</v>
      </c>
      <c r="E183" s="190">
        <f ca="1">COUNTIF(OFFSET(Synthèse!$G192,0,0,1,COUNTA(Synthèse!$10:$10)-6),"="&amp;$E$1)</f>
        <v>0</v>
      </c>
      <c r="F183" s="190">
        <f ca="1">COUNTIF(OFFSET(Synthèse!$G192,0,0,1,COUNTA(Synthèse!$10:$10)-6),"="&amp;$F$1)</f>
        <v>20</v>
      </c>
      <c r="G183" s="190">
        <f ca="1">COUNTIF(OFFSET(Synthèse!$G192,0,0,1,COUNTA(Synthèse!$10:$10)-6),"="&amp;$G$1)</f>
        <v>0</v>
      </c>
      <c r="H183" s="190">
        <f ca="1">COUNTIF(OFFSET(Synthèse!$G192,0,0,1,COUNTA(Synthèse!$10:$10)-6),"="&amp;$H$1)</f>
        <v>1</v>
      </c>
      <c r="I183" s="214">
        <f t="shared" ca="1" si="25"/>
        <v>21</v>
      </c>
      <c r="J183" s="68"/>
      <c r="K183" s="96"/>
      <c r="S183" s="68"/>
      <c r="U183" s="68"/>
      <c r="X183" s="68"/>
      <c r="AA183" s="68"/>
      <c r="AD183" s="68"/>
      <c r="AE183" s="224" t="str">
        <f t="shared" si="27"/>
        <v>8.8</v>
      </c>
      <c r="AG183" s="256">
        <f>IF(COUNTIFS(TabSynthez[Test],"="&amp;$AE70&amp;".*",TabSynthez[Page1],"Invalidé")&gt;0,IF(COUNTIFS(TabSynthez[Test],"="&amp;$AE70&amp;".*",TabSynthez[Page1],"Indéterminé")&gt;0,0,1),0)</f>
        <v>0</v>
      </c>
      <c r="AH183" s="256">
        <f>IF(COUNTIFS(TabSynthez[Test],"="&amp;$AE70&amp;".*",TabSynthez[Page2],"Invalidé")&gt;0,IF(COUNTIFS(TabSynthez[Test],"="&amp;$AE70&amp;".*",TabSynthez[Page2],"Indéterminé")&gt;0,0,1),0)</f>
        <v>0</v>
      </c>
      <c r="AI183" s="256">
        <f>IF(COUNTIFS(TabSynthez[Test],"="&amp;$AE70&amp;".*",TabSynthez[Page3],"Invalidé")&gt;0,IF(COUNTIFS(TabSynthez[Test],"="&amp;$AE70&amp;".*",TabSynthez[Page3],"Indéterminé")&gt;0,0,1),0)</f>
        <v>0</v>
      </c>
      <c r="AJ183" s="256">
        <f>IF(COUNTIFS(TabSynthez[Test],"="&amp;$AE70&amp;".*",TabSynthez[Page4],"Invalidé")&gt;0,IF(COUNTIFS(TabSynthez[Test],"="&amp;$AE70&amp;".*",TabSynthez[Page4],"Indéterminé")&gt;0,0,1),0)</f>
        <v>0</v>
      </c>
      <c r="AK183" s="256">
        <f>IF(COUNTIFS(TabSynthez[Test],"="&amp;$AE70&amp;".*",TabSynthez[Page5],"Invalidé")&gt;0,IF(COUNTIFS(TabSynthez[Test],"="&amp;$AE70&amp;".*",TabSynthez[Page5],"Indéterminé")&gt;0,0,1),0)</f>
        <v>0</v>
      </c>
      <c r="AL183" s="256">
        <f>IF(COUNTIFS(TabSynthez[Test],"="&amp;$AE70&amp;".*",TabSynthez[Page6],"Invalidé")&gt;0,IF(COUNTIFS(TabSynthez[Test],"="&amp;$AE70&amp;".*",TabSynthez[Page6],"Indéterminé")&gt;0,0,1),0)</f>
        <v>0</v>
      </c>
      <c r="AM183" s="256">
        <f>IF(COUNTIFS(TabSynthez[Test],"="&amp;$AE70&amp;".*",TabSynthez[Page7],"Invalidé")&gt;0,IF(COUNTIFS(TabSynthez[Test],"="&amp;$AE70&amp;".*",TabSynthez[Page7],"Indéterminé")&gt;0,0,1),0)</f>
        <v>0</v>
      </c>
      <c r="AN183" s="256">
        <f>IF(COUNTIFS(TabSynthez[Test],"="&amp;$AE70&amp;".*",TabSynthez[Page8],"Invalidé")&gt;0,IF(COUNTIFS(TabSynthez[Test],"="&amp;$AE70&amp;".*",TabSynthez[Page8],"Indéterminé")&gt;0,0,1),0)</f>
        <v>0</v>
      </c>
      <c r="AO183" s="256">
        <f>IF(COUNTIFS(TabSynthez[Test],"="&amp;$AE70&amp;".*",TabSynthez[Page9],"Invalidé")&gt;0,IF(COUNTIFS(TabSynthez[Test],"="&amp;$AE70&amp;".*",TabSynthez[Page9],"Indéterminé")&gt;0,0,1),0)</f>
        <v>0</v>
      </c>
      <c r="AP183" s="256">
        <f>IF(COUNTIFS(TabSynthez[Test],"="&amp;$AE70&amp;".*",TabSynthez[Page10],"Invalidé")&gt;0,IF(COUNTIFS(TabSynthez[Test],"="&amp;$AE70&amp;".*",TabSynthez[Page10],"Indéterminé")&gt;0,0,1),0)</f>
        <v>0</v>
      </c>
      <c r="AQ183" s="256">
        <f>IF(COUNTIFS(TabSynthez[Test],"="&amp;$AE70&amp;".*",TabSynthez[Page11],"Invalidé")&gt;0,IF(COUNTIFS(TabSynthez[Test],"="&amp;$AE70&amp;".*",TabSynthez[Page11],"Indéterminé")&gt;0,0,1),0)</f>
        <v>0</v>
      </c>
      <c r="AR183" s="256">
        <f>IF(COUNTIFS(TabSynthez[Test],"="&amp;$AE70&amp;".*",TabSynthez[Page12],"Invalidé")&gt;0,IF(COUNTIFS(TabSynthez[Test],"="&amp;$AE70&amp;".*",TabSynthez[Page12],"Indéterminé")&gt;0,0,1),0)</f>
        <v>0</v>
      </c>
      <c r="AS183" s="256">
        <f>IF(COUNTIFS(TabSynthez[Test],"="&amp;$AE70&amp;".*",TabSynthez[Page13],"Invalidé")&gt;0,IF(COUNTIFS(TabSynthez[Test],"="&amp;$AE70&amp;".*",TabSynthez[Page13],"Indéterminé")&gt;0,0,1),0)</f>
        <v>0</v>
      </c>
      <c r="AT183" s="256">
        <f>IF(COUNTIFS(TabSynthez[Test],"="&amp;$AE70&amp;".*",TabSynthez[Page14],"Invalidé")&gt;0,IF(COUNTIFS(TabSynthez[Test],"="&amp;$AE70&amp;".*",TabSynthez[Page14],"Indéterminé")&gt;0,0,1),0)</f>
        <v>0</v>
      </c>
      <c r="AU183" s="256">
        <f>IF(COUNTIFS(TabSynthez[Test],"="&amp;$AE70&amp;".*",TabSynthez[Page15],"Invalidé")&gt;0,IF(COUNTIFS(TabSynthez[Test],"="&amp;$AE70&amp;".*",TabSynthez[Page15],"Indéterminé")&gt;0,0,1),0)</f>
        <v>0</v>
      </c>
      <c r="AV183" s="256">
        <f>IF(COUNTIFS(TabSynthez[Test],"="&amp;$AE70&amp;".*",TabSynthez[Page16],"Invalidé")&gt;0,IF(COUNTIFS(TabSynthez[Test],"="&amp;$AE70&amp;".*",TabSynthez[Page16],"Indéterminé")&gt;0,0,1),0)</f>
        <v>0</v>
      </c>
      <c r="AW183" s="256">
        <f>IF(COUNTIFS(TabSynthez[Test],"="&amp;$AE70&amp;".*",TabSynthez[Page17],"Invalidé")&gt;0,IF(COUNTIFS(TabSynthez[Test],"="&amp;$AE70&amp;".*",TabSynthez[Page17],"Indéterminé")&gt;0,0,1),0)</f>
        <v>0</v>
      </c>
      <c r="AX183" s="256">
        <f>IF(COUNTIFS(TabSynthez[Test],"="&amp;$AE70&amp;".*",TabSynthez[Page18],"Invalidé")&gt;0,IF(COUNTIFS(TabSynthez[Test],"="&amp;$AE70&amp;".*",TabSynthez[Page18],"Indéterminé")&gt;0,0,1),0)</f>
        <v>0</v>
      </c>
      <c r="AY183" s="256">
        <f>IF(COUNTIFS(TabSynthez[Test],"="&amp;$AE70&amp;".*",TabSynthez[Page19],"Invalidé")&gt;0,IF(COUNTIFS(TabSynthez[Test],"="&amp;$AE70&amp;".*",TabSynthez[Page19],"Indéterminé")&gt;0,0,1),0)</f>
        <v>0</v>
      </c>
      <c r="AZ183" s="256">
        <f>IF(COUNTIFS(TabSynthez[Test],"="&amp;$AE70&amp;".*",TabSynthez[Page20],"Invalidé")&gt;0,IF(COUNTIFS(TabSynthez[Test],"="&amp;$AE70&amp;".*",TabSynthez[Page20],"Indéterminé")&gt;0,0,1),0)</f>
        <v>0</v>
      </c>
      <c r="BA183" s="256">
        <f>IF(COUNTIFS(TabSynthez[Test],"="&amp;$AE70&amp;".*",TabSynthez[Page21],"Invalidé")&gt;0,IF(COUNTIFS(TabSynthez[Test],"="&amp;$AE70&amp;".*",TabSynthez[Page21],"Indéterminé")&gt;0,0,1),0)</f>
        <v>0</v>
      </c>
    </row>
    <row r="184" spans="1:53" s="9" customFormat="1" ht="22.5" x14ac:dyDescent="0.25">
      <c r="A184" s="68"/>
      <c r="B184" s="77" t="str">
        <f>Modèle!B186</f>
        <v>Présentation de l'information</v>
      </c>
      <c r="C184" s="86" t="str">
        <f>Modèle!D186</f>
        <v>10.14.2</v>
      </c>
      <c r="D184" s="87" t="str">
        <f>Modèle!E186</f>
        <v>A</v>
      </c>
      <c r="E184" s="190">
        <f ca="1">COUNTIF(OFFSET(Synthèse!$G193,0,0,1,COUNTA(Synthèse!$10:$10)-6),"="&amp;$E$1)</f>
        <v>0</v>
      </c>
      <c r="F184" s="190">
        <f ca="1">COUNTIF(OFFSET(Synthèse!$G193,0,0,1,COUNTA(Synthèse!$10:$10)-6),"="&amp;$F$1)</f>
        <v>21</v>
      </c>
      <c r="G184" s="190">
        <f ca="1">COUNTIF(OFFSET(Synthèse!$G193,0,0,1,COUNTA(Synthèse!$10:$10)-6),"="&amp;$G$1)</f>
        <v>0</v>
      </c>
      <c r="H184" s="190">
        <f ca="1">COUNTIF(OFFSET(Synthèse!$G193,0,0,1,COUNTA(Synthèse!$10:$10)-6),"="&amp;$H$1)</f>
        <v>0</v>
      </c>
      <c r="I184" s="214">
        <f t="shared" ca="1" si="25"/>
        <v>21</v>
      </c>
      <c r="J184" s="68"/>
      <c r="K184" s="96"/>
      <c r="S184" s="68"/>
      <c r="U184" s="68"/>
      <c r="X184" s="68"/>
      <c r="AA184" s="68"/>
      <c r="AD184" s="68"/>
      <c r="AE184" s="224" t="str">
        <f t="shared" si="27"/>
        <v>8.9</v>
      </c>
      <c r="AG184" s="256">
        <f>IF(COUNTIFS(TabSynthez[Test],"="&amp;$AE71&amp;".*",TabSynthez[Page1],"Invalidé")&gt;0,IF(COUNTIFS(TabSynthez[Test],"="&amp;$AE71&amp;".*",TabSynthez[Page1],"Indéterminé")&gt;0,0,1),0)</f>
        <v>1</v>
      </c>
      <c r="AH184" s="256">
        <f>IF(COUNTIFS(TabSynthez[Test],"="&amp;$AE71&amp;".*",TabSynthez[Page2],"Invalidé")&gt;0,IF(COUNTIFS(TabSynthez[Test],"="&amp;$AE71&amp;".*",TabSynthez[Page2],"Indéterminé")&gt;0,0,1),0)</f>
        <v>1</v>
      </c>
      <c r="AI184" s="256">
        <f>IF(COUNTIFS(TabSynthez[Test],"="&amp;$AE71&amp;".*",TabSynthez[Page3],"Invalidé")&gt;0,IF(COUNTIFS(TabSynthez[Test],"="&amp;$AE71&amp;".*",TabSynthez[Page3],"Indéterminé")&gt;0,0,1),0)</f>
        <v>1</v>
      </c>
      <c r="AJ184" s="256">
        <f>IF(COUNTIFS(TabSynthez[Test],"="&amp;$AE71&amp;".*",TabSynthez[Page4],"Invalidé")&gt;0,IF(COUNTIFS(TabSynthez[Test],"="&amp;$AE71&amp;".*",TabSynthez[Page4],"Indéterminé")&gt;0,0,1),0)</f>
        <v>1</v>
      </c>
      <c r="AK184" s="256">
        <f>IF(COUNTIFS(TabSynthez[Test],"="&amp;$AE71&amp;".*",TabSynthez[Page5],"Invalidé")&gt;0,IF(COUNTIFS(TabSynthez[Test],"="&amp;$AE71&amp;".*",TabSynthez[Page5],"Indéterminé")&gt;0,0,1),0)</f>
        <v>1</v>
      </c>
      <c r="AL184" s="256">
        <f>IF(COUNTIFS(TabSynthez[Test],"="&amp;$AE71&amp;".*",TabSynthez[Page6],"Invalidé")&gt;0,IF(COUNTIFS(TabSynthez[Test],"="&amp;$AE71&amp;".*",TabSynthez[Page6],"Indéterminé")&gt;0,0,1),0)</f>
        <v>1</v>
      </c>
      <c r="AM184" s="256">
        <f>IF(COUNTIFS(TabSynthez[Test],"="&amp;$AE71&amp;".*",TabSynthez[Page7],"Invalidé")&gt;0,IF(COUNTIFS(TabSynthez[Test],"="&amp;$AE71&amp;".*",TabSynthez[Page7],"Indéterminé")&gt;0,0,1),0)</f>
        <v>1</v>
      </c>
      <c r="AN184" s="256">
        <f>IF(COUNTIFS(TabSynthez[Test],"="&amp;$AE71&amp;".*",TabSynthez[Page8],"Invalidé")&gt;0,IF(COUNTIFS(TabSynthez[Test],"="&amp;$AE71&amp;".*",TabSynthez[Page8],"Indéterminé")&gt;0,0,1),0)</f>
        <v>1</v>
      </c>
      <c r="AO184" s="256">
        <f>IF(COUNTIFS(TabSynthez[Test],"="&amp;$AE71&amp;".*",TabSynthez[Page9],"Invalidé")&gt;0,IF(COUNTIFS(TabSynthez[Test],"="&amp;$AE71&amp;".*",TabSynthez[Page9],"Indéterminé")&gt;0,0,1),0)</f>
        <v>1</v>
      </c>
      <c r="AP184" s="256">
        <f>IF(COUNTIFS(TabSynthez[Test],"="&amp;$AE71&amp;".*",TabSynthez[Page10],"Invalidé")&gt;0,IF(COUNTIFS(TabSynthez[Test],"="&amp;$AE71&amp;".*",TabSynthez[Page10],"Indéterminé")&gt;0,0,1),0)</f>
        <v>1</v>
      </c>
      <c r="AQ184" s="256">
        <f>IF(COUNTIFS(TabSynthez[Test],"="&amp;$AE71&amp;".*",TabSynthez[Page11],"Invalidé")&gt;0,IF(COUNTIFS(TabSynthez[Test],"="&amp;$AE71&amp;".*",TabSynthez[Page11],"Indéterminé")&gt;0,0,1),0)</f>
        <v>1</v>
      </c>
      <c r="AR184" s="256">
        <f>IF(COUNTIFS(TabSynthez[Test],"="&amp;$AE71&amp;".*",TabSynthez[Page12],"Invalidé")&gt;0,IF(COUNTIFS(TabSynthez[Test],"="&amp;$AE71&amp;".*",TabSynthez[Page12],"Indéterminé")&gt;0,0,1),0)</f>
        <v>1</v>
      </c>
      <c r="AS184" s="256">
        <f>IF(COUNTIFS(TabSynthez[Test],"="&amp;$AE71&amp;".*",TabSynthez[Page13],"Invalidé")&gt;0,IF(COUNTIFS(TabSynthez[Test],"="&amp;$AE71&amp;".*",TabSynthez[Page13],"Indéterminé")&gt;0,0,1),0)</f>
        <v>1</v>
      </c>
      <c r="AT184" s="256">
        <f>IF(COUNTIFS(TabSynthez[Test],"="&amp;$AE71&amp;".*",TabSynthez[Page14],"Invalidé")&gt;0,IF(COUNTIFS(TabSynthez[Test],"="&amp;$AE71&amp;".*",TabSynthez[Page14],"Indéterminé")&gt;0,0,1),0)</f>
        <v>1</v>
      </c>
      <c r="AU184" s="256">
        <f>IF(COUNTIFS(TabSynthez[Test],"="&amp;$AE71&amp;".*",TabSynthez[Page15],"Invalidé")&gt;0,IF(COUNTIFS(TabSynthez[Test],"="&amp;$AE71&amp;".*",TabSynthez[Page15],"Indéterminé")&gt;0,0,1),0)</f>
        <v>1</v>
      </c>
      <c r="AV184" s="256">
        <f>IF(COUNTIFS(TabSynthez[Test],"="&amp;$AE71&amp;".*",TabSynthez[Page16],"Invalidé")&gt;0,IF(COUNTIFS(TabSynthez[Test],"="&amp;$AE71&amp;".*",TabSynthez[Page16],"Indéterminé")&gt;0,0,1),0)</f>
        <v>1</v>
      </c>
      <c r="AW184" s="256">
        <f>IF(COUNTIFS(TabSynthez[Test],"="&amp;$AE71&amp;".*",TabSynthez[Page17],"Invalidé")&gt;0,IF(COUNTIFS(TabSynthez[Test],"="&amp;$AE71&amp;".*",TabSynthez[Page17],"Indéterminé")&gt;0,0,1),0)</f>
        <v>1</v>
      </c>
      <c r="AX184" s="256">
        <f>IF(COUNTIFS(TabSynthez[Test],"="&amp;$AE71&amp;".*",TabSynthez[Page18],"Invalidé")&gt;0,IF(COUNTIFS(TabSynthez[Test],"="&amp;$AE71&amp;".*",TabSynthez[Page18],"Indéterminé")&gt;0,0,1),0)</f>
        <v>1</v>
      </c>
      <c r="AY184" s="256">
        <f>IF(COUNTIFS(TabSynthez[Test],"="&amp;$AE71&amp;".*",TabSynthez[Page19],"Invalidé")&gt;0,IF(COUNTIFS(TabSynthez[Test],"="&amp;$AE71&amp;".*",TabSynthez[Page19],"Indéterminé")&gt;0,0,1),0)</f>
        <v>1</v>
      </c>
      <c r="AZ184" s="256">
        <f>IF(COUNTIFS(TabSynthez[Test],"="&amp;$AE71&amp;".*",TabSynthez[Page20],"Invalidé")&gt;0,IF(COUNTIFS(TabSynthez[Test],"="&amp;$AE71&amp;".*",TabSynthez[Page20],"Indéterminé")&gt;0,0,1),0)</f>
        <v>1</v>
      </c>
      <c r="BA184" s="256">
        <f>IF(COUNTIFS(TabSynthez[Test],"="&amp;$AE71&amp;".*",TabSynthez[Page21],"Invalidé")&gt;0,IF(COUNTIFS(TabSynthez[Test],"="&amp;$AE71&amp;".*",TabSynthez[Page21],"Indéterminé")&gt;0,0,1),0)</f>
        <v>1</v>
      </c>
    </row>
    <row r="185" spans="1:53" s="9" customFormat="1" x14ac:dyDescent="0.25">
      <c r="A185" s="68"/>
      <c r="B185" s="76" t="str">
        <f>Modèle!B187</f>
        <v>Formulaires</v>
      </c>
      <c r="C185" s="84" t="str">
        <f>Modèle!D187</f>
        <v>11.1.1</v>
      </c>
      <c r="D185" s="85" t="str">
        <f>Modèle!E187</f>
        <v>A</v>
      </c>
      <c r="E185" s="189">
        <f ca="1">COUNTIF(OFFSET(Synthèse!$G194,0,0,1,COUNTA(Synthèse!$10:$10)-6),"="&amp;$E$1)</f>
        <v>2</v>
      </c>
      <c r="F185" s="189">
        <f ca="1">COUNTIF(OFFSET(Synthèse!$G194,0,0,1,COUNTA(Synthèse!$10:$10)-6),"="&amp;$F$1)</f>
        <v>7</v>
      </c>
      <c r="G185" s="189">
        <f ca="1">COUNTIF(OFFSET(Synthèse!$G194,0,0,1,COUNTA(Synthèse!$10:$10)-6),"="&amp;$G$1)</f>
        <v>0</v>
      </c>
      <c r="H185" s="189">
        <f ca="1">COUNTIF(OFFSET(Synthèse!$G194,0,0,1,COUNTA(Synthèse!$10:$10)-6),"="&amp;$H$1)</f>
        <v>12</v>
      </c>
      <c r="I185" s="214">
        <f t="shared" ca="1" si="25"/>
        <v>21</v>
      </c>
      <c r="J185" s="68"/>
      <c r="K185" s="96"/>
      <c r="S185" s="68"/>
      <c r="U185" s="68"/>
      <c r="X185" s="68"/>
      <c r="AA185" s="68"/>
      <c r="AD185" s="68"/>
      <c r="AE185" s="224" t="str">
        <f t="shared" si="27"/>
        <v>8.10</v>
      </c>
      <c r="AG185" s="256">
        <f>IF(COUNTIFS(TabSynthez[Test],"="&amp;$AE72&amp;".*",TabSynthez[Page1],"Invalidé")&gt;0,IF(COUNTIFS(TabSynthez[Test],"="&amp;$AE72&amp;".*",TabSynthez[Page1],"Indéterminé")&gt;0,0,1),0)</f>
        <v>0</v>
      </c>
      <c r="AH185" s="256">
        <f>IF(COUNTIFS(TabSynthez[Test],"="&amp;$AE72&amp;".*",TabSynthez[Page2],"Invalidé")&gt;0,IF(COUNTIFS(TabSynthez[Test],"="&amp;$AE72&amp;".*",TabSynthez[Page2],"Indéterminé")&gt;0,0,1),0)</f>
        <v>0</v>
      </c>
      <c r="AI185" s="256">
        <f>IF(COUNTIFS(TabSynthez[Test],"="&amp;$AE72&amp;".*",TabSynthez[Page3],"Invalidé")&gt;0,IF(COUNTIFS(TabSynthez[Test],"="&amp;$AE72&amp;".*",TabSynthez[Page3],"Indéterminé")&gt;0,0,1),0)</f>
        <v>0</v>
      </c>
      <c r="AJ185" s="256">
        <f>IF(COUNTIFS(TabSynthez[Test],"="&amp;$AE72&amp;".*",TabSynthez[Page4],"Invalidé")&gt;0,IF(COUNTIFS(TabSynthez[Test],"="&amp;$AE72&amp;".*",TabSynthez[Page4],"Indéterminé")&gt;0,0,1),0)</f>
        <v>0</v>
      </c>
      <c r="AK185" s="256">
        <f>IF(COUNTIFS(TabSynthez[Test],"="&amp;$AE72&amp;".*",TabSynthez[Page5],"Invalidé")&gt;0,IF(COUNTIFS(TabSynthez[Test],"="&amp;$AE72&amp;".*",TabSynthez[Page5],"Indéterminé")&gt;0,0,1),0)</f>
        <v>0</v>
      </c>
      <c r="AL185" s="256">
        <f>IF(COUNTIFS(TabSynthez[Test],"="&amp;$AE72&amp;".*",TabSynthez[Page6],"Invalidé")&gt;0,IF(COUNTIFS(TabSynthez[Test],"="&amp;$AE72&amp;".*",TabSynthez[Page6],"Indéterminé")&gt;0,0,1),0)</f>
        <v>0</v>
      </c>
      <c r="AM185" s="256">
        <f>IF(COUNTIFS(TabSynthez[Test],"="&amp;$AE72&amp;".*",TabSynthez[Page7],"Invalidé")&gt;0,IF(COUNTIFS(TabSynthez[Test],"="&amp;$AE72&amp;".*",TabSynthez[Page7],"Indéterminé")&gt;0,0,1),0)</f>
        <v>0</v>
      </c>
      <c r="AN185" s="256">
        <f>IF(COUNTIFS(TabSynthez[Test],"="&amp;$AE72&amp;".*",TabSynthez[Page8],"Invalidé")&gt;0,IF(COUNTIFS(TabSynthez[Test],"="&amp;$AE72&amp;".*",TabSynthez[Page8],"Indéterminé")&gt;0,0,1),0)</f>
        <v>0</v>
      </c>
      <c r="AO185" s="256">
        <f>IF(COUNTIFS(TabSynthez[Test],"="&amp;$AE72&amp;".*",TabSynthez[Page9],"Invalidé")&gt;0,IF(COUNTIFS(TabSynthez[Test],"="&amp;$AE72&amp;".*",TabSynthez[Page9],"Indéterminé")&gt;0,0,1),0)</f>
        <v>0</v>
      </c>
      <c r="AP185" s="256">
        <f>IF(COUNTIFS(TabSynthez[Test],"="&amp;$AE72&amp;".*",TabSynthez[Page10],"Invalidé")&gt;0,IF(COUNTIFS(TabSynthez[Test],"="&amp;$AE72&amp;".*",TabSynthez[Page10],"Indéterminé")&gt;0,0,1),0)</f>
        <v>0</v>
      </c>
      <c r="AQ185" s="256">
        <f>IF(COUNTIFS(TabSynthez[Test],"="&amp;$AE72&amp;".*",TabSynthez[Page11],"Invalidé")&gt;0,IF(COUNTIFS(TabSynthez[Test],"="&amp;$AE72&amp;".*",TabSynthez[Page11],"Indéterminé")&gt;0,0,1),0)</f>
        <v>0</v>
      </c>
      <c r="AR185" s="256">
        <f>IF(COUNTIFS(TabSynthez[Test],"="&amp;$AE72&amp;".*",TabSynthez[Page12],"Invalidé")&gt;0,IF(COUNTIFS(TabSynthez[Test],"="&amp;$AE72&amp;".*",TabSynthez[Page12],"Indéterminé")&gt;0,0,1),0)</f>
        <v>0</v>
      </c>
      <c r="AS185" s="256">
        <f>IF(COUNTIFS(TabSynthez[Test],"="&amp;$AE72&amp;".*",TabSynthez[Page13],"Invalidé")&gt;0,IF(COUNTIFS(TabSynthez[Test],"="&amp;$AE72&amp;".*",TabSynthez[Page13],"Indéterminé")&gt;0,0,1),0)</f>
        <v>0</v>
      </c>
      <c r="AT185" s="256">
        <f>IF(COUNTIFS(TabSynthez[Test],"="&amp;$AE72&amp;".*",TabSynthez[Page14],"Invalidé")&gt;0,IF(COUNTIFS(TabSynthez[Test],"="&amp;$AE72&amp;".*",TabSynthez[Page14],"Indéterminé")&gt;0,0,1),0)</f>
        <v>0</v>
      </c>
      <c r="AU185" s="256">
        <f>IF(COUNTIFS(TabSynthez[Test],"="&amp;$AE72&amp;".*",TabSynthez[Page15],"Invalidé")&gt;0,IF(COUNTIFS(TabSynthez[Test],"="&amp;$AE72&amp;".*",TabSynthez[Page15],"Indéterminé")&gt;0,0,1),0)</f>
        <v>0</v>
      </c>
      <c r="AV185" s="256">
        <f>IF(COUNTIFS(TabSynthez[Test],"="&amp;$AE72&amp;".*",TabSynthez[Page16],"Invalidé")&gt;0,IF(COUNTIFS(TabSynthez[Test],"="&amp;$AE72&amp;".*",TabSynthez[Page16],"Indéterminé")&gt;0,0,1),0)</f>
        <v>0</v>
      </c>
      <c r="AW185" s="256">
        <f>IF(COUNTIFS(TabSynthez[Test],"="&amp;$AE72&amp;".*",TabSynthez[Page17],"Invalidé")&gt;0,IF(COUNTIFS(TabSynthez[Test],"="&amp;$AE72&amp;".*",TabSynthez[Page17],"Indéterminé")&gt;0,0,1),0)</f>
        <v>0</v>
      </c>
      <c r="AX185" s="256">
        <f>IF(COUNTIFS(TabSynthez[Test],"="&amp;$AE72&amp;".*",TabSynthez[Page18],"Invalidé")&gt;0,IF(COUNTIFS(TabSynthez[Test],"="&amp;$AE72&amp;".*",TabSynthez[Page18],"Indéterminé")&gt;0,0,1),0)</f>
        <v>0</v>
      </c>
      <c r="AY185" s="256">
        <f>IF(COUNTIFS(TabSynthez[Test],"="&amp;$AE72&amp;".*",TabSynthez[Page19],"Invalidé")&gt;0,IF(COUNTIFS(TabSynthez[Test],"="&amp;$AE72&amp;".*",TabSynthez[Page19],"Indéterminé")&gt;0,0,1),0)</f>
        <v>0</v>
      </c>
      <c r="AZ185" s="256">
        <f>IF(COUNTIFS(TabSynthez[Test],"="&amp;$AE72&amp;".*",TabSynthez[Page20],"Invalidé")&gt;0,IF(COUNTIFS(TabSynthez[Test],"="&amp;$AE72&amp;".*",TabSynthez[Page20],"Indéterminé")&gt;0,0,1),0)</f>
        <v>0</v>
      </c>
      <c r="BA185" s="256">
        <f>IF(COUNTIFS(TabSynthez[Test],"="&amp;$AE72&amp;".*",TabSynthez[Page21],"Invalidé")&gt;0,IF(COUNTIFS(TabSynthez[Test],"="&amp;$AE72&amp;".*",TabSynthez[Page21],"Indéterminé")&gt;0,0,1),0)</f>
        <v>0</v>
      </c>
    </row>
    <row r="186" spans="1:53" s="9" customFormat="1" x14ac:dyDescent="0.25">
      <c r="A186" s="68"/>
      <c r="B186" s="76" t="str">
        <f>Modèle!B188</f>
        <v>Formulaires</v>
      </c>
      <c r="C186" s="84" t="str">
        <f>Modèle!D188</f>
        <v>11.1.2</v>
      </c>
      <c r="D186" s="85" t="str">
        <f>Modèle!E188</f>
        <v>A</v>
      </c>
      <c r="E186" s="189">
        <f ca="1">COUNTIF(OFFSET(Synthèse!$G195,0,0,1,COUNTA(Synthèse!$10:$10)-6),"="&amp;$E$1)</f>
        <v>1</v>
      </c>
      <c r="F186" s="189">
        <f ca="1">COUNTIF(OFFSET(Synthèse!$G195,0,0,1,COUNTA(Synthèse!$10:$10)-6),"="&amp;$F$1)</f>
        <v>7</v>
      </c>
      <c r="G186" s="189">
        <f ca="1">COUNTIF(OFFSET(Synthèse!$G195,0,0,1,COUNTA(Synthèse!$10:$10)-6),"="&amp;$G$1)</f>
        <v>0</v>
      </c>
      <c r="H186" s="189">
        <f ca="1">COUNTIF(OFFSET(Synthèse!$G195,0,0,1,COUNTA(Synthèse!$10:$10)-6),"="&amp;$H$1)</f>
        <v>13</v>
      </c>
      <c r="I186" s="214">
        <f t="shared" ca="1" si="25"/>
        <v>21</v>
      </c>
      <c r="J186" s="68"/>
      <c r="K186" s="96"/>
      <c r="S186" s="68"/>
      <c r="U186" s="68"/>
      <c r="X186" s="68"/>
      <c r="AA186" s="68"/>
      <c r="AD186" s="68"/>
      <c r="AE186" s="224" t="str">
        <f t="shared" si="27"/>
        <v>9.1</v>
      </c>
      <c r="AG186" s="256">
        <f>IF(COUNTIFS(TabSynthez[Test],"="&amp;$AE73&amp;".*",TabSynthez[Page1],"Invalidé")&gt;0,IF(COUNTIFS(TabSynthez[Test],"="&amp;$AE73&amp;".*",TabSynthez[Page1],"Indéterminé")&gt;0,0,1),0)</f>
        <v>1</v>
      </c>
      <c r="AH186" s="256">
        <f>IF(COUNTIFS(TabSynthez[Test],"="&amp;$AE73&amp;".*",TabSynthez[Page2],"Invalidé")&gt;0,IF(COUNTIFS(TabSynthez[Test],"="&amp;$AE73&amp;".*",TabSynthez[Page2],"Indéterminé")&gt;0,0,1),0)</f>
        <v>1</v>
      </c>
      <c r="AI186" s="256">
        <f>IF(COUNTIFS(TabSynthez[Test],"="&amp;$AE73&amp;".*",TabSynthez[Page3],"Invalidé")&gt;0,IF(COUNTIFS(TabSynthez[Test],"="&amp;$AE73&amp;".*",TabSynthez[Page3],"Indéterminé")&gt;0,0,1),0)</f>
        <v>1</v>
      </c>
      <c r="AJ186" s="256">
        <f>IF(COUNTIFS(TabSynthez[Test],"="&amp;$AE73&amp;".*",TabSynthez[Page4],"Invalidé")&gt;0,IF(COUNTIFS(TabSynthez[Test],"="&amp;$AE73&amp;".*",TabSynthez[Page4],"Indéterminé")&gt;0,0,1),0)</f>
        <v>1</v>
      </c>
      <c r="AK186" s="256">
        <f>IF(COUNTIFS(TabSynthez[Test],"="&amp;$AE73&amp;".*",TabSynthez[Page5],"Invalidé")&gt;0,IF(COUNTIFS(TabSynthez[Test],"="&amp;$AE73&amp;".*",TabSynthez[Page5],"Indéterminé")&gt;0,0,1),0)</f>
        <v>1</v>
      </c>
      <c r="AL186" s="256">
        <f>IF(COUNTIFS(TabSynthez[Test],"="&amp;$AE73&amp;".*",TabSynthez[Page6],"Invalidé")&gt;0,IF(COUNTIFS(TabSynthez[Test],"="&amp;$AE73&amp;".*",TabSynthez[Page6],"Indéterminé")&gt;0,0,1),0)</f>
        <v>1</v>
      </c>
      <c r="AM186" s="256">
        <f>IF(COUNTIFS(TabSynthez[Test],"="&amp;$AE73&amp;".*",TabSynthez[Page7],"Invalidé")&gt;0,IF(COUNTIFS(TabSynthez[Test],"="&amp;$AE73&amp;".*",TabSynthez[Page7],"Indéterminé")&gt;0,0,1),0)</f>
        <v>1</v>
      </c>
      <c r="AN186" s="256">
        <f>IF(COUNTIFS(TabSynthez[Test],"="&amp;$AE73&amp;".*",TabSynthez[Page8],"Invalidé")&gt;0,IF(COUNTIFS(TabSynthez[Test],"="&amp;$AE73&amp;".*",TabSynthez[Page8],"Indéterminé")&gt;0,0,1),0)</f>
        <v>1</v>
      </c>
      <c r="AO186" s="256">
        <f>IF(COUNTIFS(TabSynthez[Test],"="&amp;$AE73&amp;".*",TabSynthez[Page9],"Invalidé")&gt;0,IF(COUNTIFS(TabSynthez[Test],"="&amp;$AE73&amp;".*",TabSynthez[Page9],"Indéterminé")&gt;0,0,1),0)</f>
        <v>1</v>
      </c>
      <c r="AP186" s="256">
        <f>IF(COUNTIFS(TabSynthez[Test],"="&amp;$AE73&amp;".*",TabSynthez[Page10],"Invalidé")&gt;0,IF(COUNTIFS(TabSynthez[Test],"="&amp;$AE73&amp;".*",TabSynthez[Page10],"Indéterminé")&gt;0,0,1),0)</f>
        <v>1</v>
      </c>
      <c r="AQ186" s="256">
        <f>IF(COUNTIFS(TabSynthez[Test],"="&amp;$AE73&amp;".*",TabSynthez[Page11],"Invalidé")&gt;0,IF(COUNTIFS(TabSynthez[Test],"="&amp;$AE73&amp;".*",TabSynthez[Page11],"Indéterminé")&gt;0,0,1),0)</f>
        <v>1</v>
      </c>
      <c r="AR186" s="256">
        <f>IF(COUNTIFS(TabSynthez[Test],"="&amp;$AE73&amp;".*",TabSynthez[Page12],"Invalidé")&gt;0,IF(COUNTIFS(TabSynthez[Test],"="&amp;$AE73&amp;".*",TabSynthez[Page12],"Indéterminé")&gt;0,0,1),0)</f>
        <v>1</v>
      </c>
      <c r="AS186" s="256">
        <f>IF(COUNTIFS(TabSynthez[Test],"="&amp;$AE73&amp;".*",TabSynthez[Page13],"Invalidé")&gt;0,IF(COUNTIFS(TabSynthez[Test],"="&amp;$AE73&amp;".*",TabSynthez[Page13],"Indéterminé")&gt;0,0,1),0)</f>
        <v>1</v>
      </c>
      <c r="AT186" s="256">
        <f>IF(COUNTIFS(TabSynthez[Test],"="&amp;$AE73&amp;".*",TabSynthez[Page14],"Invalidé")&gt;0,IF(COUNTIFS(TabSynthez[Test],"="&amp;$AE73&amp;".*",TabSynthez[Page14],"Indéterminé")&gt;0,0,1),0)</f>
        <v>1</v>
      </c>
      <c r="AU186" s="256">
        <f>IF(COUNTIFS(TabSynthez[Test],"="&amp;$AE73&amp;".*",TabSynthez[Page15],"Invalidé")&gt;0,IF(COUNTIFS(TabSynthez[Test],"="&amp;$AE73&amp;".*",TabSynthez[Page15],"Indéterminé")&gt;0,0,1),0)</f>
        <v>1</v>
      </c>
      <c r="AV186" s="256">
        <f>IF(COUNTIFS(TabSynthez[Test],"="&amp;$AE73&amp;".*",TabSynthez[Page16],"Invalidé")&gt;0,IF(COUNTIFS(TabSynthez[Test],"="&amp;$AE73&amp;".*",TabSynthez[Page16],"Indéterminé")&gt;0,0,1),0)</f>
        <v>1</v>
      </c>
      <c r="AW186" s="256">
        <f>IF(COUNTIFS(TabSynthez[Test],"="&amp;$AE73&amp;".*",TabSynthez[Page17],"Invalidé")&gt;0,IF(COUNTIFS(TabSynthez[Test],"="&amp;$AE73&amp;".*",TabSynthez[Page17],"Indéterminé")&gt;0,0,1),0)</f>
        <v>1</v>
      </c>
      <c r="AX186" s="256">
        <f>IF(COUNTIFS(TabSynthez[Test],"="&amp;$AE73&amp;".*",TabSynthez[Page18],"Invalidé")&gt;0,IF(COUNTIFS(TabSynthez[Test],"="&amp;$AE73&amp;".*",TabSynthez[Page18],"Indéterminé")&gt;0,0,1),0)</f>
        <v>1</v>
      </c>
      <c r="AY186" s="256">
        <f>IF(COUNTIFS(TabSynthez[Test],"="&amp;$AE73&amp;".*",TabSynthez[Page19],"Invalidé")&gt;0,IF(COUNTIFS(TabSynthez[Test],"="&amp;$AE73&amp;".*",TabSynthez[Page19],"Indéterminé")&gt;0,0,1),0)</f>
        <v>1</v>
      </c>
      <c r="AZ186" s="256">
        <f>IF(COUNTIFS(TabSynthez[Test],"="&amp;$AE73&amp;".*",TabSynthez[Page20],"Invalidé")&gt;0,IF(COUNTIFS(TabSynthez[Test],"="&amp;$AE73&amp;".*",TabSynthez[Page20],"Indéterminé")&gt;0,0,1),0)</f>
        <v>1</v>
      </c>
      <c r="BA186" s="256">
        <f>IF(COUNTIFS(TabSynthez[Test],"="&amp;$AE73&amp;".*",TabSynthez[Page21],"Invalidé")&gt;0,IF(COUNTIFS(TabSynthez[Test],"="&amp;$AE73&amp;".*",TabSynthez[Page21],"Indéterminé")&gt;0,0,1),0)</f>
        <v>1</v>
      </c>
    </row>
    <row r="187" spans="1:53" s="9" customFormat="1" x14ac:dyDescent="0.25">
      <c r="A187" s="68"/>
      <c r="B187" s="78" t="str">
        <f>Modèle!B189</f>
        <v>Formulaires</v>
      </c>
      <c r="C187" s="88" t="str">
        <f>Modèle!D189</f>
        <v>11.1.3</v>
      </c>
      <c r="D187" s="85" t="str">
        <f>Modèle!E189</f>
        <v>A</v>
      </c>
      <c r="E187" s="189">
        <f ca="1">COUNTIF(OFFSET(Synthèse!$G196,0,0,1,COUNTA(Synthèse!$10:$10)-6),"="&amp;$E$1)</f>
        <v>2</v>
      </c>
      <c r="F187" s="189">
        <f ca="1">COUNTIF(OFFSET(Synthèse!$G196,0,0,1,COUNTA(Synthèse!$10:$10)-6),"="&amp;$F$1)</f>
        <v>0</v>
      </c>
      <c r="G187" s="189">
        <f ca="1">COUNTIF(OFFSET(Synthèse!$G196,0,0,1,COUNTA(Synthèse!$10:$10)-6),"="&amp;$G$1)</f>
        <v>0</v>
      </c>
      <c r="H187" s="189">
        <f ca="1">COUNTIF(OFFSET(Synthèse!$G196,0,0,1,COUNTA(Synthèse!$10:$10)-6),"="&amp;$H$1)</f>
        <v>19</v>
      </c>
      <c r="I187" s="214">
        <f t="shared" ca="1" si="25"/>
        <v>21</v>
      </c>
      <c r="J187" s="68"/>
      <c r="K187" s="96"/>
      <c r="S187" s="68"/>
      <c r="U187" s="68"/>
      <c r="X187" s="68"/>
      <c r="AA187" s="68"/>
      <c r="AD187" s="68"/>
      <c r="AE187" s="224" t="str">
        <f t="shared" si="27"/>
        <v>9.2</v>
      </c>
      <c r="AG187" s="256">
        <f>IF(COUNTIFS(TabSynthez[Test],"="&amp;$AE74&amp;".*",TabSynthez[Page1],"Invalidé")&gt;0,IF(COUNTIFS(TabSynthez[Test],"="&amp;$AE74&amp;".*",TabSynthez[Page1],"Indéterminé")&gt;0,0,1),0)</f>
        <v>1</v>
      </c>
      <c r="AH187" s="256">
        <f>IF(COUNTIFS(TabSynthez[Test],"="&amp;$AE74&amp;".*",TabSynthez[Page2],"Invalidé")&gt;0,IF(COUNTIFS(TabSynthez[Test],"="&amp;$AE74&amp;".*",TabSynthez[Page2],"Indéterminé")&gt;0,0,1),0)</f>
        <v>1</v>
      </c>
      <c r="AI187" s="256">
        <f>IF(COUNTIFS(TabSynthez[Test],"="&amp;$AE74&amp;".*",TabSynthez[Page3],"Invalidé")&gt;0,IF(COUNTIFS(TabSynthez[Test],"="&amp;$AE74&amp;".*",TabSynthez[Page3],"Indéterminé")&gt;0,0,1),0)</f>
        <v>1</v>
      </c>
      <c r="AJ187" s="256">
        <f>IF(COUNTIFS(TabSynthez[Test],"="&amp;$AE74&amp;".*",TabSynthez[Page4],"Invalidé")&gt;0,IF(COUNTIFS(TabSynthez[Test],"="&amp;$AE74&amp;".*",TabSynthez[Page4],"Indéterminé")&gt;0,0,1),0)</f>
        <v>1</v>
      </c>
      <c r="AK187" s="256">
        <f>IF(COUNTIFS(TabSynthez[Test],"="&amp;$AE74&amp;".*",TabSynthez[Page5],"Invalidé")&gt;0,IF(COUNTIFS(TabSynthez[Test],"="&amp;$AE74&amp;".*",TabSynthez[Page5],"Indéterminé")&gt;0,0,1),0)</f>
        <v>1</v>
      </c>
      <c r="AL187" s="256">
        <f>IF(COUNTIFS(TabSynthez[Test],"="&amp;$AE74&amp;".*",TabSynthez[Page6],"Invalidé")&gt;0,IF(COUNTIFS(TabSynthez[Test],"="&amp;$AE74&amp;".*",TabSynthez[Page6],"Indéterminé")&gt;0,0,1),0)</f>
        <v>1</v>
      </c>
      <c r="AM187" s="256">
        <f>IF(COUNTIFS(TabSynthez[Test],"="&amp;$AE74&amp;".*",TabSynthez[Page7],"Invalidé")&gt;0,IF(COUNTIFS(TabSynthez[Test],"="&amp;$AE74&amp;".*",TabSynthez[Page7],"Indéterminé")&gt;0,0,1),0)</f>
        <v>1</v>
      </c>
      <c r="AN187" s="256">
        <f>IF(COUNTIFS(TabSynthez[Test],"="&amp;$AE74&amp;".*",TabSynthez[Page8],"Invalidé")&gt;0,IF(COUNTIFS(TabSynthez[Test],"="&amp;$AE74&amp;".*",TabSynthez[Page8],"Indéterminé")&gt;0,0,1),0)</f>
        <v>1</v>
      </c>
      <c r="AO187" s="256">
        <f>IF(COUNTIFS(TabSynthez[Test],"="&amp;$AE74&amp;".*",TabSynthez[Page9],"Invalidé")&gt;0,IF(COUNTIFS(TabSynthez[Test],"="&amp;$AE74&amp;".*",TabSynthez[Page9],"Indéterminé")&gt;0,0,1),0)</f>
        <v>1</v>
      </c>
      <c r="AP187" s="256">
        <f>IF(COUNTIFS(TabSynthez[Test],"="&amp;$AE74&amp;".*",TabSynthez[Page10],"Invalidé")&gt;0,IF(COUNTIFS(TabSynthez[Test],"="&amp;$AE74&amp;".*",TabSynthez[Page10],"Indéterminé")&gt;0,0,1),0)</f>
        <v>1</v>
      </c>
      <c r="AQ187" s="256">
        <f>IF(COUNTIFS(TabSynthez[Test],"="&amp;$AE74&amp;".*",TabSynthez[Page11],"Invalidé")&gt;0,IF(COUNTIFS(TabSynthez[Test],"="&amp;$AE74&amp;".*",TabSynthez[Page11],"Indéterminé")&gt;0,0,1),0)</f>
        <v>1</v>
      </c>
      <c r="AR187" s="256">
        <f>IF(COUNTIFS(TabSynthez[Test],"="&amp;$AE74&amp;".*",TabSynthez[Page12],"Invalidé")&gt;0,IF(COUNTIFS(TabSynthez[Test],"="&amp;$AE74&amp;".*",TabSynthez[Page12],"Indéterminé")&gt;0,0,1),0)</f>
        <v>1</v>
      </c>
      <c r="AS187" s="256">
        <f>IF(COUNTIFS(TabSynthez[Test],"="&amp;$AE74&amp;".*",TabSynthez[Page13],"Invalidé")&gt;0,IF(COUNTIFS(TabSynthez[Test],"="&amp;$AE74&amp;".*",TabSynthez[Page13],"Indéterminé")&gt;0,0,1),0)</f>
        <v>1</v>
      </c>
      <c r="AT187" s="256">
        <f>IF(COUNTIFS(TabSynthez[Test],"="&amp;$AE74&amp;".*",TabSynthez[Page14],"Invalidé")&gt;0,IF(COUNTIFS(TabSynthez[Test],"="&amp;$AE74&amp;".*",TabSynthez[Page14],"Indéterminé")&gt;0,0,1),0)</f>
        <v>1</v>
      </c>
      <c r="AU187" s="256">
        <f>IF(COUNTIFS(TabSynthez[Test],"="&amp;$AE74&amp;".*",TabSynthez[Page15],"Invalidé")&gt;0,IF(COUNTIFS(TabSynthez[Test],"="&amp;$AE74&amp;".*",TabSynthez[Page15],"Indéterminé")&gt;0,0,1),0)</f>
        <v>1</v>
      </c>
      <c r="AV187" s="256">
        <f>IF(COUNTIFS(TabSynthez[Test],"="&amp;$AE74&amp;".*",TabSynthez[Page16],"Invalidé")&gt;0,IF(COUNTIFS(TabSynthez[Test],"="&amp;$AE74&amp;".*",TabSynthez[Page16],"Indéterminé")&gt;0,0,1),0)</f>
        <v>1</v>
      </c>
      <c r="AW187" s="256">
        <f>IF(COUNTIFS(TabSynthez[Test],"="&amp;$AE74&amp;".*",TabSynthez[Page17],"Invalidé")&gt;0,IF(COUNTIFS(TabSynthez[Test],"="&amp;$AE74&amp;".*",TabSynthez[Page17],"Indéterminé")&gt;0,0,1),0)</f>
        <v>1</v>
      </c>
      <c r="AX187" s="256">
        <f>IF(COUNTIFS(TabSynthez[Test],"="&amp;$AE74&amp;".*",TabSynthez[Page18],"Invalidé")&gt;0,IF(COUNTIFS(TabSynthez[Test],"="&amp;$AE74&amp;".*",TabSynthez[Page18],"Indéterminé")&gt;0,0,1),0)</f>
        <v>1</v>
      </c>
      <c r="AY187" s="256">
        <f>IF(COUNTIFS(TabSynthez[Test],"="&amp;$AE74&amp;".*",TabSynthez[Page19],"Invalidé")&gt;0,IF(COUNTIFS(TabSynthez[Test],"="&amp;$AE74&amp;".*",TabSynthez[Page19],"Indéterminé")&gt;0,0,1),0)</f>
        <v>1</v>
      </c>
      <c r="AZ187" s="256">
        <f>IF(COUNTIFS(TabSynthez[Test],"="&amp;$AE74&amp;".*",TabSynthez[Page20],"Invalidé")&gt;0,IF(COUNTIFS(TabSynthez[Test],"="&amp;$AE74&amp;".*",TabSynthez[Page20],"Indéterminé")&gt;0,0,1),0)</f>
        <v>1</v>
      </c>
      <c r="BA187" s="256">
        <f>IF(COUNTIFS(TabSynthez[Test],"="&amp;$AE74&amp;".*",TabSynthez[Page21],"Invalidé")&gt;0,IF(COUNTIFS(TabSynthez[Test],"="&amp;$AE74&amp;".*",TabSynthez[Page21],"Indéterminé")&gt;0,0,1),0)</f>
        <v>1</v>
      </c>
    </row>
    <row r="188" spans="1:53" s="9" customFormat="1" x14ac:dyDescent="0.25">
      <c r="A188" s="68"/>
      <c r="B188" s="79" t="str">
        <f>Modèle!B190</f>
        <v>Formulaires</v>
      </c>
      <c r="C188" s="89" t="str">
        <f>Modèle!D190</f>
        <v>11.2.1</v>
      </c>
      <c r="D188" s="87" t="str">
        <f>Modèle!E190</f>
        <v>A</v>
      </c>
      <c r="E188" s="190">
        <f ca="1">COUNTIF(OFFSET(Synthèse!$G197,0,0,1,COUNTA(Synthèse!$10:$10)-6),"="&amp;$E$1)</f>
        <v>4</v>
      </c>
      <c r="F188" s="190">
        <f ca="1">COUNTIF(OFFSET(Synthèse!$G197,0,0,1,COUNTA(Synthèse!$10:$10)-6),"="&amp;$F$1)</f>
        <v>3</v>
      </c>
      <c r="G188" s="190">
        <f ca="1">COUNTIF(OFFSET(Synthèse!$G197,0,0,1,COUNTA(Synthèse!$10:$10)-6),"="&amp;$G$1)</f>
        <v>0</v>
      </c>
      <c r="H188" s="190">
        <f ca="1">COUNTIF(OFFSET(Synthèse!$G197,0,0,1,COUNTA(Synthèse!$10:$10)-6),"="&amp;$H$1)</f>
        <v>14</v>
      </c>
      <c r="I188" s="214">
        <f t="shared" ca="1" si="25"/>
        <v>21</v>
      </c>
      <c r="J188" s="68"/>
      <c r="K188" s="96"/>
      <c r="S188" s="68"/>
      <c r="U188" s="68"/>
      <c r="X188" s="68"/>
      <c r="AA188" s="68"/>
      <c r="AD188" s="68"/>
      <c r="AE188" s="224" t="str">
        <f t="shared" si="27"/>
        <v>9.3</v>
      </c>
      <c r="AG188" s="256">
        <f>IF(COUNTIFS(TabSynthez[Test],"="&amp;$AE75&amp;".*",TabSynthez[Page1],"Invalidé")&gt;0,IF(COUNTIFS(TabSynthez[Test],"="&amp;$AE75&amp;".*",TabSynthez[Page1],"Indéterminé")&gt;0,0,1),0)</f>
        <v>1</v>
      </c>
      <c r="AH188" s="256">
        <f>IF(COUNTIFS(TabSynthez[Test],"="&amp;$AE75&amp;".*",TabSynthez[Page2],"Invalidé")&gt;0,IF(COUNTIFS(TabSynthez[Test],"="&amp;$AE75&amp;".*",TabSynthez[Page2],"Indéterminé")&gt;0,0,1),0)</f>
        <v>1</v>
      </c>
      <c r="AI188" s="256">
        <f>IF(COUNTIFS(TabSynthez[Test],"="&amp;$AE75&amp;".*",TabSynthez[Page3],"Invalidé")&gt;0,IF(COUNTIFS(TabSynthez[Test],"="&amp;$AE75&amp;".*",TabSynthez[Page3],"Indéterminé")&gt;0,0,1),0)</f>
        <v>1</v>
      </c>
      <c r="AJ188" s="256">
        <f>IF(COUNTIFS(TabSynthez[Test],"="&amp;$AE75&amp;".*",TabSynthez[Page4],"Invalidé")&gt;0,IF(COUNTIFS(TabSynthez[Test],"="&amp;$AE75&amp;".*",TabSynthez[Page4],"Indéterminé")&gt;0,0,1),0)</f>
        <v>1</v>
      </c>
      <c r="AK188" s="256">
        <f>IF(COUNTIFS(TabSynthez[Test],"="&amp;$AE75&amp;".*",TabSynthez[Page5],"Invalidé")&gt;0,IF(COUNTIFS(TabSynthez[Test],"="&amp;$AE75&amp;".*",TabSynthez[Page5],"Indéterminé")&gt;0,0,1),0)</f>
        <v>1</v>
      </c>
      <c r="AL188" s="256">
        <f>IF(COUNTIFS(TabSynthez[Test],"="&amp;$AE75&amp;".*",TabSynthez[Page6],"Invalidé")&gt;0,IF(COUNTIFS(TabSynthez[Test],"="&amp;$AE75&amp;".*",TabSynthez[Page6],"Indéterminé")&gt;0,0,1),0)</f>
        <v>1</v>
      </c>
      <c r="AM188" s="256">
        <f>IF(COUNTIFS(TabSynthez[Test],"="&amp;$AE75&amp;".*",TabSynthez[Page7],"Invalidé")&gt;0,IF(COUNTIFS(TabSynthez[Test],"="&amp;$AE75&amp;".*",TabSynthez[Page7],"Indéterminé")&gt;0,0,1),0)</f>
        <v>1</v>
      </c>
      <c r="AN188" s="256">
        <f>IF(COUNTIFS(TabSynthez[Test],"="&amp;$AE75&amp;".*",TabSynthez[Page8],"Invalidé")&gt;0,IF(COUNTIFS(TabSynthez[Test],"="&amp;$AE75&amp;".*",TabSynthez[Page8],"Indéterminé")&gt;0,0,1),0)</f>
        <v>1</v>
      </c>
      <c r="AO188" s="256">
        <f>IF(COUNTIFS(TabSynthez[Test],"="&amp;$AE75&amp;".*",TabSynthez[Page9],"Invalidé")&gt;0,IF(COUNTIFS(TabSynthez[Test],"="&amp;$AE75&amp;".*",TabSynthez[Page9],"Indéterminé")&gt;0,0,1),0)</f>
        <v>1</v>
      </c>
      <c r="AP188" s="256">
        <f>IF(COUNTIFS(TabSynthez[Test],"="&amp;$AE75&amp;".*",TabSynthez[Page10],"Invalidé")&gt;0,IF(COUNTIFS(TabSynthez[Test],"="&amp;$AE75&amp;".*",TabSynthez[Page10],"Indéterminé")&gt;0,0,1),0)</f>
        <v>1</v>
      </c>
      <c r="AQ188" s="256">
        <f>IF(COUNTIFS(TabSynthez[Test],"="&amp;$AE75&amp;".*",TabSynthez[Page11],"Invalidé")&gt;0,IF(COUNTIFS(TabSynthez[Test],"="&amp;$AE75&amp;".*",TabSynthez[Page11],"Indéterminé")&gt;0,0,1),0)</f>
        <v>1</v>
      </c>
      <c r="AR188" s="256">
        <f>IF(COUNTIFS(TabSynthez[Test],"="&amp;$AE75&amp;".*",TabSynthez[Page12],"Invalidé")&gt;0,IF(COUNTIFS(TabSynthez[Test],"="&amp;$AE75&amp;".*",TabSynthez[Page12],"Indéterminé")&gt;0,0,1),0)</f>
        <v>1</v>
      </c>
      <c r="AS188" s="256">
        <f>IF(COUNTIFS(TabSynthez[Test],"="&amp;$AE75&amp;".*",TabSynthez[Page13],"Invalidé")&gt;0,IF(COUNTIFS(TabSynthez[Test],"="&amp;$AE75&amp;".*",TabSynthez[Page13],"Indéterminé")&gt;0,0,1),0)</f>
        <v>1</v>
      </c>
      <c r="AT188" s="256">
        <f>IF(COUNTIFS(TabSynthez[Test],"="&amp;$AE75&amp;".*",TabSynthez[Page14],"Invalidé")&gt;0,IF(COUNTIFS(TabSynthez[Test],"="&amp;$AE75&amp;".*",TabSynthez[Page14],"Indéterminé")&gt;0,0,1),0)</f>
        <v>1</v>
      </c>
      <c r="AU188" s="256">
        <f>IF(COUNTIFS(TabSynthez[Test],"="&amp;$AE75&amp;".*",TabSynthez[Page15],"Invalidé")&gt;0,IF(COUNTIFS(TabSynthez[Test],"="&amp;$AE75&amp;".*",TabSynthez[Page15],"Indéterminé")&gt;0,0,1),0)</f>
        <v>1</v>
      </c>
      <c r="AV188" s="256">
        <f>IF(COUNTIFS(TabSynthez[Test],"="&amp;$AE75&amp;".*",TabSynthez[Page16],"Invalidé")&gt;0,IF(COUNTIFS(TabSynthez[Test],"="&amp;$AE75&amp;".*",TabSynthez[Page16],"Indéterminé")&gt;0,0,1),0)</f>
        <v>1</v>
      </c>
      <c r="AW188" s="256">
        <f>IF(COUNTIFS(TabSynthez[Test],"="&amp;$AE75&amp;".*",TabSynthez[Page17],"Invalidé")&gt;0,IF(COUNTIFS(TabSynthez[Test],"="&amp;$AE75&amp;".*",TabSynthez[Page17],"Indéterminé")&gt;0,0,1),0)</f>
        <v>1</v>
      </c>
      <c r="AX188" s="256">
        <f>IF(COUNTIFS(TabSynthez[Test],"="&amp;$AE75&amp;".*",TabSynthez[Page18],"Invalidé")&gt;0,IF(COUNTIFS(TabSynthez[Test],"="&amp;$AE75&amp;".*",TabSynthez[Page18],"Indéterminé")&gt;0,0,1),0)</f>
        <v>1</v>
      </c>
      <c r="AY188" s="256">
        <f>IF(COUNTIFS(TabSynthez[Test],"="&amp;$AE75&amp;".*",TabSynthez[Page19],"Invalidé")&gt;0,IF(COUNTIFS(TabSynthez[Test],"="&amp;$AE75&amp;".*",TabSynthez[Page19],"Indéterminé")&gt;0,0,1),0)</f>
        <v>1</v>
      </c>
      <c r="AZ188" s="256">
        <f>IF(COUNTIFS(TabSynthez[Test],"="&amp;$AE75&amp;".*",TabSynthez[Page20],"Invalidé")&gt;0,IF(COUNTIFS(TabSynthez[Test],"="&amp;$AE75&amp;".*",TabSynthez[Page20],"Indéterminé")&gt;0,0,1),0)</f>
        <v>1</v>
      </c>
      <c r="BA188" s="256">
        <f>IF(COUNTIFS(TabSynthez[Test],"="&amp;$AE75&amp;".*",TabSynthez[Page21],"Invalidé")&gt;0,IF(COUNTIFS(TabSynthez[Test],"="&amp;$AE75&amp;".*",TabSynthez[Page21],"Indéterminé")&gt;0,0,1),0)</f>
        <v>1</v>
      </c>
    </row>
    <row r="189" spans="1:53" s="9" customFormat="1" x14ac:dyDescent="0.25">
      <c r="A189" s="68"/>
      <c r="B189" s="79" t="str">
        <f>Modèle!B191</f>
        <v>Formulaires</v>
      </c>
      <c r="C189" s="89" t="str">
        <f>Modèle!D191</f>
        <v>11.2.2</v>
      </c>
      <c r="D189" s="87" t="str">
        <f>Modèle!E191</f>
        <v>A</v>
      </c>
      <c r="E189" s="190">
        <f ca="1">COUNTIF(OFFSET(Synthèse!$G198,0,0,1,COUNTA(Synthèse!$10:$10)-6),"="&amp;$E$1)</f>
        <v>0</v>
      </c>
      <c r="F189" s="190">
        <f ca="1">COUNTIF(OFFSET(Synthèse!$G198,0,0,1,COUNTA(Synthèse!$10:$10)-6),"="&amp;$F$1)</f>
        <v>0</v>
      </c>
      <c r="G189" s="190">
        <f ca="1">COUNTIF(OFFSET(Synthèse!$G198,0,0,1,COUNTA(Synthèse!$10:$10)-6),"="&amp;$G$1)</f>
        <v>0</v>
      </c>
      <c r="H189" s="190">
        <f ca="1">COUNTIF(OFFSET(Synthèse!$G198,0,0,1,COUNTA(Synthèse!$10:$10)-6),"="&amp;$H$1)</f>
        <v>21</v>
      </c>
      <c r="I189" s="214">
        <f t="shared" ca="1" si="25"/>
        <v>21</v>
      </c>
      <c r="J189" s="68"/>
      <c r="K189" s="96"/>
      <c r="S189" s="68"/>
      <c r="U189" s="68"/>
      <c r="X189" s="68"/>
      <c r="AA189" s="68"/>
      <c r="AD189" s="68"/>
      <c r="AE189" s="224" t="str">
        <f t="shared" si="27"/>
        <v>9.4</v>
      </c>
      <c r="AG189" s="256">
        <f>IF(COUNTIFS(TabSynthez[Test],"="&amp;$AE76&amp;".*",TabSynthez[Page1],"Invalidé")&gt;0,IF(COUNTIFS(TabSynthez[Test],"="&amp;$AE76&amp;".*",TabSynthez[Page1],"Indéterminé")&gt;0,0,1),0)</f>
        <v>0</v>
      </c>
      <c r="AH189" s="256">
        <f>IF(COUNTIFS(TabSynthez[Test],"="&amp;$AE76&amp;".*",TabSynthez[Page2],"Invalidé")&gt;0,IF(COUNTIFS(TabSynthez[Test],"="&amp;$AE76&amp;".*",TabSynthez[Page2],"Indéterminé")&gt;0,0,1),0)</f>
        <v>0</v>
      </c>
      <c r="AI189" s="256">
        <f>IF(COUNTIFS(TabSynthez[Test],"="&amp;$AE76&amp;".*",TabSynthez[Page3],"Invalidé")&gt;0,IF(COUNTIFS(TabSynthez[Test],"="&amp;$AE76&amp;".*",TabSynthez[Page3],"Indéterminé")&gt;0,0,1),0)</f>
        <v>0</v>
      </c>
      <c r="AJ189" s="256">
        <f>IF(COUNTIFS(TabSynthez[Test],"="&amp;$AE76&amp;".*",TabSynthez[Page4],"Invalidé")&gt;0,IF(COUNTIFS(TabSynthez[Test],"="&amp;$AE76&amp;".*",TabSynthez[Page4],"Indéterminé")&gt;0,0,1),0)</f>
        <v>0</v>
      </c>
      <c r="AK189" s="256">
        <f>IF(COUNTIFS(TabSynthez[Test],"="&amp;$AE76&amp;".*",TabSynthez[Page5],"Invalidé")&gt;0,IF(COUNTIFS(TabSynthez[Test],"="&amp;$AE76&amp;".*",TabSynthez[Page5],"Indéterminé")&gt;0,0,1),0)</f>
        <v>0</v>
      </c>
      <c r="AL189" s="256">
        <f>IF(COUNTIFS(TabSynthez[Test],"="&amp;$AE76&amp;".*",TabSynthez[Page6],"Invalidé")&gt;0,IF(COUNTIFS(TabSynthez[Test],"="&amp;$AE76&amp;".*",TabSynthez[Page6],"Indéterminé")&gt;0,0,1),0)</f>
        <v>0</v>
      </c>
      <c r="AM189" s="256">
        <f>IF(COUNTIFS(TabSynthez[Test],"="&amp;$AE76&amp;".*",TabSynthez[Page7],"Invalidé")&gt;0,IF(COUNTIFS(TabSynthez[Test],"="&amp;$AE76&amp;".*",TabSynthez[Page7],"Indéterminé")&gt;0,0,1),0)</f>
        <v>0</v>
      </c>
      <c r="AN189" s="256">
        <f>IF(COUNTIFS(TabSynthez[Test],"="&amp;$AE76&amp;".*",TabSynthez[Page8],"Invalidé")&gt;0,IF(COUNTIFS(TabSynthez[Test],"="&amp;$AE76&amp;".*",TabSynthez[Page8],"Indéterminé")&gt;0,0,1),0)</f>
        <v>0</v>
      </c>
      <c r="AO189" s="256">
        <f>IF(COUNTIFS(TabSynthez[Test],"="&amp;$AE76&amp;".*",TabSynthez[Page9],"Invalidé")&gt;0,IF(COUNTIFS(TabSynthez[Test],"="&amp;$AE76&amp;".*",TabSynthez[Page9],"Indéterminé")&gt;0,0,1),0)</f>
        <v>0</v>
      </c>
      <c r="AP189" s="256">
        <f>IF(COUNTIFS(TabSynthez[Test],"="&amp;$AE76&amp;".*",TabSynthez[Page10],"Invalidé")&gt;0,IF(COUNTIFS(TabSynthez[Test],"="&amp;$AE76&amp;".*",TabSynthez[Page10],"Indéterminé")&gt;0,0,1),0)</f>
        <v>0</v>
      </c>
      <c r="AQ189" s="256">
        <f>IF(COUNTIFS(TabSynthez[Test],"="&amp;$AE76&amp;".*",TabSynthez[Page11],"Invalidé")&gt;0,IF(COUNTIFS(TabSynthez[Test],"="&amp;$AE76&amp;".*",TabSynthez[Page11],"Indéterminé")&gt;0,0,1),0)</f>
        <v>0</v>
      </c>
      <c r="AR189" s="256">
        <f>IF(COUNTIFS(TabSynthez[Test],"="&amp;$AE76&amp;".*",TabSynthez[Page12],"Invalidé")&gt;0,IF(COUNTIFS(TabSynthez[Test],"="&amp;$AE76&amp;".*",TabSynthez[Page12],"Indéterminé")&gt;0,0,1),0)</f>
        <v>0</v>
      </c>
      <c r="AS189" s="256">
        <f>IF(COUNTIFS(TabSynthez[Test],"="&amp;$AE76&amp;".*",TabSynthez[Page13],"Invalidé")&gt;0,IF(COUNTIFS(TabSynthez[Test],"="&amp;$AE76&amp;".*",TabSynthez[Page13],"Indéterminé")&gt;0,0,1),0)</f>
        <v>0</v>
      </c>
      <c r="AT189" s="256">
        <f>IF(COUNTIFS(TabSynthez[Test],"="&amp;$AE76&amp;".*",TabSynthez[Page14],"Invalidé")&gt;0,IF(COUNTIFS(TabSynthez[Test],"="&amp;$AE76&amp;".*",TabSynthez[Page14],"Indéterminé")&gt;0,0,1),0)</f>
        <v>0</v>
      </c>
      <c r="AU189" s="256">
        <f>IF(COUNTIFS(TabSynthez[Test],"="&amp;$AE76&amp;".*",TabSynthez[Page15],"Invalidé")&gt;0,IF(COUNTIFS(TabSynthez[Test],"="&amp;$AE76&amp;".*",TabSynthez[Page15],"Indéterminé")&gt;0,0,1),0)</f>
        <v>0</v>
      </c>
      <c r="AV189" s="256">
        <f>IF(COUNTIFS(TabSynthez[Test],"="&amp;$AE76&amp;".*",TabSynthez[Page16],"Invalidé")&gt;0,IF(COUNTIFS(TabSynthez[Test],"="&amp;$AE76&amp;".*",TabSynthez[Page16],"Indéterminé")&gt;0,0,1),0)</f>
        <v>0</v>
      </c>
      <c r="AW189" s="256">
        <f>IF(COUNTIFS(TabSynthez[Test],"="&amp;$AE76&amp;".*",TabSynthez[Page17],"Invalidé")&gt;0,IF(COUNTIFS(TabSynthez[Test],"="&amp;$AE76&amp;".*",TabSynthez[Page17],"Indéterminé")&gt;0,0,1),0)</f>
        <v>0</v>
      </c>
      <c r="AX189" s="256">
        <f>IF(COUNTIFS(TabSynthez[Test],"="&amp;$AE76&amp;".*",TabSynthez[Page18],"Invalidé")&gt;0,IF(COUNTIFS(TabSynthez[Test],"="&amp;$AE76&amp;".*",TabSynthez[Page18],"Indéterminé")&gt;0,0,1),0)</f>
        <v>0</v>
      </c>
      <c r="AY189" s="256">
        <f>IF(COUNTIFS(TabSynthez[Test],"="&amp;$AE76&amp;".*",TabSynthez[Page19],"Invalidé")&gt;0,IF(COUNTIFS(TabSynthez[Test],"="&amp;$AE76&amp;".*",TabSynthez[Page19],"Indéterminé")&gt;0,0,1),0)</f>
        <v>0</v>
      </c>
      <c r="AZ189" s="256">
        <f>IF(COUNTIFS(TabSynthez[Test],"="&amp;$AE76&amp;".*",TabSynthez[Page20],"Invalidé")&gt;0,IF(COUNTIFS(TabSynthez[Test],"="&amp;$AE76&amp;".*",TabSynthez[Page20],"Indéterminé")&gt;0,0,1),0)</f>
        <v>0</v>
      </c>
      <c r="BA189" s="256">
        <f>IF(COUNTIFS(TabSynthez[Test],"="&amp;$AE76&amp;".*",TabSynthez[Page21],"Invalidé")&gt;0,IF(COUNTIFS(TabSynthez[Test],"="&amp;$AE76&amp;".*",TabSynthez[Page21],"Indéterminé")&gt;0,0,1),0)</f>
        <v>0</v>
      </c>
    </row>
    <row r="190" spans="1:53" s="9" customFormat="1" x14ac:dyDescent="0.25">
      <c r="A190" s="68"/>
      <c r="B190" s="79" t="str">
        <f>Modèle!B192</f>
        <v>Formulaires</v>
      </c>
      <c r="C190" s="89" t="str">
        <f>Modèle!D192</f>
        <v>11.2.3</v>
      </c>
      <c r="D190" s="87" t="str">
        <f>Modèle!E192</f>
        <v>A</v>
      </c>
      <c r="E190" s="190">
        <f ca="1">COUNTIF(OFFSET(Synthèse!$G199,0,0,1,COUNTA(Synthèse!$10:$10)-6),"="&amp;$E$1)</f>
        <v>0</v>
      </c>
      <c r="F190" s="190">
        <f ca="1">COUNTIF(OFFSET(Synthèse!$G199,0,0,1,COUNTA(Synthèse!$10:$10)-6),"="&amp;$F$1)</f>
        <v>0</v>
      </c>
      <c r="G190" s="190">
        <f ca="1">COUNTIF(OFFSET(Synthèse!$G199,0,0,1,COUNTA(Synthèse!$10:$10)-6),"="&amp;$G$1)</f>
        <v>0</v>
      </c>
      <c r="H190" s="190">
        <f ca="1">COUNTIF(OFFSET(Synthèse!$G199,0,0,1,COUNTA(Synthèse!$10:$10)-6),"="&amp;$H$1)</f>
        <v>21</v>
      </c>
      <c r="I190" s="214">
        <f t="shared" ca="1" si="25"/>
        <v>21</v>
      </c>
      <c r="J190" s="68"/>
      <c r="K190" s="96"/>
      <c r="S190" s="68"/>
      <c r="U190" s="68"/>
      <c r="X190" s="68"/>
      <c r="AA190" s="68"/>
      <c r="AD190" s="68"/>
      <c r="AE190" s="224" t="str">
        <f t="shared" si="27"/>
        <v>10.1</v>
      </c>
      <c r="AG190" s="256">
        <f>IF(COUNTIFS(TabSynthez[Test],"="&amp;$AE77&amp;".*",TabSynthez[Page1],"Invalidé")&gt;0,IF(COUNTIFS(TabSynthez[Test],"="&amp;$AE77&amp;".*",TabSynthez[Page1],"Indéterminé")&gt;0,0,1),0)</f>
        <v>1</v>
      </c>
      <c r="AH190" s="256">
        <f>IF(COUNTIFS(TabSynthez[Test],"="&amp;$AE77&amp;".*",TabSynthez[Page2],"Invalidé")&gt;0,IF(COUNTIFS(TabSynthez[Test],"="&amp;$AE77&amp;".*",TabSynthez[Page2],"Indéterminé")&gt;0,0,1),0)</f>
        <v>1</v>
      </c>
      <c r="AI190" s="256">
        <f>IF(COUNTIFS(TabSynthez[Test],"="&amp;$AE77&amp;".*",TabSynthez[Page3],"Invalidé")&gt;0,IF(COUNTIFS(TabSynthez[Test],"="&amp;$AE77&amp;".*",TabSynthez[Page3],"Indéterminé")&gt;0,0,1),0)</f>
        <v>1</v>
      </c>
      <c r="AJ190" s="256">
        <f>IF(COUNTIFS(TabSynthez[Test],"="&amp;$AE77&amp;".*",TabSynthez[Page4],"Invalidé")&gt;0,IF(COUNTIFS(TabSynthez[Test],"="&amp;$AE77&amp;".*",TabSynthez[Page4],"Indéterminé")&gt;0,0,1),0)</f>
        <v>1</v>
      </c>
      <c r="AK190" s="256">
        <f>IF(COUNTIFS(TabSynthez[Test],"="&amp;$AE77&amp;".*",TabSynthez[Page5],"Invalidé")&gt;0,IF(COUNTIFS(TabSynthez[Test],"="&amp;$AE77&amp;".*",TabSynthez[Page5],"Indéterminé")&gt;0,0,1),0)</f>
        <v>1</v>
      </c>
      <c r="AL190" s="256">
        <f>IF(COUNTIFS(TabSynthez[Test],"="&amp;$AE77&amp;".*",TabSynthez[Page6],"Invalidé")&gt;0,IF(COUNTIFS(TabSynthez[Test],"="&amp;$AE77&amp;".*",TabSynthez[Page6],"Indéterminé")&gt;0,0,1),0)</f>
        <v>1</v>
      </c>
      <c r="AM190" s="256">
        <f>IF(COUNTIFS(TabSynthez[Test],"="&amp;$AE77&amp;".*",TabSynthez[Page7],"Invalidé")&gt;0,IF(COUNTIFS(TabSynthez[Test],"="&amp;$AE77&amp;".*",TabSynthez[Page7],"Indéterminé")&gt;0,0,1),0)</f>
        <v>1</v>
      </c>
      <c r="AN190" s="256">
        <f>IF(COUNTIFS(TabSynthez[Test],"="&amp;$AE77&amp;".*",TabSynthez[Page8],"Invalidé")&gt;0,IF(COUNTIFS(TabSynthez[Test],"="&amp;$AE77&amp;".*",TabSynthez[Page8],"Indéterminé")&gt;0,0,1),0)</f>
        <v>1</v>
      </c>
      <c r="AO190" s="256">
        <f>IF(COUNTIFS(TabSynthez[Test],"="&amp;$AE77&amp;".*",TabSynthez[Page9],"Invalidé")&gt;0,IF(COUNTIFS(TabSynthez[Test],"="&amp;$AE77&amp;".*",TabSynthez[Page9],"Indéterminé")&gt;0,0,1),0)</f>
        <v>1</v>
      </c>
      <c r="AP190" s="256">
        <f>IF(COUNTIFS(TabSynthez[Test],"="&amp;$AE77&amp;".*",TabSynthez[Page10],"Invalidé")&gt;0,IF(COUNTIFS(TabSynthez[Test],"="&amp;$AE77&amp;".*",TabSynthez[Page10],"Indéterminé")&gt;0,0,1),0)</f>
        <v>1</v>
      </c>
      <c r="AQ190" s="256">
        <f>IF(COUNTIFS(TabSynthez[Test],"="&amp;$AE77&amp;".*",TabSynthez[Page11],"Invalidé")&gt;0,IF(COUNTIFS(TabSynthez[Test],"="&amp;$AE77&amp;".*",TabSynthez[Page11],"Indéterminé")&gt;0,0,1),0)</f>
        <v>1</v>
      </c>
      <c r="AR190" s="256">
        <f>IF(COUNTIFS(TabSynthez[Test],"="&amp;$AE77&amp;".*",TabSynthez[Page12],"Invalidé")&gt;0,IF(COUNTIFS(TabSynthez[Test],"="&amp;$AE77&amp;".*",TabSynthez[Page12],"Indéterminé")&gt;0,0,1),0)</f>
        <v>1</v>
      </c>
      <c r="AS190" s="256">
        <f>IF(COUNTIFS(TabSynthez[Test],"="&amp;$AE77&amp;".*",TabSynthez[Page13],"Invalidé")&gt;0,IF(COUNTIFS(TabSynthez[Test],"="&amp;$AE77&amp;".*",TabSynthez[Page13],"Indéterminé")&gt;0,0,1),0)</f>
        <v>1</v>
      </c>
      <c r="AT190" s="256">
        <f>IF(COUNTIFS(TabSynthez[Test],"="&amp;$AE77&amp;".*",TabSynthez[Page14],"Invalidé")&gt;0,IF(COUNTIFS(TabSynthez[Test],"="&amp;$AE77&amp;".*",TabSynthez[Page14],"Indéterminé")&gt;0,0,1),0)</f>
        <v>1</v>
      </c>
      <c r="AU190" s="256">
        <f>IF(COUNTIFS(TabSynthez[Test],"="&amp;$AE77&amp;".*",TabSynthez[Page15],"Invalidé")&gt;0,IF(COUNTIFS(TabSynthez[Test],"="&amp;$AE77&amp;".*",TabSynthez[Page15],"Indéterminé")&gt;0,0,1),0)</f>
        <v>1</v>
      </c>
      <c r="AV190" s="256">
        <f>IF(COUNTIFS(TabSynthez[Test],"="&amp;$AE77&amp;".*",TabSynthez[Page16],"Invalidé")&gt;0,IF(COUNTIFS(TabSynthez[Test],"="&amp;$AE77&amp;".*",TabSynthez[Page16],"Indéterminé")&gt;0,0,1),0)</f>
        <v>1</v>
      </c>
      <c r="AW190" s="256">
        <f>IF(COUNTIFS(TabSynthez[Test],"="&amp;$AE77&amp;".*",TabSynthez[Page17],"Invalidé")&gt;0,IF(COUNTIFS(TabSynthez[Test],"="&amp;$AE77&amp;".*",TabSynthez[Page17],"Indéterminé")&gt;0,0,1),0)</f>
        <v>1</v>
      </c>
      <c r="AX190" s="256">
        <f>IF(COUNTIFS(TabSynthez[Test],"="&amp;$AE77&amp;".*",TabSynthez[Page18],"Invalidé")&gt;0,IF(COUNTIFS(TabSynthez[Test],"="&amp;$AE77&amp;".*",TabSynthez[Page18],"Indéterminé")&gt;0,0,1),0)</f>
        <v>1</v>
      </c>
      <c r="AY190" s="256">
        <f>IF(COUNTIFS(TabSynthez[Test],"="&amp;$AE77&amp;".*",TabSynthez[Page19],"Invalidé")&gt;0,IF(COUNTIFS(TabSynthez[Test],"="&amp;$AE77&amp;".*",TabSynthez[Page19],"Indéterminé")&gt;0,0,1),0)</f>
        <v>1</v>
      </c>
      <c r="AZ190" s="256">
        <f>IF(COUNTIFS(TabSynthez[Test],"="&amp;$AE77&amp;".*",TabSynthez[Page20],"Invalidé")&gt;0,IF(COUNTIFS(TabSynthez[Test],"="&amp;$AE77&amp;".*",TabSynthez[Page20],"Indéterminé")&gt;0,0,1),0)</f>
        <v>1</v>
      </c>
      <c r="BA190" s="256">
        <f>IF(COUNTIFS(TabSynthez[Test],"="&amp;$AE77&amp;".*",TabSynthez[Page21],"Invalidé")&gt;0,IF(COUNTIFS(TabSynthez[Test],"="&amp;$AE77&amp;".*",TabSynthez[Page21],"Indéterminé")&gt;0,0,1),0)</f>
        <v>1</v>
      </c>
    </row>
    <row r="191" spans="1:53" s="9" customFormat="1" x14ac:dyDescent="0.25">
      <c r="A191" s="68"/>
      <c r="B191" s="79" t="str">
        <f>Modèle!B193</f>
        <v>Formulaires</v>
      </c>
      <c r="C191" s="89" t="str">
        <f>Modèle!D193</f>
        <v>11.2.4</v>
      </c>
      <c r="D191" s="87" t="str">
        <f>Modèle!E193</f>
        <v>A</v>
      </c>
      <c r="E191" s="190">
        <f ca="1">COUNTIF(OFFSET(Synthèse!$G200,0,0,1,COUNTA(Synthèse!$10:$10)-6),"="&amp;$E$1)</f>
        <v>0</v>
      </c>
      <c r="F191" s="190">
        <f ca="1">COUNTIF(OFFSET(Synthèse!$G200,0,0,1,COUNTA(Synthèse!$10:$10)-6),"="&amp;$F$1)</f>
        <v>0</v>
      </c>
      <c r="G191" s="190">
        <f ca="1">COUNTIF(OFFSET(Synthèse!$G200,0,0,1,COUNTA(Synthèse!$10:$10)-6),"="&amp;$G$1)</f>
        <v>0</v>
      </c>
      <c r="H191" s="190">
        <f ca="1">COUNTIF(OFFSET(Synthèse!$G200,0,0,1,COUNTA(Synthèse!$10:$10)-6),"="&amp;$H$1)</f>
        <v>21</v>
      </c>
      <c r="I191" s="214">
        <f t="shared" ca="1" si="25"/>
        <v>21</v>
      </c>
      <c r="J191" s="68"/>
      <c r="K191" s="96"/>
      <c r="S191" s="68"/>
      <c r="U191" s="68"/>
      <c r="X191" s="68"/>
      <c r="AA191" s="68"/>
      <c r="AD191" s="68"/>
      <c r="AE191" s="224" t="str">
        <f t="shared" si="27"/>
        <v>10.2</v>
      </c>
      <c r="AG191" s="256">
        <f>IF(COUNTIFS(TabSynthez[Test],"="&amp;$AE78&amp;".*",TabSynthez[Page1],"Invalidé")&gt;0,IF(COUNTIFS(TabSynthez[Test],"="&amp;$AE78&amp;".*",TabSynthez[Page1],"Indéterminé")&gt;0,0,1),0)</f>
        <v>1</v>
      </c>
      <c r="AH191" s="256">
        <f>IF(COUNTIFS(TabSynthez[Test],"="&amp;$AE78&amp;".*",TabSynthez[Page2],"Invalidé")&gt;0,IF(COUNTIFS(TabSynthez[Test],"="&amp;$AE78&amp;".*",TabSynthez[Page2],"Indéterminé")&gt;0,0,1),0)</f>
        <v>1</v>
      </c>
      <c r="AI191" s="256">
        <f>IF(COUNTIFS(TabSynthez[Test],"="&amp;$AE78&amp;".*",TabSynthez[Page3],"Invalidé")&gt;0,IF(COUNTIFS(TabSynthez[Test],"="&amp;$AE78&amp;".*",TabSynthez[Page3],"Indéterminé")&gt;0,0,1),0)</f>
        <v>1</v>
      </c>
      <c r="AJ191" s="256">
        <f>IF(COUNTIFS(TabSynthez[Test],"="&amp;$AE78&amp;".*",TabSynthez[Page4],"Invalidé")&gt;0,IF(COUNTIFS(TabSynthez[Test],"="&amp;$AE78&amp;".*",TabSynthez[Page4],"Indéterminé")&gt;0,0,1),0)</f>
        <v>1</v>
      </c>
      <c r="AK191" s="256">
        <f>IF(COUNTIFS(TabSynthez[Test],"="&amp;$AE78&amp;".*",TabSynthez[Page5],"Invalidé")&gt;0,IF(COUNTIFS(TabSynthez[Test],"="&amp;$AE78&amp;".*",TabSynthez[Page5],"Indéterminé")&gt;0,0,1),0)</f>
        <v>1</v>
      </c>
      <c r="AL191" s="256">
        <f>IF(COUNTIFS(TabSynthez[Test],"="&amp;$AE78&amp;".*",TabSynthez[Page6],"Invalidé")&gt;0,IF(COUNTIFS(TabSynthez[Test],"="&amp;$AE78&amp;".*",TabSynthez[Page6],"Indéterminé")&gt;0,0,1),0)</f>
        <v>1</v>
      </c>
      <c r="AM191" s="256">
        <f>IF(COUNTIFS(TabSynthez[Test],"="&amp;$AE78&amp;".*",TabSynthez[Page7],"Invalidé")&gt;0,IF(COUNTIFS(TabSynthez[Test],"="&amp;$AE78&amp;".*",TabSynthez[Page7],"Indéterminé")&gt;0,0,1),0)</f>
        <v>1</v>
      </c>
      <c r="AN191" s="256">
        <f>IF(COUNTIFS(TabSynthez[Test],"="&amp;$AE78&amp;".*",TabSynthez[Page8],"Invalidé")&gt;0,IF(COUNTIFS(TabSynthez[Test],"="&amp;$AE78&amp;".*",TabSynthez[Page8],"Indéterminé")&gt;0,0,1),0)</f>
        <v>1</v>
      </c>
      <c r="AO191" s="256">
        <f>IF(COUNTIFS(TabSynthez[Test],"="&amp;$AE78&amp;".*",TabSynthez[Page9],"Invalidé")&gt;0,IF(COUNTIFS(TabSynthez[Test],"="&amp;$AE78&amp;".*",TabSynthez[Page9],"Indéterminé")&gt;0,0,1),0)</f>
        <v>1</v>
      </c>
      <c r="AP191" s="256">
        <f>IF(COUNTIFS(TabSynthez[Test],"="&amp;$AE78&amp;".*",TabSynthez[Page10],"Invalidé")&gt;0,IF(COUNTIFS(TabSynthez[Test],"="&amp;$AE78&amp;".*",TabSynthez[Page10],"Indéterminé")&gt;0,0,1),0)</f>
        <v>1</v>
      </c>
      <c r="AQ191" s="256">
        <f>IF(COUNTIFS(TabSynthez[Test],"="&amp;$AE78&amp;".*",TabSynthez[Page11],"Invalidé")&gt;0,IF(COUNTIFS(TabSynthez[Test],"="&amp;$AE78&amp;".*",TabSynthez[Page11],"Indéterminé")&gt;0,0,1),0)</f>
        <v>1</v>
      </c>
      <c r="AR191" s="256">
        <f>IF(COUNTIFS(TabSynthez[Test],"="&amp;$AE78&amp;".*",TabSynthez[Page12],"Invalidé")&gt;0,IF(COUNTIFS(TabSynthez[Test],"="&amp;$AE78&amp;".*",TabSynthez[Page12],"Indéterminé")&gt;0,0,1),0)</f>
        <v>1</v>
      </c>
      <c r="AS191" s="256">
        <f>IF(COUNTIFS(TabSynthez[Test],"="&amp;$AE78&amp;".*",TabSynthez[Page13],"Invalidé")&gt;0,IF(COUNTIFS(TabSynthez[Test],"="&amp;$AE78&amp;".*",TabSynthez[Page13],"Indéterminé")&gt;0,0,1),0)</f>
        <v>1</v>
      </c>
      <c r="AT191" s="256">
        <f>IF(COUNTIFS(TabSynthez[Test],"="&amp;$AE78&amp;".*",TabSynthez[Page14],"Invalidé")&gt;0,IF(COUNTIFS(TabSynthez[Test],"="&amp;$AE78&amp;".*",TabSynthez[Page14],"Indéterminé")&gt;0,0,1),0)</f>
        <v>1</v>
      </c>
      <c r="AU191" s="256">
        <f>IF(COUNTIFS(TabSynthez[Test],"="&amp;$AE78&amp;".*",TabSynthez[Page15],"Invalidé")&gt;0,IF(COUNTIFS(TabSynthez[Test],"="&amp;$AE78&amp;".*",TabSynthez[Page15],"Indéterminé")&gt;0,0,1),0)</f>
        <v>1</v>
      </c>
      <c r="AV191" s="256">
        <f>IF(COUNTIFS(TabSynthez[Test],"="&amp;$AE78&amp;".*",TabSynthez[Page16],"Invalidé")&gt;0,IF(COUNTIFS(TabSynthez[Test],"="&amp;$AE78&amp;".*",TabSynthez[Page16],"Indéterminé")&gt;0,0,1),0)</f>
        <v>1</v>
      </c>
      <c r="AW191" s="256">
        <f>IF(COUNTIFS(TabSynthez[Test],"="&amp;$AE78&amp;".*",TabSynthez[Page17],"Invalidé")&gt;0,IF(COUNTIFS(TabSynthez[Test],"="&amp;$AE78&amp;".*",TabSynthez[Page17],"Indéterminé")&gt;0,0,1),0)</f>
        <v>1</v>
      </c>
      <c r="AX191" s="256">
        <f>IF(COUNTIFS(TabSynthez[Test],"="&amp;$AE78&amp;".*",TabSynthez[Page18],"Invalidé")&gt;0,IF(COUNTIFS(TabSynthez[Test],"="&amp;$AE78&amp;".*",TabSynthez[Page18],"Indéterminé")&gt;0,0,1),0)</f>
        <v>1</v>
      </c>
      <c r="AY191" s="256">
        <f>IF(COUNTIFS(TabSynthez[Test],"="&amp;$AE78&amp;".*",TabSynthez[Page19],"Invalidé")&gt;0,IF(COUNTIFS(TabSynthez[Test],"="&amp;$AE78&amp;".*",TabSynthez[Page19],"Indéterminé")&gt;0,0,1),0)</f>
        <v>1</v>
      </c>
      <c r="AZ191" s="256">
        <f>IF(COUNTIFS(TabSynthez[Test],"="&amp;$AE78&amp;".*",TabSynthez[Page20],"Invalidé")&gt;0,IF(COUNTIFS(TabSynthez[Test],"="&amp;$AE78&amp;".*",TabSynthez[Page20],"Indéterminé")&gt;0,0,1),0)</f>
        <v>1</v>
      </c>
      <c r="BA191" s="256">
        <f>IF(COUNTIFS(TabSynthez[Test],"="&amp;$AE78&amp;".*",TabSynthez[Page21],"Invalidé")&gt;0,IF(COUNTIFS(TabSynthez[Test],"="&amp;$AE78&amp;".*",TabSynthez[Page21],"Indéterminé")&gt;0,0,1),0)</f>
        <v>1</v>
      </c>
    </row>
    <row r="192" spans="1:53" s="9" customFormat="1" x14ac:dyDescent="0.25">
      <c r="A192" s="68"/>
      <c r="B192" s="79" t="str">
        <f>Modèle!B194</f>
        <v>Formulaires</v>
      </c>
      <c r="C192" s="89" t="str">
        <f>Modèle!D194</f>
        <v>11.2.5</v>
      </c>
      <c r="D192" s="87" t="str">
        <f>Modèle!E194</f>
        <v>A</v>
      </c>
      <c r="E192" s="190">
        <f ca="1">COUNTIF(OFFSET(Synthèse!$G201,0,0,1,COUNTA(Synthèse!$10:$10)-6),"="&amp;$E$1)</f>
        <v>0</v>
      </c>
      <c r="F192" s="190">
        <f ca="1">COUNTIF(OFFSET(Synthèse!$G201,0,0,1,COUNTA(Synthèse!$10:$10)-6),"="&amp;$F$1)</f>
        <v>6</v>
      </c>
      <c r="G192" s="190">
        <f ca="1">COUNTIF(OFFSET(Synthèse!$G201,0,0,1,COUNTA(Synthèse!$10:$10)-6),"="&amp;$G$1)</f>
        <v>0</v>
      </c>
      <c r="H192" s="190">
        <f ca="1">COUNTIF(OFFSET(Synthèse!$G201,0,0,1,COUNTA(Synthèse!$10:$10)-6),"="&amp;$H$1)</f>
        <v>15</v>
      </c>
      <c r="I192" s="214">
        <f t="shared" ca="1" si="25"/>
        <v>21</v>
      </c>
      <c r="J192" s="68"/>
      <c r="K192" s="96"/>
      <c r="S192" s="68"/>
      <c r="U192" s="68"/>
      <c r="X192" s="68"/>
      <c r="AA192" s="68"/>
      <c r="AD192" s="68"/>
      <c r="AE192" s="224" t="str">
        <f t="shared" si="27"/>
        <v>10.3</v>
      </c>
      <c r="AG192" s="256">
        <f>IF(COUNTIFS(TabSynthez[Test],"="&amp;$AE79&amp;".*",TabSynthez[Page1],"Invalidé")&gt;0,IF(COUNTIFS(TabSynthez[Test],"="&amp;$AE79&amp;".*",TabSynthez[Page1],"Indéterminé")&gt;0,0,1),0)</f>
        <v>1</v>
      </c>
      <c r="AH192" s="256">
        <f>IF(COUNTIFS(TabSynthez[Test],"="&amp;$AE79&amp;".*",TabSynthez[Page2],"Invalidé")&gt;0,IF(COUNTIFS(TabSynthez[Test],"="&amp;$AE79&amp;".*",TabSynthez[Page2],"Indéterminé")&gt;0,0,1),0)</f>
        <v>1</v>
      </c>
      <c r="AI192" s="256">
        <f>IF(COUNTIFS(TabSynthez[Test],"="&amp;$AE79&amp;".*",TabSynthez[Page3],"Invalidé")&gt;0,IF(COUNTIFS(TabSynthez[Test],"="&amp;$AE79&amp;".*",TabSynthez[Page3],"Indéterminé")&gt;0,0,1),0)</f>
        <v>1</v>
      </c>
      <c r="AJ192" s="256">
        <f>IF(COUNTIFS(TabSynthez[Test],"="&amp;$AE79&amp;".*",TabSynthez[Page4],"Invalidé")&gt;0,IF(COUNTIFS(TabSynthez[Test],"="&amp;$AE79&amp;".*",TabSynthez[Page4],"Indéterminé")&gt;0,0,1),0)</f>
        <v>1</v>
      </c>
      <c r="AK192" s="256">
        <f>IF(COUNTIFS(TabSynthez[Test],"="&amp;$AE79&amp;".*",TabSynthez[Page5],"Invalidé")&gt;0,IF(COUNTIFS(TabSynthez[Test],"="&amp;$AE79&amp;".*",TabSynthez[Page5],"Indéterminé")&gt;0,0,1),0)</f>
        <v>1</v>
      </c>
      <c r="AL192" s="256">
        <f>IF(COUNTIFS(TabSynthez[Test],"="&amp;$AE79&amp;".*",TabSynthez[Page6],"Invalidé")&gt;0,IF(COUNTIFS(TabSynthez[Test],"="&amp;$AE79&amp;".*",TabSynthez[Page6],"Indéterminé")&gt;0,0,1),0)</f>
        <v>1</v>
      </c>
      <c r="AM192" s="256">
        <f>IF(COUNTIFS(TabSynthez[Test],"="&amp;$AE79&amp;".*",TabSynthez[Page7],"Invalidé")&gt;0,IF(COUNTIFS(TabSynthez[Test],"="&amp;$AE79&amp;".*",TabSynthez[Page7],"Indéterminé")&gt;0,0,1),0)</f>
        <v>1</v>
      </c>
      <c r="AN192" s="256">
        <f>IF(COUNTIFS(TabSynthez[Test],"="&amp;$AE79&amp;".*",TabSynthez[Page8],"Invalidé")&gt;0,IF(COUNTIFS(TabSynthez[Test],"="&amp;$AE79&amp;".*",TabSynthez[Page8],"Indéterminé")&gt;0,0,1),0)</f>
        <v>1</v>
      </c>
      <c r="AO192" s="256">
        <f>IF(COUNTIFS(TabSynthez[Test],"="&amp;$AE79&amp;".*",TabSynthez[Page9],"Invalidé")&gt;0,IF(COUNTIFS(TabSynthez[Test],"="&amp;$AE79&amp;".*",TabSynthez[Page9],"Indéterminé")&gt;0,0,1),0)</f>
        <v>1</v>
      </c>
      <c r="AP192" s="256">
        <f>IF(COUNTIFS(TabSynthez[Test],"="&amp;$AE79&amp;".*",TabSynthez[Page10],"Invalidé")&gt;0,IF(COUNTIFS(TabSynthez[Test],"="&amp;$AE79&amp;".*",TabSynthez[Page10],"Indéterminé")&gt;0,0,1),0)</f>
        <v>1</v>
      </c>
      <c r="AQ192" s="256">
        <f>IF(COUNTIFS(TabSynthez[Test],"="&amp;$AE79&amp;".*",TabSynthez[Page11],"Invalidé")&gt;0,IF(COUNTIFS(TabSynthez[Test],"="&amp;$AE79&amp;".*",TabSynthez[Page11],"Indéterminé")&gt;0,0,1),0)</f>
        <v>1</v>
      </c>
      <c r="AR192" s="256">
        <f>IF(COUNTIFS(TabSynthez[Test],"="&amp;$AE79&amp;".*",TabSynthez[Page12],"Invalidé")&gt;0,IF(COUNTIFS(TabSynthez[Test],"="&amp;$AE79&amp;".*",TabSynthez[Page12],"Indéterminé")&gt;0,0,1),0)</f>
        <v>1</v>
      </c>
      <c r="AS192" s="256">
        <f>IF(COUNTIFS(TabSynthez[Test],"="&amp;$AE79&amp;".*",TabSynthez[Page13],"Invalidé")&gt;0,IF(COUNTIFS(TabSynthez[Test],"="&amp;$AE79&amp;".*",TabSynthez[Page13],"Indéterminé")&gt;0,0,1),0)</f>
        <v>1</v>
      </c>
      <c r="AT192" s="256">
        <f>IF(COUNTIFS(TabSynthez[Test],"="&amp;$AE79&amp;".*",TabSynthez[Page14],"Invalidé")&gt;0,IF(COUNTIFS(TabSynthez[Test],"="&amp;$AE79&amp;".*",TabSynthez[Page14],"Indéterminé")&gt;0,0,1),0)</f>
        <v>1</v>
      </c>
      <c r="AU192" s="256">
        <f>IF(COUNTIFS(TabSynthez[Test],"="&amp;$AE79&amp;".*",TabSynthez[Page15],"Invalidé")&gt;0,IF(COUNTIFS(TabSynthez[Test],"="&amp;$AE79&amp;".*",TabSynthez[Page15],"Indéterminé")&gt;0,0,1),0)</f>
        <v>1</v>
      </c>
      <c r="AV192" s="256">
        <f>IF(COUNTIFS(TabSynthez[Test],"="&amp;$AE79&amp;".*",TabSynthez[Page16],"Invalidé")&gt;0,IF(COUNTIFS(TabSynthez[Test],"="&amp;$AE79&amp;".*",TabSynthez[Page16],"Indéterminé")&gt;0,0,1),0)</f>
        <v>1</v>
      </c>
      <c r="AW192" s="256">
        <f>IF(COUNTIFS(TabSynthez[Test],"="&amp;$AE79&amp;".*",TabSynthez[Page17],"Invalidé")&gt;0,IF(COUNTIFS(TabSynthez[Test],"="&amp;$AE79&amp;".*",TabSynthez[Page17],"Indéterminé")&gt;0,0,1),0)</f>
        <v>1</v>
      </c>
      <c r="AX192" s="256">
        <f>IF(COUNTIFS(TabSynthez[Test],"="&amp;$AE79&amp;".*",TabSynthez[Page18],"Invalidé")&gt;0,IF(COUNTIFS(TabSynthez[Test],"="&amp;$AE79&amp;".*",TabSynthez[Page18],"Indéterminé")&gt;0,0,1),0)</f>
        <v>1</v>
      </c>
      <c r="AY192" s="256">
        <f>IF(COUNTIFS(TabSynthez[Test],"="&amp;$AE79&amp;".*",TabSynthez[Page19],"Invalidé")&gt;0,IF(COUNTIFS(TabSynthez[Test],"="&amp;$AE79&amp;".*",TabSynthez[Page19],"Indéterminé")&gt;0,0,1),0)</f>
        <v>1</v>
      </c>
      <c r="AZ192" s="256">
        <f>IF(COUNTIFS(TabSynthez[Test],"="&amp;$AE79&amp;".*",TabSynthez[Page20],"Invalidé")&gt;0,IF(COUNTIFS(TabSynthez[Test],"="&amp;$AE79&amp;".*",TabSynthez[Page20],"Indéterminé")&gt;0,0,1),0)</f>
        <v>1</v>
      </c>
      <c r="BA192" s="256">
        <f>IF(COUNTIFS(TabSynthez[Test],"="&amp;$AE79&amp;".*",TabSynthez[Page21],"Invalidé")&gt;0,IF(COUNTIFS(TabSynthez[Test],"="&amp;$AE79&amp;".*",TabSynthez[Page21],"Indéterminé")&gt;0,0,1),0)</f>
        <v>1</v>
      </c>
    </row>
    <row r="193" spans="1:53" s="9" customFormat="1" x14ac:dyDescent="0.25">
      <c r="A193" s="68"/>
      <c r="B193" s="79" t="str">
        <f>Modèle!B195</f>
        <v>Formulaires</v>
      </c>
      <c r="C193" s="89" t="str">
        <f>Modèle!D195</f>
        <v>11.2.6</v>
      </c>
      <c r="D193" s="87" t="str">
        <f>Modèle!E195</f>
        <v>A</v>
      </c>
      <c r="E193" s="190">
        <f ca="1">COUNTIF(OFFSET(Synthèse!$G202,0,0,1,COUNTA(Synthèse!$10:$10)-6),"="&amp;$E$1)</f>
        <v>0</v>
      </c>
      <c r="F193" s="190">
        <f ca="1">COUNTIF(OFFSET(Synthèse!$G202,0,0,1,COUNTA(Synthèse!$10:$10)-6),"="&amp;$F$1)</f>
        <v>0</v>
      </c>
      <c r="G193" s="190">
        <f ca="1">COUNTIF(OFFSET(Synthèse!$G202,0,0,1,COUNTA(Synthèse!$10:$10)-6),"="&amp;$G$1)</f>
        <v>0</v>
      </c>
      <c r="H193" s="190">
        <f ca="1">COUNTIF(OFFSET(Synthèse!$G202,0,0,1,COUNTA(Synthèse!$10:$10)-6),"="&amp;$H$1)</f>
        <v>21</v>
      </c>
      <c r="I193" s="214">
        <f t="shared" ca="1" si="25"/>
        <v>21</v>
      </c>
      <c r="J193" s="68"/>
      <c r="K193" s="96"/>
      <c r="S193" s="68"/>
      <c r="U193" s="68"/>
      <c r="X193" s="68"/>
      <c r="AA193" s="68"/>
      <c r="AD193" s="68"/>
      <c r="AE193" s="224" t="str">
        <f t="shared" si="27"/>
        <v>10.4</v>
      </c>
      <c r="AG193" s="256">
        <f>IF(COUNTIFS(TabSynthez[Test],"="&amp;$AE80&amp;".*",TabSynthez[Page1],"Invalidé")&gt;0,IF(COUNTIFS(TabSynthez[Test],"="&amp;$AE80&amp;".*",TabSynthez[Page1],"Indéterminé")&gt;0,0,1),0)</f>
        <v>1</v>
      </c>
      <c r="AH193" s="256">
        <f>IF(COUNTIFS(TabSynthez[Test],"="&amp;$AE80&amp;".*",TabSynthez[Page2],"Invalidé")&gt;0,IF(COUNTIFS(TabSynthez[Test],"="&amp;$AE80&amp;".*",TabSynthez[Page2],"Indéterminé")&gt;0,0,1),0)</f>
        <v>0</v>
      </c>
      <c r="AI193" s="256">
        <f>IF(COUNTIFS(TabSynthez[Test],"="&amp;$AE80&amp;".*",TabSynthez[Page3],"Invalidé")&gt;0,IF(COUNTIFS(TabSynthez[Test],"="&amp;$AE80&amp;".*",TabSynthez[Page3],"Indéterminé")&gt;0,0,1),0)</f>
        <v>0</v>
      </c>
      <c r="AJ193" s="256">
        <f>IF(COUNTIFS(TabSynthez[Test],"="&amp;$AE80&amp;".*",TabSynthez[Page4],"Invalidé")&gt;0,IF(COUNTIFS(TabSynthez[Test],"="&amp;$AE80&amp;".*",TabSynthez[Page4],"Indéterminé")&gt;0,0,1),0)</f>
        <v>0</v>
      </c>
      <c r="AK193" s="256">
        <f>IF(COUNTIFS(TabSynthez[Test],"="&amp;$AE80&amp;".*",TabSynthez[Page5],"Invalidé")&gt;0,IF(COUNTIFS(TabSynthez[Test],"="&amp;$AE80&amp;".*",TabSynthez[Page5],"Indéterminé")&gt;0,0,1),0)</f>
        <v>1</v>
      </c>
      <c r="AL193" s="256">
        <f>IF(COUNTIFS(TabSynthez[Test],"="&amp;$AE80&amp;".*",TabSynthez[Page6],"Invalidé")&gt;0,IF(COUNTIFS(TabSynthez[Test],"="&amp;$AE80&amp;".*",TabSynthez[Page6],"Indéterminé")&gt;0,0,1),0)</f>
        <v>1</v>
      </c>
      <c r="AM193" s="256">
        <f>IF(COUNTIFS(TabSynthez[Test],"="&amp;$AE80&amp;".*",TabSynthez[Page7],"Invalidé")&gt;0,IF(COUNTIFS(TabSynthez[Test],"="&amp;$AE80&amp;".*",TabSynthez[Page7],"Indéterminé")&gt;0,0,1),0)</f>
        <v>0</v>
      </c>
      <c r="AN193" s="256">
        <f>IF(COUNTIFS(TabSynthez[Test],"="&amp;$AE80&amp;".*",TabSynthez[Page8],"Invalidé")&gt;0,IF(COUNTIFS(TabSynthez[Test],"="&amp;$AE80&amp;".*",TabSynthez[Page8],"Indéterminé")&gt;0,0,1),0)</f>
        <v>0</v>
      </c>
      <c r="AO193" s="256">
        <f>IF(COUNTIFS(TabSynthez[Test],"="&amp;$AE80&amp;".*",TabSynthez[Page9],"Invalidé")&gt;0,IF(COUNTIFS(TabSynthez[Test],"="&amp;$AE80&amp;".*",TabSynthez[Page9],"Indéterminé")&gt;0,0,1),0)</f>
        <v>0</v>
      </c>
      <c r="AP193" s="256">
        <f>IF(COUNTIFS(TabSynthez[Test],"="&amp;$AE80&amp;".*",TabSynthez[Page10],"Invalidé")&gt;0,IF(COUNTIFS(TabSynthez[Test],"="&amp;$AE80&amp;".*",TabSynthez[Page10],"Indéterminé")&gt;0,0,1),0)</f>
        <v>0</v>
      </c>
      <c r="AQ193" s="256">
        <f>IF(COUNTIFS(TabSynthez[Test],"="&amp;$AE80&amp;".*",TabSynthez[Page11],"Invalidé")&gt;0,IF(COUNTIFS(TabSynthez[Test],"="&amp;$AE80&amp;".*",TabSynthez[Page11],"Indéterminé")&gt;0,0,1),0)</f>
        <v>0</v>
      </c>
      <c r="AR193" s="256">
        <f>IF(COUNTIFS(TabSynthez[Test],"="&amp;$AE80&amp;".*",TabSynthez[Page12],"Invalidé")&gt;0,IF(COUNTIFS(TabSynthez[Test],"="&amp;$AE80&amp;".*",TabSynthez[Page12],"Indéterminé")&gt;0,0,1),0)</f>
        <v>0</v>
      </c>
      <c r="AS193" s="256">
        <f>IF(COUNTIFS(TabSynthez[Test],"="&amp;$AE80&amp;".*",TabSynthez[Page13],"Invalidé")&gt;0,IF(COUNTIFS(TabSynthez[Test],"="&amp;$AE80&amp;".*",TabSynthez[Page13],"Indéterminé")&gt;0,0,1),0)</f>
        <v>0</v>
      </c>
      <c r="AT193" s="256">
        <f>IF(COUNTIFS(TabSynthez[Test],"="&amp;$AE80&amp;".*",TabSynthez[Page14],"Invalidé")&gt;0,IF(COUNTIFS(TabSynthez[Test],"="&amp;$AE80&amp;".*",TabSynthez[Page14],"Indéterminé")&gt;0,0,1),0)</f>
        <v>0</v>
      </c>
      <c r="AU193" s="256">
        <f>IF(COUNTIFS(TabSynthez[Test],"="&amp;$AE80&amp;".*",TabSynthez[Page15],"Invalidé")&gt;0,IF(COUNTIFS(TabSynthez[Test],"="&amp;$AE80&amp;".*",TabSynthez[Page15],"Indéterminé")&gt;0,0,1),0)</f>
        <v>0</v>
      </c>
      <c r="AV193" s="256">
        <f>IF(COUNTIFS(TabSynthez[Test],"="&amp;$AE80&amp;".*",TabSynthez[Page16],"Invalidé")&gt;0,IF(COUNTIFS(TabSynthez[Test],"="&amp;$AE80&amp;".*",TabSynthez[Page16],"Indéterminé")&gt;0,0,1),0)</f>
        <v>0</v>
      </c>
      <c r="AW193" s="256">
        <f>IF(COUNTIFS(TabSynthez[Test],"="&amp;$AE80&amp;".*",TabSynthez[Page17],"Invalidé")&gt;0,IF(COUNTIFS(TabSynthez[Test],"="&amp;$AE80&amp;".*",TabSynthez[Page17],"Indéterminé")&gt;0,0,1),0)</f>
        <v>0</v>
      </c>
      <c r="AX193" s="256">
        <f>IF(COUNTIFS(TabSynthez[Test],"="&amp;$AE80&amp;".*",TabSynthez[Page18],"Invalidé")&gt;0,IF(COUNTIFS(TabSynthez[Test],"="&amp;$AE80&amp;".*",TabSynthez[Page18],"Indéterminé")&gt;0,0,1),0)</f>
        <v>0</v>
      </c>
      <c r="AY193" s="256">
        <f>IF(COUNTIFS(TabSynthez[Test],"="&amp;$AE80&amp;".*",TabSynthez[Page19],"Invalidé")&gt;0,IF(COUNTIFS(TabSynthez[Test],"="&amp;$AE80&amp;".*",TabSynthez[Page19],"Indéterminé")&gt;0,0,1),0)</f>
        <v>0</v>
      </c>
      <c r="AZ193" s="256">
        <f>IF(COUNTIFS(TabSynthez[Test],"="&amp;$AE80&amp;".*",TabSynthez[Page20],"Invalidé")&gt;0,IF(COUNTIFS(TabSynthez[Test],"="&amp;$AE80&amp;".*",TabSynthez[Page20],"Indéterminé")&gt;0,0,1),0)</f>
        <v>1</v>
      </c>
      <c r="BA193" s="256">
        <f>IF(COUNTIFS(TabSynthez[Test],"="&amp;$AE80&amp;".*",TabSynthez[Page21],"Invalidé")&gt;0,IF(COUNTIFS(TabSynthez[Test],"="&amp;$AE80&amp;".*",TabSynthez[Page21],"Indéterminé")&gt;0,0,1),0)</f>
        <v>0</v>
      </c>
    </row>
    <row r="194" spans="1:53" s="9" customFormat="1" x14ac:dyDescent="0.25">
      <c r="A194" s="68"/>
      <c r="B194" s="78" t="str">
        <f>Modèle!B196</f>
        <v>Formulaires</v>
      </c>
      <c r="C194" s="88" t="str">
        <f>Modèle!D196</f>
        <v>11.3.1</v>
      </c>
      <c r="D194" s="85" t="str">
        <f>Modèle!E196</f>
        <v>AA</v>
      </c>
      <c r="E194" s="189">
        <f ca="1">COUNTIF(OFFSET(Synthèse!$G203,0,0,1,COUNTA(Synthèse!$10:$10)-6),"="&amp;$E$1)</f>
        <v>1</v>
      </c>
      <c r="F194" s="189">
        <f ca="1">COUNTIF(OFFSET(Synthèse!$G203,0,0,1,COUNTA(Synthèse!$10:$10)-6),"="&amp;$F$1)</f>
        <v>0</v>
      </c>
      <c r="G194" s="189">
        <f ca="1">COUNTIF(OFFSET(Synthèse!$G203,0,0,1,COUNTA(Synthèse!$10:$10)-6),"="&amp;$G$1)</f>
        <v>0</v>
      </c>
      <c r="H194" s="189">
        <f ca="1">COUNTIF(OFFSET(Synthèse!$G203,0,0,1,COUNTA(Synthèse!$10:$10)-6),"="&amp;$H$1)</f>
        <v>20</v>
      </c>
      <c r="I194" s="214">
        <f t="shared" ca="1" si="25"/>
        <v>21</v>
      </c>
      <c r="J194" s="68"/>
      <c r="K194" s="96"/>
      <c r="S194" s="68"/>
      <c r="T194" s="16"/>
      <c r="U194" s="68"/>
      <c r="V194" s="16"/>
      <c r="X194" s="68"/>
      <c r="Z194" s="16"/>
      <c r="AA194" s="68"/>
      <c r="AB194" s="16"/>
      <c r="AD194" s="68"/>
      <c r="AE194" s="224" t="str">
        <f t="shared" si="27"/>
        <v>10.5</v>
      </c>
      <c r="AG194" s="256">
        <f>IF(COUNTIFS(TabSynthez[Test],"="&amp;$AE81&amp;".*",TabSynthez[Page1],"Invalidé")&gt;0,IF(COUNTIFS(TabSynthez[Test],"="&amp;$AE81&amp;".*",TabSynthez[Page1],"Indéterminé")&gt;0,0,1),0)</f>
        <v>1</v>
      </c>
      <c r="AH194" s="256">
        <f>IF(COUNTIFS(TabSynthez[Test],"="&amp;$AE81&amp;".*",TabSynthez[Page2],"Invalidé")&gt;0,IF(COUNTIFS(TabSynthez[Test],"="&amp;$AE81&amp;".*",TabSynthez[Page2],"Indéterminé")&gt;0,0,1),0)</f>
        <v>1</v>
      </c>
      <c r="AI194" s="256">
        <f>IF(COUNTIFS(TabSynthez[Test],"="&amp;$AE81&amp;".*",TabSynthez[Page3],"Invalidé")&gt;0,IF(COUNTIFS(TabSynthez[Test],"="&amp;$AE81&amp;".*",TabSynthez[Page3],"Indéterminé")&gt;0,0,1),0)</f>
        <v>1</v>
      </c>
      <c r="AJ194" s="256">
        <f>IF(COUNTIFS(TabSynthez[Test],"="&amp;$AE81&amp;".*",TabSynthez[Page4],"Invalidé")&gt;0,IF(COUNTIFS(TabSynthez[Test],"="&amp;$AE81&amp;".*",TabSynthez[Page4],"Indéterminé")&gt;0,0,1),0)</f>
        <v>1</v>
      </c>
      <c r="AK194" s="256">
        <f>IF(COUNTIFS(TabSynthez[Test],"="&amp;$AE81&amp;".*",TabSynthez[Page5],"Invalidé")&gt;0,IF(COUNTIFS(TabSynthez[Test],"="&amp;$AE81&amp;".*",TabSynthez[Page5],"Indéterminé")&gt;0,0,1),0)</f>
        <v>1</v>
      </c>
      <c r="AL194" s="256">
        <f>IF(COUNTIFS(TabSynthez[Test],"="&amp;$AE81&amp;".*",TabSynthez[Page6],"Invalidé")&gt;0,IF(COUNTIFS(TabSynthez[Test],"="&amp;$AE81&amp;".*",TabSynthez[Page6],"Indéterminé")&gt;0,0,1),0)</f>
        <v>1</v>
      </c>
      <c r="AM194" s="256">
        <f>IF(COUNTIFS(TabSynthez[Test],"="&amp;$AE81&amp;".*",TabSynthez[Page7],"Invalidé")&gt;0,IF(COUNTIFS(TabSynthez[Test],"="&amp;$AE81&amp;".*",TabSynthez[Page7],"Indéterminé")&gt;0,0,1),0)</f>
        <v>1</v>
      </c>
      <c r="AN194" s="256">
        <f>IF(COUNTIFS(TabSynthez[Test],"="&amp;$AE81&amp;".*",TabSynthez[Page8],"Invalidé")&gt;0,IF(COUNTIFS(TabSynthez[Test],"="&amp;$AE81&amp;".*",TabSynthez[Page8],"Indéterminé")&gt;0,0,1),0)</f>
        <v>1</v>
      </c>
      <c r="AO194" s="256">
        <f>IF(COUNTIFS(TabSynthez[Test],"="&amp;$AE81&amp;".*",TabSynthez[Page9],"Invalidé")&gt;0,IF(COUNTIFS(TabSynthez[Test],"="&amp;$AE81&amp;".*",TabSynthez[Page9],"Indéterminé")&gt;0,0,1),0)</f>
        <v>1</v>
      </c>
      <c r="AP194" s="256">
        <f>IF(COUNTIFS(TabSynthez[Test],"="&amp;$AE81&amp;".*",TabSynthez[Page10],"Invalidé")&gt;0,IF(COUNTIFS(TabSynthez[Test],"="&amp;$AE81&amp;".*",TabSynthez[Page10],"Indéterminé")&gt;0,0,1),0)</f>
        <v>1</v>
      </c>
      <c r="AQ194" s="256">
        <f>IF(COUNTIFS(TabSynthez[Test],"="&amp;$AE81&amp;".*",TabSynthez[Page11],"Invalidé")&gt;0,IF(COUNTIFS(TabSynthez[Test],"="&amp;$AE81&amp;".*",TabSynthez[Page11],"Indéterminé")&gt;0,0,1),0)</f>
        <v>1</v>
      </c>
      <c r="AR194" s="256">
        <f>IF(COUNTIFS(TabSynthez[Test],"="&amp;$AE81&amp;".*",TabSynthez[Page12],"Invalidé")&gt;0,IF(COUNTIFS(TabSynthez[Test],"="&amp;$AE81&amp;".*",TabSynthez[Page12],"Indéterminé")&gt;0,0,1),0)</f>
        <v>1</v>
      </c>
      <c r="AS194" s="256">
        <f>IF(COUNTIFS(TabSynthez[Test],"="&amp;$AE81&amp;".*",TabSynthez[Page13],"Invalidé")&gt;0,IF(COUNTIFS(TabSynthez[Test],"="&amp;$AE81&amp;".*",TabSynthez[Page13],"Indéterminé")&gt;0,0,1),0)</f>
        <v>1</v>
      </c>
      <c r="AT194" s="256">
        <f>IF(COUNTIFS(TabSynthez[Test],"="&amp;$AE81&amp;".*",TabSynthez[Page14],"Invalidé")&gt;0,IF(COUNTIFS(TabSynthez[Test],"="&amp;$AE81&amp;".*",TabSynthez[Page14],"Indéterminé")&gt;0,0,1),0)</f>
        <v>1</v>
      </c>
      <c r="AU194" s="256">
        <f>IF(COUNTIFS(TabSynthez[Test],"="&amp;$AE81&amp;".*",TabSynthez[Page15],"Invalidé")&gt;0,IF(COUNTIFS(TabSynthez[Test],"="&amp;$AE81&amp;".*",TabSynthez[Page15],"Indéterminé")&gt;0,0,1),0)</f>
        <v>1</v>
      </c>
      <c r="AV194" s="256">
        <f>IF(COUNTIFS(TabSynthez[Test],"="&amp;$AE81&amp;".*",TabSynthez[Page16],"Invalidé")&gt;0,IF(COUNTIFS(TabSynthez[Test],"="&amp;$AE81&amp;".*",TabSynthez[Page16],"Indéterminé")&gt;0,0,1),0)</f>
        <v>1</v>
      </c>
      <c r="AW194" s="256">
        <f>IF(COUNTIFS(TabSynthez[Test],"="&amp;$AE81&amp;".*",TabSynthez[Page17],"Invalidé")&gt;0,IF(COUNTIFS(TabSynthez[Test],"="&amp;$AE81&amp;".*",TabSynthez[Page17],"Indéterminé")&gt;0,0,1),0)</f>
        <v>1</v>
      </c>
      <c r="AX194" s="256">
        <f>IF(COUNTIFS(TabSynthez[Test],"="&amp;$AE81&amp;".*",TabSynthez[Page18],"Invalidé")&gt;0,IF(COUNTIFS(TabSynthez[Test],"="&amp;$AE81&amp;".*",TabSynthez[Page18],"Indéterminé")&gt;0,0,1),0)</f>
        <v>1</v>
      </c>
      <c r="AY194" s="256">
        <f>IF(COUNTIFS(TabSynthez[Test],"="&amp;$AE81&amp;".*",TabSynthez[Page19],"Invalidé")&gt;0,IF(COUNTIFS(TabSynthez[Test],"="&amp;$AE81&amp;".*",TabSynthez[Page19],"Indéterminé")&gt;0,0,1),0)</f>
        <v>1</v>
      </c>
      <c r="AZ194" s="256">
        <f>IF(COUNTIFS(TabSynthez[Test],"="&amp;$AE81&amp;".*",TabSynthez[Page20],"Invalidé")&gt;0,IF(COUNTIFS(TabSynthez[Test],"="&amp;$AE81&amp;".*",TabSynthez[Page20],"Indéterminé")&gt;0,0,1),0)</f>
        <v>1</v>
      </c>
      <c r="BA194" s="256">
        <f>IF(COUNTIFS(TabSynthez[Test],"="&amp;$AE81&amp;".*",TabSynthez[Page21],"Invalidé")&gt;0,IF(COUNTIFS(TabSynthez[Test],"="&amp;$AE81&amp;".*",TabSynthez[Page21],"Indéterminé")&gt;0,0,1),0)</f>
        <v>1</v>
      </c>
    </row>
    <row r="195" spans="1:53" s="9" customFormat="1" x14ac:dyDescent="0.25">
      <c r="A195" s="68"/>
      <c r="B195" s="78" t="str">
        <f>Modèle!B197</f>
        <v>Formulaires</v>
      </c>
      <c r="C195" s="88" t="str">
        <f>Modèle!D197</f>
        <v>11.3.2</v>
      </c>
      <c r="D195" s="85" t="str">
        <f>Modèle!E197</f>
        <v>AA</v>
      </c>
      <c r="E195" s="189">
        <f ca="1">COUNTIF(OFFSET(Synthèse!$G204,0,0,1,COUNTA(Synthèse!$10:$10)-6),"="&amp;$E$1)</f>
        <v>0</v>
      </c>
      <c r="F195" s="189">
        <f ca="1">COUNTIF(OFFSET(Synthèse!$G204,0,0,1,COUNTA(Synthèse!$10:$10)-6),"="&amp;$F$1)</f>
        <v>0</v>
      </c>
      <c r="G195" s="189">
        <f ca="1">COUNTIF(OFFSET(Synthèse!$G204,0,0,1,COUNTA(Synthèse!$10:$10)-6),"="&amp;$G$1)</f>
        <v>0</v>
      </c>
      <c r="H195" s="189">
        <f ca="1">COUNTIF(OFFSET(Synthèse!$G204,0,0,1,COUNTA(Synthèse!$10:$10)-6),"="&amp;$H$1)</f>
        <v>21</v>
      </c>
      <c r="I195" s="214">
        <f t="shared" ca="1" si="25"/>
        <v>21</v>
      </c>
      <c r="J195" s="68"/>
      <c r="K195" s="96"/>
      <c r="S195" s="68"/>
      <c r="U195" s="68"/>
      <c r="X195" s="68"/>
      <c r="AA195" s="68"/>
      <c r="AD195" s="68"/>
      <c r="AE195" s="224" t="str">
        <f t="shared" si="27"/>
        <v>10.6</v>
      </c>
      <c r="AG195" s="256">
        <f>IF(COUNTIFS(TabSynthez[Test],"="&amp;$AE82&amp;".*",TabSynthez[Page1],"Invalidé")&gt;0,IF(COUNTIFS(TabSynthez[Test],"="&amp;$AE82&amp;".*",TabSynthez[Page1],"Indéterminé")&gt;0,0,1),0)</f>
        <v>0</v>
      </c>
      <c r="AH195" s="256">
        <f>IF(COUNTIFS(TabSynthez[Test],"="&amp;$AE82&amp;".*",TabSynthez[Page2],"Invalidé")&gt;0,IF(COUNTIFS(TabSynthez[Test],"="&amp;$AE82&amp;".*",TabSynthez[Page2],"Indéterminé")&gt;0,0,1),0)</f>
        <v>1</v>
      </c>
      <c r="AI195" s="256">
        <f>IF(COUNTIFS(TabSynthez[Test],"="&amp;$AE82&amp;".*",TabSynthez[Page3],"Invalidé")&gt;0,IF(COUNTIFS(TabSynthez[Test],"="&amp;$AE82&amp;".*",TabSynthez[Page3],"Indéterminé")&gt;0,0,1),0)</f>
        <v>0</v>
      </c>
      <c r="AJ195" s="256">
        <f>IF(COUNTIFS(TabSynthez[Test],"="&amp;$AE82&amp;".*",TabSynthez[Page4],"Invalidé")&gt;0,IF(COUNTIFS(TabSynthez[Test],"="&amp;$AE82&amp;".*",TabSynthez[Page4],"Indéterminé")&gt;0,0,1),0)</f>
        <v>1</v>
      </c>
      <c r="AK195" s="256">
        <f>IF(COUNTIFS(TabSynthez[Test],"="&amp;$AE82&amp;".*",TabSynthez[Page5],"Invalidé")&gt;0,IF(COUNTIFS(TabSynthez[Test],"="&amp;$AE82&amp;".*",TabSynthez[Page5],"Indéterminé")&gt;0,0,1),0)</f>
        <v>0</v>
      </c>
      <c r="AL195" s="256">
        <f>IF(COUNTIFS(TabSynthez[Test],"="&amp;$AE82&amp;".*",TabSynthez[Page6],"Invalidé")&gt;0,IF(COUNTIFS(TabSynthez[Test],"="&amp;$AE82&amp;".*",TabSynthez[Page6],"Indéterminé")&gt;0,0,1),0)</f>
        <v>1</v>
      </c>
      <c r="AM195" s="256">
        <f>IF(COUNTIFS(TabSynthez[Test],"="&amp;$AE82&amp;".*",TabSynthez[Page7],"Invalidé")&gt;0,IF(COUNTIFS(TabSynthez[Test],"="&amp;$AE82&amp;".*",TabSynthez[Page7],"Indéterminé")&gt;0,0,1),0)</f>
        <v>1</v>
      </c>
      <c r="AN195" s="256">
        <f>IF(COUNTIFS(TabSynthez[Test],"="&amp;$AE82&amp;".*",TabSynthez[Page8],"Invalidé")&gt;0,IF(COUNTIFS(TabSynthez[Test],"="&amp;$AE82&amp;".*",TabSynthez[Page8],"Indéterminé")&gt;0,0,1),0)</f>
        <v>1</v>
      </c>
      <c r="AO195" s="256">
        <f>IF(COUNTIFS(TabSynthez[Test],"="&amp;$AE82&amp;".*",TabSynthez[Page9],"Invalidé")&gt;0,IF(COUNTIFS(TabSynthez[Test],"="&amp;$AE82&amp;".*",TabSynthez[Page9],"Indéterminé")&gt;0,0,1),0)</f>
        <v>1</v>
      </c>
      <c r="AP195" s="256">
        <f>IF(COUNTIFS(TabSynthez[Test],"="&amp;$AE82&amp;".*",TabSynthez[Page10],"Invalidé")&gt;0,IF(COUNTIFS(TabSynthez[Test],"="&amp;$AE82&amp;".*",TabSynthez[Page10],"Indéterminé")&gt;0,0,1),0)</f>
        <v>1</v>
      </c>
      <c r="AQ195" s="256">
        <f>IF(COUNTIFS(TabSynthez[Test],"="&amp;$AE82&amp;".*",TabSynthez[Page11],"Invalidé")&gt;0,IF(COUNTIFS(TabSynthez[Test],"="&amp;$AE82&amp;".*",TabSynthez[Page11],"Indéterminé")&gt;0,0,1),0)</f>
        <v>1</v>
      </c>
      <c r="AR195" s="256">
        <f>IF(COUNTIFS(TabSynthez[Test],"="&amp;$AE82&amp;".*",TabSynthez[Page12],"Invalidé")&gt;0,IF(COUNTIFS(TabSynthez[Test],"="&amp;$AE82&amp;".*",TabSynthez[Page12],"Indéterminé")&gt;0,0,1),0)</f>
        <v>1</v>
      </c>
      <c r="AS195" s="256">
        <f>IF(COUNTIFS(TabSynthez[Test],"="&amp;$AE82&amp;".*",TabSynthez[Page13],"Invalidé")&gt;0,IF(COUNTIFS(TabSynthez[Test],"="&amp;$AE82&amp;".*",TabSynthez[Page13],"Indéterminé")&gt;0,0,1),0)</f>
        <v>1</v>
      </c>
      <c r="AT195" s="256">
        <f>IF(COUNTIFS(TabSynthez[Test],"="&amp;$AE82&amp;".*",TabSynthez[Page14],"Invalidé")&gt;0,IF(COUNTIFS(TabSynthez[Test],"="&amp;$AE82&amp;".*",TabSynthez[Page14],"Indéterminé")&gt;0,0,1),0)</f>
        <v>0</v>
      </c>
      <c r="AU195" s="256">
        <f>IF(COUNTIFS(TabSynthez[Test],"="&amp;$AE82&amp;".*",TabSynthez[Page15],"Invalidé")&gt;0,IF(COUNTIFS(TabSynthez[Test],"="&amp;$AE82&amp;".*",TabSynthez[Page15],"Indéterminé")&gt;0,0,1),0)</f>
        <v>1</v>
      </c>
      <c r="AV195" s="256">
        <f>IF(COUNTIFS(TabSynthez[Test],"="&amp;$AE82&amp;".*",TabSynthez[Page16],"Invalidé")&gt;0,IF(COUNTIFS(TabSynthez[Test],"="&amp;$AE82&amp;".*",TabSynthez[Page16],"Indéterminé")&gt;0,0,1),0)</f>
        <v>1</v>
      </c>
      <c r="AW195" s="256">
        <f>IF(COUNTIFS(TabSynthez[Test],"="&amp;$AE82&amp;".*",TabSynthez[Page17],"Invalidé")&gt;0,IF(COUNTIFS(TabSynthez[Test],"="&amp;$AE82&amp;".*",TabSynthez[Page17],"Indéterminé")&gt;0,0,1),0)</f>
        <v>0</v>
      </c>
      <c r="AX195" s="256">
        <f>IF(COUNTIFS(TabSynthez[Test],"="&amp;$AE82&amp;".*",TabSynthez[Page18],"Invalidé")&gt;0,IF(COUNTIFS(TabSynthez[Test],"="&amp;$AE82&amp;".*",TabSynthez[Page18],"Indéterminé")&gt;0,0,1),0)</f>
        <v>1</v>
      </c>
      <c r="AY195" s="256">
        <f>IF(COUNTIFS(TabSynthez[Test],"="&amp;$AE82&amp;".*",TabSynthez[Page19],"Invalidé")&gt;0,IF(COUNTIFS(TabSynthez[Test],"="&amp;$AE82&amp;".*",TabSynthez[Page19],"Indéterminé")&gt;0,0,1),0)</f>
        <v>0</v>
      </c>
      <c r="AZ195" s="256">
        <f>IF(COUNTIFS(TabSynthez[Test],"="&amp;$AE82&amp;".*",TabSynthez[Page20],"Invalidé")&gt;0,IF(COUNTIFS(TabSynthez[Test],"="&amp;$AE82&amp;".*",TabSynthez[Page20],"Indéterminé")&gt;0,0,1),0)</f>
        <v>0</v>
      </c>
      <c r="BA195" s="256">
        <f>IF(COUNTIFS(TabSynthez[Test],"="&amp;$AE82&amp;".*",TabSynthez[Page21],"Invalidé")&gt;0,IF(COUNTIFS(TabSynthez[Test],"="&amp;$AE82&amp;".*",TabSynthez[Page21],"Indéterminé")&gt;0,0,1),0)</f>
        <v>0</v>
      </c>
    </row>
    <row r="196" spans="1:53" s="9" customFormat="1" x14ac:dyDescent="0.25">
      <c r="A196" s="68"/>
      <c r="B196" s="79" t="str">
        <f>Modèle!B198</f>
        <v>Formulaires</v>
      </c>
      <c r="C196" s="89" t="str">
        <f>Modèle!D198</f>
        <v>11.4.1</v>
      </c>
      <c r="D196" s="87" t="str">
        <f>Modèle!E198</f>
        <v>AA</v>
      </c>
      <c r="E196" s="190">
        <f ca="1">COUNTIF(OFFSET(Synthèse!$G205,0,0,1,COUNTA(Synthèse!$10:$10)-6),"="&amp;$E$1)</f>
        <v>4</v>
      </c>
      <c r="F196" s="190">
        <f ca="1">COUNTIF(OFFSET(Synthèse!$G205,0,0,1,COUNTA(Synthèse!$10:$10)-6),"="&amp;$F$1)</f>
        <v>4</v>
      </c>
      <c r="G196" s="190">
        <f ca="1">COUNTIF(OFFSET(Synthèse!$G205,0,0,1,COUNTA(Synthèse!$10:$10)-6),"="&amp;$G$1)</f>
        <v>0</v>
      </c>
      <c r="H196" s="190">
        <f ca="1">COUNTIF(OFFSET(Synthèse!$G205,0,0,1,COUNTA(Synthèse!$10:$10)-6),"="&amp;$H$1)</f>
        <v>13</v>
      </c>
      <c r="I196" s="214">
        <f t="shared" ca="1" si="25"/>
        <v>21</v>
      </c>
      <c r="J196" s="68"/>
      <c r="K196" s="96"/>
      <c r="S196" s="68"/>
      <c r="U196" s="68"/>
      <c r="X196" s="68"/>
      <c r="AA196" s="68"/>
      <c r="AD196" s="68"/>
      <c r="AE196" s="224" t="str">
        <f t="shared" si="27"/>
        <v>10.7</v>
      </c>
      <c r="AF196" s="16"/>
      <c r="AG196" s="256">
        <f>IF(COUNTIFS(TabSynthez[Test],"="&amp;$AE83&amp;".*",TabSynthez[Page1],"Invalidé")&gt;0,IF(COUNTIFS(TabSynthez[Test],"="&amp;$AE83&amp;".*",TabSynthez[Page1],"Indéterminé")&gt;0,0,1),0)</f>
        <v>1</v>
      </c>
      <c r="AH196" s="256">
        <f>IF(COUNTIFS(TabSynthez[Test],"="&amp;$AE83&amp;".*",TabSynthez[Page2],"Invalidé")&gt;0,IF(COUNTIFS(TabSynthez[Test],"="&amp;$AE83&amp;".*",TabSynthez[Page2],"Indéterminé")&gt;0,0,1),0)</f>
        <v>0</v>
      </c>
      <c r="AI196" s="256">
        <f>IF(COUNTIFS(TabSynthez[Test],"="&amp;$AE83&amp;".*",TabSynthez[Page3],"Invalidé")&gt;0,IF(COUNTIFS(TabSynthez[Test],"="&amp;$AE83&amp;".*",TabSynthez[Page3],"Indéterminé")&gt;0,0,1),0)</f>
        <v>0</v>
      </c>
      <c r="AJ196" s="256">
        <f>IF(COUNTIFS(TabSynthez[Test],"="&amp;$AE83&amp;".*",TabSynthez[Page4],"Invalidé")&gt;0,IF(COUNTIFS(TabSynthez[Test],"="&amp;$AE83&amp;".*",TabSynthez[Page4],"Indéterminé")&gt;0,0,1),0)</f>
        <v>0</v>
      </c>
      <c r="AK196" s="256">
        <f>IF(COUNTIFS(TabSynthez[Test],"="&amp;$AE83&amp;".*",TabSynthez[Page5],"Invalidé")&gt;0,IF(COUNTIFS(TabSynthez[Test],"="&amp;$AE83&amp;".*",TabSynthez[Page5],"Indéterminé")&gt;0,0,1),0)</f>
        <v>1</v>
      </c>
      <c r="AL196" s="256">
        <f>IF(COUNTIFS(TabSynthez[Test],"="&amp;$AE83&amp;".*",TabSynthez[Page6],"Invalidé")&gt;0,IF(COUNTIFS(TabSynthez[Test],"="&amp;$AE83&amp;".*",TabSynthez[Page6],"Indéterminé")&gt;0,0,1),0)</f>
        <v>1</v>
      </c>
      <c r="AM196" s="256">
        <f>IF(COUNTIFS(TabSynthez[Test],"="&amp;$AE83&amp;".*",TabSynthez[Page7],"Invalidé")&gt;0,IF(COUNTIFS(TabSynthez[Test],"="&amp;$AE83&amp;".*",TabSynthez[Page7],"Indéterminé")&gt;0,0,1),0)</f>
        <v>0</v>
      </c>
      <c r="AN196" s="256">
        <f>IF(COUNTIFS(TabSynthez[Test],"="&amp;$AE83&amp;".*",TabSynthez[Page8],"Invalidé")&gt;0,IF(COUNTIFS(TabSynthez[Test],"="&amp;$AE83&amp;".*",TabSynthez[Page8],"Indéterminé")&gt;0,0,1),0)</f>
        <v>0</v>
      </c>
      <c r="AO196" s="256">
        <f>IF(COUNTIFS(TabSynthez[Test],"="&amp;$AE83&amp;".*",TabSynthez[Page9],"Invalidé")&gt;0,IF(COUNTIFS(TabSynthez[Test],"="&amp;$AE83&amp;".*",TabSynthez[Page9],"Indéterminé")&gt;0,0,1),0)</f>
        <v>0</v>
      </c>
      <c r="AP196" s="256">
        <f>IF(COUNTIFS(TabSynthez[Test],"="&amp;$AE83&amp;".*",TabSynthez[Page10],"Invalidé")&gt;0,IF(COUNTIFS(TabSynthez[Test],"="&amp;$AE83&amp;".*",TabSynthez[Page10],"Indéterminé")&gt;0,0,1),0)</f>
        <v>0</v>
      </c>
      <c r="AQ196" s="256">
        <f>IF(COUNTIFS(TabSynthez[Test],"="&amp;$AE83&amp;".*",TabSynthez[Page11],"Invalidé")&gt;0,IF(COUNTIFS(TabSynthez[Test],"="&amp;$AE83&amp;".*",TabSynthez[Page11],"Indéterminé")&gt;0,0,1),0)</f>
        <v>0</v>
      </c>
      <c r="AR196" s="256">
        <f>IF(COUNTIFS(TabSynthez[Test],"="&amp;$AE83&amp;".*",TabSynthez[Page12],"Invalidé")&gt;0,IF(COUNTIFS(TabSynthez[Test],"="&amp;$AE83&amp;".*",TabSynthez[Page12],"Indéterminé")&gt;0,0,1),0)</f>
        <v>0</v>
      </c>
      <c r="AS196" s="256">
        <f>IF(COUNTIFS(TabSynthez[Test],"="&amp;$AE83&amp;".*",TabSynthez[Page13],"Invalidé")&gt;0,IF(COUNTIFS(TabSynthez[Test],"="&amp;$AE83&amp;".*",TabSynthez[Page13],"Indéterminé")&gt;0,0,1),0)</f>
        <v>0</v>
      </c>
      <c r="AT196" s="256">
        <f>IF(COUNTIFS(TabSynthez[Test],"="&amp;$AE83&amp;".*",TabSynthez[Page14],"Invalidé")&gt;0,IF(COUNTIFS(TabSynthez[Test],"="&amp;$AE83&amp;".*",TabSynthez[Page14],"Indéterminé")&gt;0,0,1),0)</f>
        <v>0</v>
      </c>
      <c r="AU196" s="256">
        <f>IF(COUNTIFS(TabSynthez[Test],"="&amp;$AE83&amp;".*",TabSynthez[Page15],"Invalidé")&gt;0,IF(COUNTIFS(TabSynthez[Test],"="&amp;$AE83&amp;".*",TabSynthez[Page15],"Indéterminé")&gt;0,0,1),0)</f>
        <v>0</v>
      </c>
      <c r="AV196" s="256">
        <f>IF(COUNTIFS(TabSynthez[Test],"="&amp;$AE83&amp;".*",TabSynthez[Page16],"Invalidé")&gt;0,IF(COUNTIFS(TabSynthez[Test],"="&amp;$AE83&amp;".*",TabSynthez[Page16],"Indéterminé")&gt;0,0,1),0)</f>
        <v>0</v>
      </c>
      <c r="AW196" s="256">
        <f>IF(COUNTIFS(TabSynthez[Test],"="&amp;$AE83&amp;".*",TabSynthez[Page17],"Invalidé")&gt;0,IF(COUNTIFS(TabSynthez[Test],"="&amp;$AE83&amp;".*",TabSynthez[Page17],"Indéterminé")&gt;0,0,1),0)</f>
        <v>0</v>
      </c>
      <c r="AX196" s="256">
        <f>IF(COUNTIFS(TabSynthez[Test],"="&amp;$AE83&amp;".*",TabSynthez[Page18],"Invalidé")&gt;0,IF(COUNTIFS(TabSynthez[Test],"="&amp;$AE83&amp;".*",TabSynthez[Page18],"Indéterminé")&gt;0,0,1),0)</f>
        <v>0</v>
      </c>
      <c r="AY196" s="256">
        <f>IF(COUNTIFS(TabSynthez[Test],"="&amp;$AE83&amp;".*",TabSynthez[Page19],"Invalidé")&gt;0,IF(COUNTIFS(TabSynthez[Test],"="&amp;$AE83&amp;".*",TabSynthez[Page19],"Indéterminé")&gt;0,0,1),0)</f>
        <v>0</v>
      </c>
      <c r="AZ196" s="256">
        <f>IF(COUNTIFS(TabSynthez[Test],"="&amp;$AE83&amp;".*",TabSynthez[Page20],"Invalidé")&gt;0,IF(COUNTIFS(TabSynthez[Test],"="&amp;$AE83&amp;".*",TabSynthez[Page20],"Indéterminé")&gt;0,0,1),0)</f>
        <v>0</v>
      </c>
      <c r="BA196" s="256">
        <f>IF(COUNTIFS(TabSynthez[Test],"="&amp;$AE83&amp;".*",TabSynthez[Page21],"Invalidé")&gt;0,IF(COUNTIFS(TabSynthez[Test],"="&amp;$AE83&amp;".*",TabSynthez[Page21],"Indéterminé")&gt;0,0,1),0)</f>
        <v>0</v>
      </c>
    </row>
    <row r="197" spans="1:53" s="9" customFormat="1" x14ac:dyDescent="0.25">
      <c r="A197" s="68"/>
      <c r="B197" s="79" t="str">
        <f>Modèle!B199</f>
        <v>Formulaires</v>
      </c>
      <c r="C197" s="89" t="str">
        <f>Modèle!D199</f>
        <v>11.4.2</v>
      </c>
      <c r="D197" s="87" t="str">
        <f>Modèle!E199</f>
        <v>AA</v>
      </c>
      <c r="E197" s="190">
        <f ca="1">COUNTIF(OFFSET(Synthèse!$G206,0,0,1,COUNTA(Synthèse!$10:$10)-6),"="&amp;$E$1)</f>
        <v>0</v>
      </c>
      <c r="F197" s="190">
        <f ca="1">COUNTIF(OFFSET(Synthèse!$G206,0,0,1,COUNTA(Synthèse!$10:$10)-6),"="&amp;$F$1)</f>
        <v>3</v>
      </c>
      <c r="G197" s="190">
        <f ca="1">COUNTIF(OFFSET(Synthèse!$G206,0,0,1,COUNTA(Synthèse!$10:$10)-6),"="&amp;$G$1)</f>
        <v>0</v>
      </c>
      <c r="H197" s="190">
        <f ca="1">COUNTIF(OFFSET(Synthèse!$G206,0,0,1,COUNTA(Synthèse!$10:$10)-6),"="&amp;$H$1)</f>
        <v>18</v>
      </c>
      <c r="I197" s="214">
        <f t="shared" ca="1" si="25"/>
        <v>21</v>
      </c>
      <c r="J197" s="68"/>
      <c r="K197" s="96"/>
      <c r="S197" s="68"/>
      <c r="U197" s="68"/>
      <c r="X197" s="68"/>
      <c r="AA197" s="68"/>
      <c r="AD197" s="68"/>
      <c r="AE197" s="224" t="str">
        <f t="shared" si="27"/>
        <v>10.8</v>
      </c>
      <c r="AG197" s="256">
        <f>IF(COUNTIFS(TabSynthez[Test],"="&amp;$AE84&amp;".*",TabSynthez[Page1],"Invalidé")&gt;0,IF(COUNTIFS(TabSynthez[Test],"="&amp;$AE84&amp;".*",TabSynthez[Page1],"Indéterminé")&gt;0,0,1),0)</f>
        <v>1</v>
      </c>
      <c r="AH197" s="256">
        <f>IF(COUNTIFS(TabSynthez[Test],"="&amp;$AE84&amp;".*",TabSynthez[Page2],"Invalidé")&gt;0,IF(COUNTIFS(TabSynthez[Test],"="&amp;$AE84&amp;".*",TabSynthez[Page2],"Indéterminé")&gt;0,0,1),0)</f>
        <v>1</v>
      </c>
      <c r="AI197" s="256">
        <f>IF(COUNTIFS(TabSynthez[Test],"="&amp;$AE84&amp;".*",TabSynthez[Page3],"Invalidé")&gt;0,IF(COUNTIFS(TabSynthez[Test],"="&amp;$AE84&amp;".*",TabSynthez[Page3],"Indéterminé")&gt;0,0,1),0)</f>
        <v>1</v>
      </c>
      <c r="AJ197" s="256">
        <f>IF(COUNTIFS(TabSynthez[Test],"="&amp;$AE84&amp;".*",TabSynthez[Page4],"Invalidé")&gt;0,IF(COUNTIFS(TabSynthez[Test],"="&amp;$AE84&amp;".*",TabSynthez[Page4],"Indéterminé")&gt;0,0,1),0)</f>
        <v>1</v>
      </c>
      <c r="AK197" s="256">
        <f>IF(COUNTIFS(TabSynthez[Test],"="&amp;$AE84&amp;".*",TabSynthez[Page5],"Invalidé")&gt;0,IF(COUNTIFS(TabSynthez[Test],"="&amp;$AE84&amp;".*",TabSynthez[Page5],"Indéterminé")&gt;0,0,1),0)</f>
        <v>1</v>
      </c>
      <c r="AL197" s="256">
        <f>IF(COUNTIFS(TabSynthez[Test],"="&amp;$AE84&amp;".*",TabSynthez[Page6],"Invalidé")&gt;0,IF(COUNTIFS(TabSynthez[Test],"="&amp;$AE84&amp;".*",TabSynthez[Page6],"Indéterminé")&gt;0,0,1),0)</f>
        <v>1</v>
      </c>
      <c r="AM197" s="256">
        <f>IF(COUNTIFS(TabSynthez[Test],"="&amp;$AE84&amp;".*",TabSynthez[Page7],"Invalidé")&gt;0,IF(COUNTIFS(TabSynthez[Test],"="&amp;$AE84&amp;".*",TabSynthez[Page7],"Indéterminé")&gt;0,0,1),0)</f>
        <v>1</v>
      </c>
      <c r="AN197" s="256">
        <f>IF(COUNTIFS(TabSynthez[Test],"="&amp;$AE84&amp;".*",TabSynthez[Page8],"Invalidé")&gt;0,IF(COUNTIFS(TabSynthez[Test],"="&amp;$AE84&amp;".*",TabSynthez[Page8],"Indéterminé")&gt;0,0,1),0)</f>
        <v>1</v>
      </c>
      <c r="AO197" s="256">
        <f>IF(COUNTIFS(TabSynthez[Test],"="&amp;$AE84&amp;".*",TabSynthez[Page9],"Invalidé")&gt;0,IF(COUNTIFS(TabSynthez[Test],"="&amp;$AE84&amp;".*",TabSynthez[Page9],"Indéterminé")&gt;0,0,1),0)</f>
        <v>1</v>
      </c>
      <c r="AP197" s="256">
        <f>IF(COUNTIFS(TabSynthez[Test],"="&amp;$AE84&amp;".*",TabSynthez[Page10],"Invalidé")&gt;0,IF(COUNTIFS(TabSynthez[Test],"="&amp;$AE84&amp;".*",TabSynthez[Page10],"Indéterminé")&gt;0,0,1),0)</f>
        <v>1</v>
      </c>
      <c r="AQ197" s="256">
        <f>IF(COUNTIFS(TabSynthez[Test],"="&amp;$AE84&amp;".*",TabSynthez[Page11],"Invalidé")&gt;0,IF(COUNTIFS(TabSynthez[Test],"="&amp;$AE84&amp;".*",TabSynthez[Page11],"Indéterminé")&gt;0,0,1),0)</f>
        <v>1</v>
      </c>
      <c r="AR197" s="256">
        <f>IF(COUNTIFS(TabSynthez[Test],"="&amp;$AE84&amp;".*",TabSynthez[Page12],"Invalidé")&gt;0,IF(COUNTIFS(TabSynthez[Test],"="&amp;$AE84&amp;".*",TabSynthez[Page12],"Indéterminé")&gt;0,0,1),0)</f>
        <v>1</v>
      </c>
      <c r="AS197" s="256">
        <f>IF(COUNTIFS(TabSynthez[Test],"="&amp;$AE84&amp;".*",TabSynthez[Page13],"Invalidé")&gt;0,IF(COUNTIFS(TabSynthez[Test],"="&amp;$AE84&amp;".*",TabSynthez[Page13],"Indéterminé")&gt;0,0,1),0)</f>
        <v>1</v>
      </c>
      <c r="AT197" s="256">
        <f>IF(COUNTIFS(TabSynthez[Test],"="&amp;$AE84&amp;".*",TabSynthez[Page14],"Invalidé")&gt;0,IF(COUNTIFS(TabSynthez[Test],"="&amp;$AE84&amp;".*",TabSynthez[Page14],"Indéterminé")&gt;0,0,1),0)</f>
        <v>1</v>
      </c>
      <c r="AU197" s="256">
        <f>IF(COUNTIFS(TabSynthez[Test],"="&amp;$AE84&amp;".*",TabSynthez[Page15],"Invalidé")&gt;0,IF(COUNTIFS(TabSynthez[Test],"="&amp;$AE84&amp;".*",TabSynthez[Page15],"Indéterminé")&gt;0,0,1),0)</f>
        <v>1</v>
      </c>
      <c r="AV197" s="256">
        <f>IF(COUNTIFS(TabSynthez[Test],"="&amp;$AE84&amp;".*",TabSynthez[Page16],"Invalidé")&gt;0,IF(COUNTIFS(TabSynthez[Test],"="&amp;$AE84&amp;".*",TabSynthez[Page16],"Indéterminé")&gt;0,0,1),0)</f>
        <v>1</v>
      </c>
      <c r="AW197" s="256">
        <f>IF(COUNTIFS(TabSynthez[Test],"="&amp;$AE84&amp;".*",TabSynthez[Page17],"Invalidé")&gt;0,IF(COUNTIFS(TabSynthez[Test],"="&amp;$AE84&amp;".*",TabSynthez[Page17],"Indéterminé")&gt;0,0,1),0)</f>
        <v>1</v>
      </c>
      <c r="AX197" s="256">
        <f>IF(COUNTIFS(TabSynthez[Test],"="&amp;$AE84&amp;".*",TabSynthez[Page18],"Invalidé")&gt;0,IF(COUNTIFS(TabSynthez[Test],"="&amp;$AE84&amp;".*",TabSynthez[Page18],"Indéterminé")&gt;0,0,1),0)</f>
        <v>1</v>
      </c>
      <c r="AY197" s="256">
        <f>IF(COUNTIFS(TabSynthez[Test],"="&amp;$AE84&amp;".*",TabSynthez[Page19],"Invalidé")&gt;0,IF(COUNTIFS(TabSynthez[Test],"="&amp;$AE84&amp;".*",TabSynthez[Page19],"Indéterminé")&gt;0,0,1),0)</f>
        <v>1</v>
      </c>
      <c r="AZ197" s="256">
        <f>IF(COUNTIFS(TabSynthez[Test],"="&amp;$AE84&amp;".*",TabSynthez[Page20],"Invalidé")&gt;0,IF(COUNTIFS(TabSynthez[Test],"="&amp;$AE84&amp;".*",TabSynthez[Page20],"Indéterminé")&gt;0,0,1),0)</f>
        <v>1</v>
      </c>
      <c r="BA197" s="256">
        <f>IF(COUNTIFS(TabSynthez[Test],"="&amp;$AE84&amp;".*",TabSynthez[Page21],"Invalidé")&gt;0,IF(COUNTIFS(TabSynthez[Test],"="&amp;$AE84&amp;".*",TabSynthez[Page21],"Indéterminé")&gt;0,0,1),0)</f>
        <v>1</v>
      </c>
    </row>
    <row r="198" spans="1:53" s="9" customFormat="1" x14ac:dyDescent="0.25">
      <c r="A198" s="68"/>
      <c r="B198" s="79" t="str">
        <f>Modèle!B200</f>
        <v>Formulaires</v>
      </c>
      <c r="C198" s="89" t="str">
        <f>Modèle!D200</f>
        <v>11.4.3</v>
      </c>
      <c r="D198" s="87" t="str">
        <f>Modèle!E200</f>
        <v>AA</v>
      </c>
      <c r="E198" s="190">
        <f ca="1">COUNTIF(OFFSET(Synthèse!$G207,0,0,1,COUNTA(Synthèse!$10:$10)-6),"="&amp;$E$1)</f>
        <v>0</v>
      </c>
      <c r="F198" s="190">
        <f ca="1">COUNTIF(OFFSET(Synthèse!$G207,0,0,1,COUNTA(Synthèse!$10:$10)-6),"="&amp;$F$1)</f>
        <v>2</v>
      </c>
      <c r="G198" s="190">
        <f ca="1">COUNTIF(OFFSET(Synthèse!$G207,0,0,1,COUNTA(Synthèse!$10:$10)-6),"="&amp;$G$1)</f>
        <v>0</v>
      </c>
      <c r="H198" s="190">
        <f ca="1">COUNTIF(OFFSET(Synthèse!$G207,0,0,1,COUNTA(Synthèse!$10:$10)-6),"="&amp;$H$1)</f>
        <v>19</v>
      </c>
      <c r="I198" s="214">
        <f t="shared" ref="I198:I258" ca="1" si="28">SUM(E198:H198)</f>
        <v>21</v>
      </c>
      <c r="J198" s="68"/>
      <c r="K198" s="96"/>
      <c r="S198" s="68"/>
      <c r="U198" s="68"/>
      <c r="X198" s="68"/>
      <c r="AA198" s="68"/>
      <c r="AD198" s="68"/>
      <c r="AE198" s="224" t="str">
        <f t="shared" ref="AE198:AE229" si="29">$AE85</f>
        <v>10.9</v>
      </c>
      <c r="AG198" s="256">
        <f>IF(COUNTIFS(TabSynthez[Test],"="&amp;$AE85&amp;".*",TabSynthez[Page1],"Invalidé")&gt;0,IF(COUNTIFS(TabSynthez[Test],"="&amp;$AE85&amp;".*",TabSynthez[Page1],"Indéterminé")&gt;0,0,1),0)</f>
        <v>0</v>
      </c>
      <c r="AH198" s="256">
        <f>IF(COUNTIFS(TabSynthez[Test],"="&amp;$AE85&amp;".*",TabSynthez[Page2],"Invalidé")&gt;0,IF(COUNTIFS(TabSynthez[Test],"="&amp;$AE85&amp;".*",TabSynthez[Page2],"Indéterminé")&gt;0,0,1),0)</f>
        <v>0</v>
      </c>
      <c r="AI198" s="256">
        <f>IF(COUNTIFS(TabSynthez[Test],"="&amp;$AE85&amp;".*",TabSynthez[Page3],"Invalidé")&gt;0,IF(COUNTIFS(TabSynthez[Test],"="&amp;$AE85&amp;".*",TabSynthez[Page3],"Indéterminé")&gt;0,0,1),0)</f>
        <v>0</v>
      </c>
      <c r="AJ198" s="256">
        <f>IF(COUNTIFS(TabSynthez[Test],"="&amp;$AE85&amp;".*",TabSynthez[Page4],"Invalidé")&gt;0,IF(COUNTIFS(TabSynthez[Test],"="&amp;$AE85&amp;".*",TabSynthez[Page4],"Indéterminé")&gt;0,0,1),0)</f>
        <v>0</v>
      </c>
      <c r="AK198" s="256">
        <f>IF(COUNTIFS(TabSynthez[Test],"="&amp;$AE85&amp;".*",TabSynthez[Page5],"Invalidé")&gt;0,IF(COUNTIFS(TabSynthez[Test],"="&amp;$AE85&amp;".*",TabSynthez[Page5],"Indéterminé")&gt;0,0,1),0)</f>
        <v>0</v>
      </c>
      <c r="AL198" s="256">
        <f>IF(COUNTIFS(TabSynthez[Test],"="&amp;$AE85&amp;".*",TabSynthez[Page6],"Invalidé")&gt;0,IF(COUNTIFS(TabSynthez[Test],"="&amp;$AE85&amp;".*",TabSynthez[Page6],"Indéterminé")&gt;0,0,1),0)</f>
        <v>0</v>
      </c>
      <c r="AM198" s="256">
        <f>IF(COUNTIFS(TabSynthez[Test],"="&amp;$AE85&amp;".*",TabSynthez[Page7],"Invalidé")&gt;0,IF(COUNTIFS(TabSynthez[Test],"="&amp;$AE85&amp;".*",TabSynthez[Page7],"Indéterminé")&gt;0,0,1),0)</f>
        <v>0</v>
      </c>
      <c r="AN198" s="256">
        <f>IF(COUNTIFS(TabSynthez[Test],"="&amp;$AE85&amp;".*",TabSynthez[Page8],"Invalidé")&gt;0,IF(COUNTIFS(TabSynthez[Test],"="&amp;$AE85&amp;".*",TabSynthez[Page8],"Indéterminé")&gt;0,0,1),0)</f>
        <v>0</v>
      </c>
      <c r="AO198" s="256">
        <f>IF(COUNTIFS(TabSynthez[Test],"="&amp;$AE85&amp;".*",TabSynthez[Page9],"Invalidé")&gt;0,IF(COUNTIFS(TabSynthez[Test],"="&amp;$AE85&amp;".*",TabSynthez[Page9],"Indéterminé")&gt;0,0,1),0)</f>
        <v>0</v>
      </c>
      <c r="AP198" s="256">
        <f>IF(COUNTIFS(TabSynthez[Test],"="&amp;$AE85&amp;".*",TabSynthez[Page10],"Invalidé")&gt;0,IF(COUNTIFS(TabSynthez[Test],"="&amp;$AE85&amp;".*",TabSynthez[Page10],"Indéterminé")&gt;0,0,1),0)</f>
        <v>0</v>
      </c>
      <c r="AQ198" s="256">
        <f>IF(COUNTIFS(TabSynthez[Test],"="&amp;$AE85&amp;".*",TabSynthez[Page11],"Invalidé")&gt;0,IF(COUNTIFS(TabSynthez[Test],"="&amp;$AE85&amp;".*",TabSynthez[Page11],"Indéterminé")&gt;0,0,1),0)</f>
        <v>0</v>
      </c>
      <c r="AR198" s="256">
        <f>IF(COUNTIFS(TabSynthez[Test],"="&amp;$AE85&amp;".*",TabSynthez[Page12],"Invalidé")&gt;0,IF(COUNTIFS(TabSynthez[Test],"="&amp;$AE85&amp;".*",TabSynthez[Page12],"Indéterminé")&gt;0,0,1),0)</f>
        <v>0</v>
      </c>
      <c r="AS198" s="256">
        <f>IF(COUNTIFS(TabSynthez[Test],"="&amp;$AE85&amp;".*",TabSynthez[Page13],"Invalidé")&gt;0,IF(COUNTIFS(TabSynthez[Test],"="&amp;$AE85&amp;".*",TabSynthez[Page13],"Indéterminé")&gt;0,0,1),0)</f>
        <v>0</v>
      </c>
      <c r="AT198" s="256">
        <f>IF(COUNTIFS(TabSynthez[Test],"="&amp;$AE85&amp;".*",TabSynthez[Page14],"Invalidé")&gt;0,IF(COUNTIFS(TabSynthez[Test],"="&amp;$AE85&amp;".*",TabSynthez[Page14],"Indéterminé")&gt;0,0,1),0)</f>
        <v>0</v>
      </c>
      <c r="AU198" s="256">
        <f>IF(COUNTIFS(TabSynthez[Test],"="&amp;$AE85&amp;".*",TabSynthez[Page15],"Invalidé")&gt;0,IF(COUNTIFS(TabSynthez[Test],"="&amp;$AE85&amp;".*",TabSynthez[Page15],"Indéterminé")&gt;0,0,1),0)</f>
        <v>0</v>
      </c>
      <c r="AV198" s="256">
        <f>IF(COUNTIFS(TabSynthez[Test],"="&amp;$AE85&amp;".*",TabSynthez[Page16],"Invalidé")&gt;0,IF(COUNTIFS(TabSynthez[Test],"="&amp;$AE85&amp;".*",TabSynthez[Page16],"Indéterminé")&gt;0,0,1),0)</f>
        <v>0</v>
      </c>
      <c r="AW198" s="256">
        <f>IF(COUNTIFS(TabSynthez[Test],"="&amp;$AE85&amp;".*",TabSynthez[Page17],"Invalidé")&gt;0,IF(COUNTIFS(TabSynthez[Test],"="&amp;$AE85&amp;".*",TabSynthez[Page17],"Indéterminé")&gt;0,0,1),0)</f>
        <v>0</v>
      </c>
      <c r="AX198" s="256">
        <f>IF(COUNTIFS(TabSynthez[Test],"="&amp;$AE85&amp;".*",TabSynthez[Page18],"Invalidé")&gt;0,IF(COUNTIFS(TabSynthez[Test],"="&amp;$AE85&amp;".*",TabSynthez[Page18],"Indéterminé")&gt;0,0,1),0)</f>
        <v>0</v>
      </c>
      <c r="AY198" s="256">
        <f>IF(COUNTIFS(TabSynthez[Test],"="&amp;$AE85&amp;".*",TabSynthez[Page19],"Invalidé")&gt;0,IF(COUNTIFS(TabSynthez[Test],"="&amp;$AE85&amp;".*",TabSynthez[Page19],"Indéterminé")&gt;0,0,1),0)</f>
        <v>0</v>
      </c>
      <c r="AZ198" s="256">
        <f>IF(COUNTIFS(TabSynthez[Test],"="&amp;$AE85&amp;".*",TabSynthez[Page20],"Invalidé")&gt;0,IF(COUNTIFS(TabSynthez[Test],"="&amp;$AE85&amp;".*",TabSynthez[Page20],"Indéterminé")&gt;0,0,1),0)</f>
        <v>0</v>
      </c>
      <c r="BA198" s="256">
        <f>IF(COUNTIFS(TabSynthez[Test],"="&amp;$AE85&amp;".*",TabSynthez[Page21],"Invalidé")&gt;0,IF(COUNTIFS(TabSynthez[Test],"="&amp;$AE85&amp;".*",TabSynthez[Page21],"Indéterminé")&gt;0,0,1),0)</f>
        <v>0</v>
      </c>
    </row>
    <row r="199" spans="1:53" s="9" customFormat="1" x14ac:dyDescent="0.25">
      <c r="A199" s="68"/>
      <c r="B199" s="78" t="str">
        <f>Modèle!B201</f>
        <v>Formulaires</v>
      </c>
      <c r="C199" s="88" t="str">
        <f>Modèle!D201</f>
        <v>11.5.1</v>
      </c>
      <c r="D199" s="85" t="str">
        <f>Modèle!E201</f>
        <v>A</v>
      </c>
      <c r="E199" s="189">
        <f ca="1">COUNTIF(OFFSET(Synthèse!$G208,0,0,1,COUNTA(Synthèse!$10:$10)-6),"="&amp;$E$1)</f>
        <v>7</v>
      </c>
      <c r="F199" s="189">
        <f ca="1">COUNTIF(OFFSET(Synthèse!$G208,0,0,1,COUNTA(Synthèse!$10:$10)-6),"="&amp;$F$1)</f>
        <v>0</v>
      </c>
      <c r="G199" s="189">
        <f ca="1">COUNTIF(OFFSET(Synthèse!$G208,0,0,1,COUNTA(Synthèse!$10:$10)-6),"="&amp;$G$1)</f>
        <v>0</v>
      </c>
      <c r="H199" s="189">
        <f ca="1">COUNTIF(OFFSET(Synthèse!$G208,0,0,1,COUNTA(Synthèse!$10:$10)-6),"="&amp;$H$1)</f>
        <v>14</v>
      </c>
      <c r="I199" s="214">
        <f t="shared" ca="1" si="28"/>
        <v>21</v>
      </c>
      <c r="J199" s="68"/>
      <c r="K199" s="96"/>
      <c r="S199" s="68"/>
      <c r="U199" s="68"/>
      <c r="X199" s="68"/>
      <c r="AA199" s="68"/>
      <c r="AD199" s="68"/>
      <c r="AE199" s="224" t="str">
        <f t="shared" si="29"/>
        <v>10.10</v>
      </c>
      <c r="AG199" s="256">
        <f>IF(COUNTIFS(TabSynthez[Test],"="&amp;$AE86&amp;".*",TabSynthez[Page1],"Invalidé")&gt;0,IF(COUNTIFS(TabSynthez[Test],"="&amp;$AE86&amp;".*",TabSynthez[Page1],"Indéterminé")&gt;0,0,1),0)</f>
        <v>0</v>
      </c>
      <c r="AH199" s="256">
        <f>IF(COUNTIFS(TabSynthez[Test],"="&amp;$AE86&amp;".*",TabSynthez[Page2],"Invalidé")&gt;0,IF(COUNTIFS(TabSynthez[Test],"="&amp;$AE86&amp;".*",TabSynthez[Page2],"Indéterminé")&gt;0,0,1),0)</f>
        <v>0</v>
      </c>
      <c r="AI199" s="256">
        <f>IF(COUNTIFS(TabSynthez[Test],"="&amp;$AE86&amp;".*",TabSynthez[Page3],"Invalidé")&gt;0,IF(COUNTIFS(TabSynthez[Test],"="&amp;$AE86&amp;".*",TabSynthez[Page3],"Indéterminé")&gt;0,0,1),0)</f>
        <v>0</v>
      </c>
      <c r="AJ199" s="256">
        <f>IF(COUNTIFS(TabSynthez[Test],"="&amp;$AE86&amp;".*",TabSynthez[Page4],"Invalidé")&gt;0,IF(COUNTIFS(TabSynthez[Test],"="&amp;$AE86&amp;".*",TabSynthez[Page4],"Indéterminé")&gt;0,0,1),0)</f>
        <v>0</v>
      </c>
      <c r="AK199" s="256">
        <f>IF(COUNTIFS(TabSynthez[Test],"="&amp;$AE86&amp;".*",TabSynthez[Page5],"Invalidé")&gt;0,IF(COUNTIFS(TabSynthez[Test],"="&amp;$AE86&amp;".*",TabSynthez[Page5],"Indéterminé")&gt;0,0,1),0)</f>
        <v>0</v>
      </c>
      <c r="AL199" s="256">
        <f>IF(COUNTIFS(TabSynthez[Test],"="&amp;$AE86&amp;".*",TabSynthez[Page6],"Invalidé")&gt;0,IF(COUNTIFS(TabSynthez[Test],"="&amp;$AE86&amp;".*",TabSynthez[Page6],"Indéterminé")&gt;0,0,1),0)</f>
        <v>0</v>
      </c>
      <c r="AM199" s="256">
        <f>IF(COUNTIFS(TabSynthez[Test],"="&amp;$AE86&amp;".*",TabSynthez[Page7],"Invalidé")&gt;0,IF(COUNTIFS(TabSynthez[Test],"="&amp;$AE86&amp;".*",TabSynthez[Page7],"Indéterminé")&gt;0,0,1),0)</f>
        <v>0</v>
      </c>
      <c r="AN199" s="256">
        <f>IF(COUNTIFS(TabSynthez[Test],"="&amp;$AE86&amp;".*",TabSynthez[Page8],"Invalidé")&gt;0,IF(COUNTIFS(TabSynthez[Test],"="&amp;$AE86&amp;".*",TabSynthez[Page8],"Indéterminé")&gt;0,0,1),0)</f>
        <v>0</v>
      </c>
      <c r="AO199" s="256">
        <f>IF(COUNTIFS(TabSynthez[Test],"="&amp;$AE86&amp;".*",TabSynthez[Page9],"Invalidé")&gt;0,IF(COUNTIFS(TabSynthez[Test],"="&amp;$AE86&amp;".*",TabSynthez[Page9],"Indéterminé")&gt;0,0,1),0)</f>
        <v>0</v>
      </c>
      <c r="AP199" s="256">
        <f>IF(COUNTIFS(TabSynthez[Test],"="&amp;$AE86&amp;".*",TabSynthez[Page10],"Invalidé")&gt;0,IF(COUNTIFS(TabSynthez[Test],"="&amp;$AE86&amp;".*",TabSynthez[Page10],"Indéterminé")&gt;0,0,1),0)</f>
        <v>0</v>
      </c>
      <c r="AQ199" s="256">
        <f>IF(COUNTIFS(TabSynthez[Test],"="&amp;$AE86&amp;".*",TabSynthez[Page11],"Invalidé")&gt;0,IF(COUNTIFS(TabSynthez[Test],"="&amp;$AE86&amp;".*",TabSynthez[Page11],"Indéterminé")&gt;0,0,1),0)</f>
        <v>0</v>
      </c>
      <c r="AR199" s="256">
        <f>IF(COUNTIFS(TabSynthez[Test],"="&amp;$AE86&amp;".*",TabSynthez[Page12],"Invalidé")&gt;0,IF(COUNTIFS(TabSynthez[Test],"="&amp;$AE86&amp;".*",TabSynthez[Page12],"Indéterminé")&gt;0,0,1),0)</f>
        <v>0</v>
      </c>
      <c r="AS199" s="256">
        <f>IF(COUNTIFS(TabSynthez[Test],"="&amp;$AE86&amp;".*",TabSynthez[Page13],"Invalidé")&gt;0,IF(COUNTIFS(TabSynthez[Test],"="&amp;$AE86&amp;".*",TabSynthez[Page13],"Indéterminé")&gt;0,0,1),0)</f>
        <v>0</v>
      </c>
      <c r="AT199" s="256">
        <f>IF(COUNTIFS(TabSynthez[Test],"="&amp;$AE86&amp;".*",TabSynthez[Page14],"Invalidé")&gt;0,IF(COUNTIFS(TabSynthez[Test],"="&amp;$AE86&amp;".*",TabSynthez[Page14],"Indéterminé")&gt;0,0,1),0)</f>
        <v>0</v>
      </c>
      <c r="AU199" s="256">
        <f>IF(COUNTIFS(TabSynthez[Test],"="&amp;$AE86&amp;".*",TabSynthez[Page15],"Invalidé")&gt;0,IF(COUNTIFS(TabSynthez[Test],"="&amp;$AE86&amp;".*",TabSynthez[Page15],"Indéterminé")&gt;0,0,1),0)</f>
        <v>0</v>
      </c>
      <c r="AV199" s="256">
        <f>IF(COUNTIFS(TabSynthez[Test],"="&amp;$AE86&amp;".*",TabSynthez[Page16],"Invalidé")&gt;0,IF(COUNTIFS(TabSynthez[Test],"="&amp;$AE86&amp;".*",TabSynthez[Page16],"Indéterminé")&gt;0,0,1),0)</f>
        <v>1</v>
      </c>
      <c r="AW199" s="256">
        <f>IF(COUNTIFS(TabSynthez[Test],"="&amp;$AE86&amp;".*",TabSynthez[Page17],"Invalidé")&gt;0,IF(COUNTIFS(TabSynthez[Test],"="&amp;$AE86&amp;".*",TabSynthez[Page17],"Indéterminé")&gt;0,0,1),0)</f>
        <v>0</v>
      </c>
      <c r="AX199" s="256">
        <f>IF(COUNTIFS(TabSynthez[Test],"="&amp;$AE86&amp;".*",TabSynthez[Page18],"Invalidé")&gt;0,IF(COUNTIFS(TabSynthez[Test],"="&amp;$AE86&amp;".*",TabSynthez[Page18],"Indéterminé")&gt;0,0,1),0)</f>
        <v>0</v>
      </c>
      <c r="AY199" s="256">
        <f>IF(COUNTIFS(TabSynthez[Test],"="&amp;$AE86&amp;".*",TabSynthez[Page19],"Invalidé")&gt;0,IF(COUNTIFS(TabSynthez[Test],"="&amp;$AE86&amp;".*",TabSynthez[Page19],"Indéterminé")&gt;0,0,1),0)</f>
        <v>0</v>
      </c>
      <c r="AZ199" s="256">
        <f>IF(COUNTIFS(TabSynthez[Test],"="&amp;$AE86&amp;".*",TabSynthez[Page20],"Invalidé")&gt;0,IF(COUNTIFS(TabSynthez[Test],"="&amp;$AE86&amp;".*",TabSynthez[Page20],"Indéterminé")&gt;0,0,1),0)</f>
        <v>0</v>
      </c>
      <c r="BA199" s="256">
        <f>IF(COUNTIFS(TabSynthez[Test],"="&amp;$AE86&amp;".*",TabSynthez[Page21],"Invalidé")&gt;0,IF(COUNTIFS(TabSynthez[Test],"="&amp;$AE86&amp;".*",TabSynthez[Page21],"Indéterminé")&gt;0,0,1),0)</f>
        <v>0</v>
      </c>
    </row>
    <row r="200" spans="1:53" s="9" customFormat="1" x14ac:dyDescent="0.25">
      <c r="A200" s="68"/>
      <c r="B200" s="79" t="str">
        <f>Modèle!B202</f>
        <v>Formulaires</v>
      </c>
      <c r="C200" s="89" t="str">
        <f>Modèle!D202</f>
        <v>11.6.1</v>
      </c>
      <c r="D200" s="87" t="str">
        <f>Modèle!E202</f>
        <v>A</v>
      </c>
      <c r="E200" s="190">
        <f ca="1">COUNTIF(OFFSET(Synthèse!$G209,0,0,1,COUNTA(Synthèse!$10:$10)-6),"="&amp;$E$1)</f>
        <v>0</v>
      </c>
      <c r="F200" s="190">
        <f ca="1">COUNTIF(OFFSET(Synthèse!$G209,0,0,1,COUNTA(Synthèse!$10:$10)-6),"="&amp;$F$1)</f>
        <v>4</v>
      </c>
      <c r="G200" s="190">
        <f ca="1">COUNTIF(OFFSET(Synthèse!$G209,0,0,1,COUNTA(Synthèse!$10:$10)-6),"="&amp;$G$1)</f>
        <v>0</v>
      </c>
      <c r="H200" s="190">
        <f ca="1">COUNTIF(OFFSET(Synthèse!$G209,0,0,1,COUNTA(Synthèse!$10:$10)-6),"="&amp;$H$1)</f>
        <v>17</v>
      </c>
      <c r="I200" s="214">
        <f t="shared" ca="1" si="28"/>
        <v>21</v>
      </c>
      <c r="J200" s="68"/>
      <c r="K200" s="96"/>
      <c r="S200" s="68"/>
      <c r="U200" s="68"/>
      <c r="X200" s="68"/>
      <c r="AA200" s="68"/>
      <c r="AD200" s="68"/>
      <c r="AE200" s="224" t="str">
        <f t="shared" si="29"/>
        <v>10.11</v>
      </c>
      <c r="AG200" s="256">
        <f>IF(COUNTIFS(TabSynthez[Test],"="&amp;$AE87&amp;".*",TabSynthez[Page1],"Invalidé")&gt;0,IF(COUNTIFS(TabSynthez[Test],"="&amp;$AE87&amp;".*",TabSynthez[Page1],"Indéterminé")&gt;0,0,1),0)</f>
        <v>1</v>
      </c>
      <c r="AH200" s="256">
        <f>IF(COUNTIFS(TabSynthez[Test],"="&amp;$AE87&amp;".*",TabSynthez[Page2],"Invalidé")&gt;0,IF(COUNTIFS(TabSynthez[Test],"="&amp;$AE87&amp;".*",TabSynthez[Page2],"Indéterminé")&gt;0,0,1),0)</f>
        <v>1</v>
      </c>
      <c r="AI200" s="256">
        <f>IF(COUNTIFS(TabSynthez[Test],"="&amp;$AE87&amp;".*",TabSynthez[Page3],"Invalidé")&gt;0,IF(COUNTIFS(TabSynthez[Test],"="&amp;$AE87&amp;".*",TabSynthez[Page3],"Indéterminé")&gt;0,0,1),0)</f>
        <v>1</v>
      </c>
      <c r="AJ200" s="256">
        <f>IF(COUNTIFS(TabSynthez[Test],"="&amp;$AE87&amp;".*",TabSynthez[Page4],"Invalidé")&gt;0,IF(COUNTIFS(TabSynthez[Test],"="&amp;$AE87&amp;".*",TabSynthez[Page4],"Indéterminé")&gt;0,0,1),0)</f>
        <v>1</v>
      </c>
      <c r="AK200" s="256">
        <f>IF(COUNTIFS(TabSynthez[Test],"="&amp;$AE87&amp;".*",TabSynthez[Page5],"Invalidé")&gt;0,IF(COUNTIFS(TabSynthez[Test],"="&amp;$AE87&amp;".*",TabSynthez[Page5],"Indéterminé")&gt;0,0,1),0)</f>
        <v>1</v>
      </c>
      <c r="AL200" s="256">
        <f>IF(COUNTIFS(TabSynthez[Test],"="&amp;$AE87&amp;".*",TabSynthez[Page6],"Invalidé")&gt;0,IF(COUNTIFS(TabSynthez[Test],"="&amp;$AE87&amp;".*",TabSynthez[Page6],"Indéterminé")&gt;0,0,1),0)</f>
        <v>1</v>
      </c>
      <c r="AM200" s="256">
        <f>IF(COUNTIFS(TabSynthez[Test],"="&amp;$AE87&amp;".*",TabSynthez[Page7],"Invalidé")&gt;0,IF(COUNTIFS(TabSynthez[Test],"="&amp;$AE87&amp;".*",TabSynthez[Page7],"Indéterminé")&gt;0,0,1),0)</f>
        <v>1</v>
      </c>
      <c r="AN200" s="256">
        <f>IF(COUNTIFS(TabSynthez[Test],"="&amp;$AE87&amp;".*",TabSynthez[Page8],"Invalidé")&gt;0,IF(COUNTIFS(TabSynthez[Test],"="&amp;$AE87&amp;".*",TabSynthez[Page8],"Indéterminé")&gt;0,0,1),0)</f>
        <v>1</v>
      </c>
      <c r="AO200" s="256">
        <f>IF(COUNTIFS(TabSynthez[Test],"="&amp;$AE87&amp;".*",TabSynthez[Page9],"Invalidé")&gt;0,IF(COUNTIFS(TabSynthez[Test],"="&amp;$AE87&amp;".*",TabSynthez[Page9],"Indéterminé")&gt;0,0,1),0)</f>
        <v>1</v>
      </c>
      <c r="AP200" s="256">
        <f>IF(COUNTIFS(TabSynthez[Test],"="&amp;$AE87&amp;".*",TabSynthez[Page10],"Invalidé")&gt;0,IF(COUNTIFS(TabSynthez[Test],"="&amp;$AE87&amp;".*",TabSynthez[Page10],"Indéterminé")&gt;0,0,1),0)</f>
        <v>1</v>
      </c>
      <c r="AQ200" s="256">
        <f>IF(COUNTIFS(TabSynthez[Test],"="&amp;$AE87&amp;".*",TabSynthez[Page11],"Invalidé")&gt;0,IF(COUNTIFS(TabSynthez[Test],"="&amp;$AE87&amp;".*",TabSynthez[Page11],"Indéterminé")&gt;0,0,1),0)</f>
        <v>1</v>
      </c>
      <c r="AR200" s="256">
        <f>IF(COUNTIFS(TabSynthez[Test],"="&amp;$AE87&amp;".*",TabSynthez[Page12],"Invalidé")&gt;0,IF(COUNTIFS(TabSynthez[Test],"="&amp;$AE87&amp;".*",TabSynthez[Page12],"Indéterminé")&gt;0,0,1),0)</f>
        <v>1</v>
      </c>
      <c r="AS200" s="256">
        <f>IF(COUNTIFS(TabSynthez[Test],"="&amp;$AE87&amp;".*",TabSynthez[Page13],"Invalidé")&gt;0,IF(COUNTIFS(TabSynthez[Test],"="&amp;$AE87&amp;".*",TabSynthez[Page13],"Indéterminé")&gt;0,0,1),0)</f>
        <v>1</v>
      </c>
      <c r="AT200" s="256">
        <f>IF(COUNTIFS(TabSynthez[Test],"="&amp;$AE87&amp;".*",TabSynthez[Page14],"Invalidé")&gt;0,IF(COUNTIFS(TabSynthez[Test],"="&amp;$AE87&amp;".*",TabSynthez[Page14],"Indéterminé")&gt;0,0,1),0)</f>
        <v>1</v>
      </c>
      <c r="AU200" s="256">
        <f>IF(COUNTIFS(TabSynthez[Test],"="&amp;$AE87&amp;".*",TabSynthez[Page15],"Invalidé")&gt;0,IF(COUNTIFS(TabSynthez[Test],"="&amp;$AE87&amp;".*",TabSynthez[Page15],"Indéterminé")&gt;0,0,1),0)</f>
        <v>1</v>
      </c>
      <c r="AV200" s="256">
        <f>IF(COUNTIFS(TabSynthez[Test],"="&amp;$AE87&amp;".*",TabSynthez[Page16],"Invalidé")&gt;0,IF(COUNTIFS(TabSynthez[Test],"="&amp;$AE87&amp;".*",TabSynthez[Page16],"Indéterminé")&gt;0,0,1),0)</f>
        <v>1</v>
      </c>
      <c r="AW200" s="256">
        <f>IF(COUNTIFS(TabSynthez[Test],"="&amp;$AE87&amp;".*",TabSynthez[Page17],"Invalidé")&gt;0,IF(COUNTIFS(TabSynthez[Test],"="&amp;$AE87&amp;".*",TabSynthez[Page17],"Indéterminé")&gt;0,0,1),0)</f>
        <v>1</v>
      </c>
      <c r="AX200" s="256">
        <f>IF(COUNTIFS(TabSynthez[Test],"="&amp;$AE87&amp;".*",TabSynthez[Page18],"Invalidé")&gt;0,IF(COUNTIFS(TabSynthez[Test],"="&amp;$AE87&amp;".*",TabSynthez[Page18],"Indéterminé")&gt;0,0,1),0)</f>
        <v>1</v>
      </c>
      <c r="AY200" s="256">
        <f>IF(COUNTIFS(TabSynthez[Test],"="&amp;$AE87&amp;".*",TabSynthez[Page19],"Invalidé")&gt;0,IF(COUNTIFS(TabSynthez[Test],"="&amp;$AE87&amp;".*",TabSynthez[Page19],"Indéterminé")&gt;0,0,1),0)</f>
        <v>1</v>
      </c>
      <c r="AZ200" s="256">
        <f>IF(COUNTIFS(TabSynthez[Test],"="&amp;$AE87&amp;".*",TabSynthez[Page20],"Invalidé")&gt;0,IF(COUNTIFS(TabSynthez[Test],"="&amp;$AE87&amp;".*",TabSynthez[Page20],"Indéterminé")&gt;0,0,1),0)</f>
        <v>1</v>
      </c>
      <c r="BA200" s="256">
        <f>IF(COUNTIFS(TabSynthez[Test],"="&amp;$AE87&amp;".*",TabSynthez[Page21],"Invalidé")&gt;0,IF(COUNTIFS(TabSynthez[Test],"="&amp;$AE87&amp;".*",TabSynthez[Page21],"Indéterminé")&gt;0,0,1),0)</f>
        <v>1</v>
      </c>
    </row>
    <row r="201" spans="1:53" s="9" customFormat="1" x14ac:dyDescent="0.25">
      <c r="A201" s="68"/>
      <c r="B201" s="78" t="str">
        <f>Modèle!B203</f>
        <v>Formulaires</v>
      </c>
      <c r="C201" s="88" t="str">
        <f>Modèle!D203</f>
        <v>11.7.1</v>
      </c>
      <c r="D201" s="85" t="str">
        <f>Modèle!E203</f>
        <v>A</v>
      </c>
      <c r="E201" s="189">
        <f ca="1">COUNTIF(OFFSET(Synthèse!$G210,0,0,1,COUNTA(Synthèse!$10:$10)-6),"="&amp;$E$1)</f>
        <v>5</v>
      </c>
      <c r="F201" s="189">
        <f ca="1">COUNTIF(OFFSET(Synthèse!$G210,0,0,1,COUNTA(Synthèse!$10:$10)-6),"="&amp;$F$1)</f>
        <v>0</v>
      </c>
      <c r="G201" s="189">
        <f ca="1">COUNTIF(OFFSET(Synthèse!$G210,0,0,1,COUNTA(Synthèse!$10:$10)-6),"="&amp;$G$1)</f>
        <v>0</v>
      </c>
      <c r="H201" s="189">
        <f ca="1">COUNTIF(OFFSET(Synthèse!$G210,0,0,1,COUNTA(Synthèse!$10:$10)-6),"="&amp;$H$1)</f>
        <v>16</v>
      </c>
      <c r="I201" s="214">
        <f t="shared" ca="1" si="28"/>
        <v>21</v>
      </c>
      <c r="J201" s="68"/>
      <c r="K201" s="96"/>
      <c r="S201" s="68"/>
      <c r="U201" s="68"/>
      <c r="X201" s="68"/>
      <c r="AA201" s="68"/>
      <c r="AD201" s="68"/>
      <c r="AE201" s="224" t="str">
        <f t="shared" si="29"/>
        <v>10.12</v>
      </c>
      <c r="AG201" s="256">
        <f>IF(COUNTIFS(TabSynthez[Test],"="&amp;$AE88&amp;".*",TabSynthez[Page1],"Invalidé")&gt;0,IF(COUNTIFS(TabSynthez[Test],"="&amp;$AE88&amp;".*",TabSynthez[Page1],"Indéterminé")&gt;0,0,1),0)</f>
        <v>1</v>
      </c>
      <c r="AH201" s="256">
        <f>IF(COUNTIFS(TabSynthez[Test],"="&amp;$AE88&amp;".*",TabSynthez[Page2],"Invalidé")&gt;0,IF(COUNTIFS(TabSynthez[Test],"="&amp;$AE88&amp;".*",TabSynthez[Page2],"Indéterminé")&gt;0,0,1),0)</f>
        <v>0</v>
      </c>
      <c r="AI201" s="256">
        <f>IF(COUNTIFS(TabSynthez[Test],"="&amp;$AE88&amp;".*",TabSynthez[Page3],"Invalidé")&gt;0,IF(COUNTIFS(TabSynthez[Test],"="&amp;$AE88&amp;".*",TabSynthez[Page3],"Indéterminé")&gt;0,0,1),0)</f>
        <v>0</v>
      </c>
      <c r="AJ201" s="256">
        <f>IF(COUNTIFS(TabSynthez[Test],"="&amp;$AE88&amp;".*",TabSynthez[Page4],"Invalidé")&gt;0,IF(COUNTIFS(TabSynthez[Test],"="&amp;$AE88&amp;".*",TabSynthez[Page4],"Indéterminé")&gt;0,0,1),0)</f>
        <v>0</v>
      </c>
      <c r="AK201" s="256">
        <f>IF(COUNTIFS(TabSynthez[Test],"="&amp;$AE88&amp;".*",TabSynthez[Page5],"Invalidé")&gt;0,IF(COUNTIFS(TabSynthez[Test],"="&amp;$AE88&amp;".*",TabSynthez[Page5],"Indéterminé")&gt;0,0,1),0)</f>
        <v>1</v>
      </c>
      <c r="AL201" s="256">
        <f>IF(COUNTIFS(TabSynthez[Test],"="&amp;$AE88&amp;".*",TabSynthez[Page6],"Invalidé")&gt;0,IF(COUNTIFS(TabSynthez[Test],"="&amp;$AE88&amp;".*",TabSynthez[Page6],"Indéterminé")&gt;0,0,1),0)</f>
        <v>0</v>
      </c>
      <c r="AM201" s="256">
        <f>IF(COUNTIFS(TabSynthez[Test],"="&amp;$AE88&amp;".*",TabSynthez[Page7],"Invalidé")&gt;0,IF(COUNTIFS(TabSynthez[Test],"="&amp;$AE88&amp;".*",TabSynthez[Page7],"Indéterminé")&gt;0,0,1),0)</f>
        <v>0</v>
      </c>
      <c r="AN201" s="256">
        <f>IF(COUNTIFS(TabSynthez[Test],"="&amp;$AE88&amp;".*",TabSynthez[Page8],"Invalidé")&gt;0,IF(COUNTIFS(TabSynthez[Test],"="&amp;$AE88&amp;".*",TabSynthez[Page8],"Indéterminé")&gt;0,0,1),0)</f>
        <v>0</v>
      </c>
      <c r="AO201" s="256">
        <f>IF(COUNTIFS(TabSynthez[Test],"="&amp;$AE88&amp;".*",TabSynthez[Page9],"Invalidé")&gt;0,IF(COUNTIFS(TabSynthez[Test],"="&amp;$AE88&amp;".*",TabSynthez[Page9],"Indéterminé")&gt;0,0,1),0)</f>
        <v>0</v>
      </c>
      <c r="AP201" s="256">
        <f>IF(COUNTIFS(TabSynthez[Test],"="&amp;$AE88&amp;".*",TabSynthez[Page10],"Invalidé")&gt;0,IF(COUNTIFS(TabSynthez[Test],"="&amp;$AE88&amp;".*",TabSynthez[Page10],"Indéterminé")&gt;0,0,1),0)</f>
        <v>0</v>
      </c>
      <c r="AQ201" s="256">
        <f>IF(COUNTIFS(TabSynthez[Test],"="&amp;$AE88&amp;".*",TabSynthez[Page11],"Invalidé")&gt;0,IF(COUNTIFS(TabSynthez[Test],"="&amp;$AE88&amp;".*",TabSynthez[Page11],"Indéterminé")&gt;0,0,1),0)</f>
        <v>0</v>
      </c>
      <c r="AR201" s="256">
        <f>IF(COUNTIFS(TabSynthez[Test],"="&amp;$AE88&amp;".*",TabSynthez[Page12],"Invalidé")&gt;0,IF(COUNTIFS(TabSynthez[Test],"="&amp;$AE88&amp;".*",TabSynthez[Page12],"Indéterminé")&gt;0,0,1),0)</f>
        <v>0</v>
      </c>
      <c r="AS201" s="256">
        <f>IF(COUNTIFS(TabSynthez[Test],"="&amp;$AE88&amp;".*",TabSynthez[Page13],"Invalidé")&gt;0,IF(COUNTIFS(TabSynthez[Test],"="&amp;$AE88&amp;".*",TabSynthez[Page13],"Indéterminé")&gt;0,0,1),0)</f>
        <v>0</v>
      </c>
      <c r="AT201" s="256">
        <f>IF(COUNTIFS(TabSynthez[Test],"="&amp;$AE88&amp;".*",TabSynthez[Page14],"Invalidé")&gt;0,IF(COUNTIFS(TabSynthez[Test],"="&amp;$AE88&amp;".*",TabSynthez[Page14],"Indéterminé")&gt;0,0,1),0)</f>
        <v>0</v>
      </c>
      <c r="AU201" s="256">
        <f>IF(COUNTIFS(TabSynthez[Test],"="&amp;$AE88&amp;".*",TabSynthez[Page15],"Invalidé")&gt;0,IF(COUNTIFS(TabSynthez[Test],"="&amp;$AE88&amp;".*",TabSynthez[Page15],"Indéterminé")&gt;0,0,1),0)</f>
        <v>0</v>
      </c>
      <c r="AV201" s="256">
        <f>IF(COUNTIFS(TabSynthez[Test],"="&amp;$AE88&amp;".*",TabSynthez[Page16],"Invalidé")&gt;0,IF(COUNTIFS(TabSynthez[Test],"="&amp;$AE88&amp;".*",TabSynthez[Page16],"Indéterminé")&gt;0,0,1),0)</f>
        <v>0</v>
      </c>
      <c r="AW201" s="256">
        <f>IF(COUNTIFS(TabSynthez[Test],"="&amp;$AE88&amp;".*",TabSynthez[Page17],"Invalidé")&gt;0,IF(COUNTIFS(TabSynthez[Test],"="&amp;$AE88&amp;".*",TabSynthez[Page17],"Indéterminé")&gt;0,0,1),0)</f>
        <v>0</v>
      </c>
      <c r="AX201" s="256">
        <f>IF(COUNTIFS(TabSynthez[Test],"="&amp;$AE88&amp;".*",TabSynthez[Page18],"Invalidé")&gt;0,IF(COUNTIFS(TabSynthez[Test],"="&amp;$AE88&amp;".*",TabSynthez[Page18],"Indéterminé")&gt;0,0,1),0)</f>
        <v>0</v>
      </c>
      <c r="AY201" s="256">
        <f>IF(COUNTIFS(TabSynthez[Test],"="&amp;$AE88&amp;".*",TabSynthez[Page19],"Invalidé")&gt;0,IF(COUNTIFS(TabSynthez[Test],"="&amp;$AE88&amp;".*",TabSynthez[Page19],"Indéterminé")&gt;0,0,1),0)</f>
        <v>0</v>
      </c>
      <c r="AZ201" s="256">
        <f>IF(COUNTIFS(TabSynthez[Test],"="&amp;$AE88&amp;".*",TabSynthez[Page20],"Invalidé")&gt;0,IF(COUNTIFS(TabSynthez[Test],"="&amp;$AE88&amp;".*",TabSynthez[Page20],"Indéterminé")&gt;0,0,1),0)</f>
        <v>1</v>
      </c>
      <c r="BA201" s="256">
        <f>IF(COUNTIFS(TabSynthez[Test],"="&amp;$AE88&amp;".*",TabSynthez[Page21],"Invalidé")&gt;0,IF(COUNTIFS(TabSynthez[Test],"="&amp;$AE88&amp;".*",TabSynthez[Page21],"Indéterminé")&gt;0,0,1),0)</f>
        <v>0</v>
      </c>
    </row>
    <row r="202" spans="1:53" s="9" customFormat="1" x14ac:dyDescent="0.25">
      <c r="A202" s="68"/>
      <c r="B202" s="79" t="str">
        <f>Modèle!B204</f>
        <v>Formulaires</v>
      </c>
      <c r="C202" s="89" t="str">
        <f>Modèle!D204</f>
        <v>11.8.1</v>
      </c>
      <c r="D202" s="87" t="str">
        <f>Modèle!E204</f>
        <v>A</v>
      </c>
      <c r="E202" s="190">
        <f ca="1">COUNTIF(OFFSET(Synthèse!$G211,0,0,1,COUNTA(Synthèse!$10:$10)-6),"="&amp;$E$1)</f>
        <v>0</v>
      </c>
      <c r="F202" s="190">
        <f ca="1">COUNTIF(OFFSET(Synthèse!$G211,0,0,1,COUNTA(Synthèse!$10:$10)-6),"="&amp;$F$1)</f>
        <v>0</v>
      </c>
      <c r="G202" s="190">
        <f ca="1">COUNTIF(OFFSET(Synthèse!$G211,0,0,1,COUNTA(Synthèse!$10:$10)-6),"="&amp;$G$1)</f>
        <v>0</v>
      </c>
      <c r="H202" s="190">
        <f ca="1">COUNTIF(OFFSET(Synthèse!$G211,0,0,1,COUNTA(Synthèse!$10:$10)-6),"="&amp;$H$1)</f>
        <v>21</v>
      </c>
      <c r="I202" s="214">
        <f t="shared" ca="1" si="28"/>
        <v>21</v>
      </c>
      <c r="J202" s="68"/>
      <c r="K202" s="96"/>
      <c r="S202" s="68"/>
      <c r="U202" s="68"/>
      <c r="X202" s="68"/>
      <c r="AA202" s="68"/>
      <c r="AD202" s="68"/>
      <c r="AE202" s="224" t="str">
        <f t="shared" si="29"/>
        <v>10.13</v>
      </c>
      <c r="AG202" s="256">
        <f>IF(COUNTIFS(TabSynthez[Test],"="&amp;$AE89&amp;".*",TabSynthez[Page1],"Invalidé")&gt;0,IF(COUNTIFS(TabSynthez[Test],"="&amp;$AE89&amp;".*",TabSynthez[Page1],"Indéterminé")&gt;0,0,1),0)</f>
        <v>0</v>
      </c>
      <c r="AH202" s="256">
        <f>IF(COUNTIFS(TabSynthez[Test],"="&amp;$AE89&amp;".*",TabSynthez[Page2],"Invalidé")&gt;0,IF(COUNTIFS(TabSynthez[Test],"="&amp;$AE89&amp;".*",TabSynthez[Page2],"Indéterminé")&gt;0,0,1),0)</f>
        <v>1</v>
      </c>
      <c r="AI202" s="256">
        <f>IF(COUNTIFS(TabSynthez[Test],"="&amp;$AE89&amp;".*",TabSynthez[Page3],"Invalidé")&gt;0,IF(COUNTIFS(TabSynthez[Test],"="&amp;$AE89&amp;".*",TabSynthez[Page3],"Indéterminé")&gt;0,0,1),0)</f>
        <v>0</v>
      </c>
      <c r="AJ202" s="256">
        <f>IF(COUNTIFS(TabSynthez[Test],"="&amp;$AE89&amp;".*",TabSynthez[Page4],"Invalidé")&gt;0,IF(COUNTIFS(TabSynthez[Test],"="&amp;$AE89&amp;".*",TabSynthez[Page4],"Indéterminé")&gt;0,0,1),0)</f>
        <v>0</v>
      </c>
      <c r="AK202" s="256">
        <f>IF(COUNTIFS(TabSynthez[Test],"="&amp;$AE89&amp;".*",TabSynthez[Page5],"Invalidé")&gt;0,IF(COUNTIFS(TabSynthez[Test],"="&amp;$AE89&amp;".*",TabSynthez[Page5],"Indéterminé")&gt;0,0,1),0)</f>
        <v>0</v>
      </c>
      <c r="AL202" s="256">
        <f>IF(COUNTIFS(TabSynthez[Test],"="&amp;$AE89&amp;".*",TabSynthez[Page6],"Invalidé")&gt;0,IF(COUNTIFS(TabSynthez[Test],"="&amp;$AE89&amp;".*",TabSynthez[Page6],"Indéterminé")&gt;0,0,1),0)</f>
        <v>0</v>
      </c>
      <c r="AM202" s="256">
        <f>IF(COUNTIFS(TabSynthez[Test],"="&amp;$AE89&amp;".*",TabSynthez[Page7],"Invalidé")&gt;0,IF(COUNTIFS(TabSynthez[Test],"="&amp;$AE89&amp;".*",TabSynthez[Page7],"Indéterminé")&gt;0,0,1),0)</f>
        <v>0</v>
      </c>
      <c r="AN202" s="256">
        <f>IF(COUNTIFS(TabSynthez[Test],"="&amp;$AE89&amp;".*",TabSynthez[Page8],"Invalidé")&gt;0,IF(COUNTIFS(TabSynthez[Test],"="&amp;$AE89&amp;".*",TabSynthez[Page8],"Indéterminé")&gt;0,0,1),0)</f>
        <v>0</v>
      </c>
      <c r="AO202" s="256">
        <f>IF(COUNTIFS(TabSynthez[Test],"="&amp;$AE89&amp;".*",TabSynthez[Page9],"Invalidé")&gt;0,IF(COUNTIFS(TabSynthez[Test],"="&amp;$AE89&amp;".*",TabSynthez[Page9],"Indéterminé")&gt;0,0,1),0)</f>
        <v>0</v>
      </c>
      <c r="AP202" s="256">
        <f>IF(COUNTIFS(TabSynthez[Test],"="&amp;$AE89&amp;".*",TabSynthez[Page10],"Invalidé")&gt;0,IF(COUNTIFS(TabSynthez[Test],"="&amp;$AE89&amp;".*",TabSynthez[Page10],"Indéterminé")&gt;0,0,1),0)</f>
        <v>0</v>
      </c>
      <c r="AQ202" s="256">
        <f>IF(COUNTIFS(TabSynthez[Test],"="&amp;$AE89&amp;".*",TabSynthez[Page11],"Invalidé")&gt;0,IF(COUNTIFS(TabSynthez[Test],"="&amp;$AE89&amp;".*",TabSynthez[Page11],"Indéterminé")&gt;0,0,1),0)</f>
        <v>0</v>
      </c>
      <c r="AR202" s="256">
        <f>IF(COUNTIFS(TabSynthez[Test],"="&amp;$AE89&amp;".*",TabSynthez[Page12],"Invalidé")&gt;0,IF(COUNTIFS(TabSynthez[Test],"="&amp;$AE89&amp;".*",TabSynthez[Page12],"Indéterminé")&gt;0,0,1),0)</f>
        <v>0</v>
      </c>
      <c r="AS202" s="256">
        <f>IF(COUNTIFS(TabSynthez[Test],"="&amp;$AE89&amp;".*",TabSynthez[Page13],"Invalidé")&gt;0,IF(COUNTIFS(TabSynthez[Test],"="&amp;$AE89&amp;".*",TabSynthez[Page13],"Indéterminé")&gt;0,0,1),0)</f>
        <v>0</v>
      </c>
      <c r="AT202" s="256">
        <f>IF(COUNTIFS(TabSynthez[Test],"="&amp;$AE89&amp;".*",TabSynthez[Page14],"Invalidé")&gt;0,IF(COUNTIFS(TabSynthez[Test],"="&amp;$AE89&amp;".*",TabSynthez[Page14],"Indéterminé")&gt;0,0,1),0)</f>
        <v>0</v>
      </c>
      <c r="AU202" s="256">
        <f>IF(COUNTIFS(TabSynthez[Test],"="&amp;$AE89&amp;".*",TabSynthez[Page15],"Invalidé")&gt;0,IF(COUNTIFS(TabSynthez[Test],"="&amp;$AE89&amp;".*",TabSynthez[Page15],"Indéterminé")&gt;0,0,1),0)</f>
        <v>0</v>
      </c>
      <c r="AV202" s="256">
        <f>IF(COUNTIFS(TabSynthez[Test],"="&amp;$AE89&amp;".*",TabSynthez[Page16],"Invalidé")&gt;0,IF(COUNTIFS(TabSynthez[Test],"="&amp;$AE89&amp;".*",TabSynthez[Page16],"Indéterminé")&gt;0,0,1),0)</f>
        <v>0</v>
      </c>
      <c r="AW202" s="256">
        <f>IF(COUNTIFS(TabSynthez[Test],"="&amp;$AE89&amp;".*",TabSynthez[Page17],"Invalidé")&gt;0,IF(COUNTIFS(TabSynthez[Test],"="&amp;$AE89&amp;".*",TabSynthez[Page17],"Indéterminé")&gt;0,0,1),0)</f>
        <v>0</v>
      </c>
      <c r="AX202" s="256">
        <f>IF(COUNTIFS(TabSynthez[Test],"="&amp;$AE89&amp;".*",TabSynthez[Page18],"Invalidé")&gt;0,IF(COUNTIFS(TabSynthez[Test],"="&amp;$AE89&amp;".*",TabSynthez[Page18],"Indéterminé")&gt;0,0,1),0)</f>
        <v>0</v>
      </c>
      <c r="AY202" s="256">
        <f>IF(COUNTIFS(TabSynthez[Test],"="&amp;$AE89&amp;".*",TabSynthez[Page19],"Invalidé")&gt;0,IF(COUNTIFS(TabSynthez[Test],"="&amp;$AE89&amp;".*",TabSynthez[Page19],"Indéterminé")&gt;0,0,1),0)</f>
        <v>0</v>
      </c>
      <c r="AZ202" s="256">
        <f>IF(COUNTIFS(TabSynthez[Test],"="&amp;$AE89&amp;".*",TabSynthez[Page20],"Invalidé")&gt;0,IF(COUNTIFS(TabSynthez[Test],"="&amp;$AE89&amp;".*",TabSynthez[Page20],"Indéterminé")&gt;0,0,1),0)</f>
        <v>0</v>
      </c>
      <c r="BA202" s="256">
        <f>IF(COUNTIFS(TabSynthez[Test],"="&amp;$AE89&amp;".*",TabSynthez[Page21],"Invalidé")&gt;0,IF(COUNTIFS(TabSynthez[Test],"="&amp;$AE89&amp;".*",TabSynthez[Page21],"Indéterminé")&gt;0,0,1),0)</f>
        <v>0</v>
      </c>
    </row>
    <row r="203" spans="1:53" s="9" customFormat="1" x14ac:dyDescent="0.25">
      <c r="A203" s="68"/>
      <c r="B203" s="79" t="str">
        <f>Modèle!B205</f>
        <v>Formulaires</v>
      </c>
      <c r="C203" s="89" t="str">
        <f>Modèle!D205</f>
        <v>11.8.2</v>
      </c>
      <c r="D203" s="87" t="str">
        <f>Modèle!E205</f>
        <v>A</v>
      </c>
      <c r="E203" s="190">
        <f ca="1">COUNTIF(OFFSET(Synthèse!$G212,0,0,1,COUNTA(Synthèse!$10:$10)-6),"="&amp;$E$1)</f>
        <v>0</v>
      </c>
      <c r="F203" s="190">
        <f ca="1">COUNTIF(OFFSET(Synthèse!$G212,0,0,1,COUNTA(Synthèse!$10:$10)-6),"="&amp;$F$1)</f>
        <v>0</v>
      </c>
      <c r="G203" s="190">
        <f ca="1">COUNTIF(OFFSET(Synthèse!$G212,0,0,1,COUNTA(Synthèse!$10:$10)-6),"="&amp;$G$1)</f>
        <v>0</v>
      </c>
      <c r="H203" s="190">
        <f ca="1">COUNTIF(OFFSET(Synthèse!$G212,0,0,1,COUNTA(Synthèse!$10:$10)-6),"="&amp;$H$1)</f>
        <v>21</v>
      </c>
      <c r="I203" s="214">
        <f t="shared" ca="1" si="28"/>
        <v>21</v>
      </c>
      <c r="J203" s="68"/>
      <c r="K203" s="96"/>
      <c r="S203" s="68"/>
      <c r="U203" s="68"/>
      <c r="X203" s="68"/>
      <c r="AA203" s="68"/>
      <c r="AD203" s="68"/>
      <c r="AE203" s="224" t="str">
        <f t="shared" si="29"/>
        <v>10.14</v>
      </c>
      <c r="AG203" s="256">
        <f>IF(COUNTIFS(TabSynthez[Test],"="&amp;$AE90&amp;".*",TabSynthez[Page1],"Invalidé")&gt;0,IF(COUNTIFS(TabSynthez[Test],"="&amp;$AE90&amp;".*",TabSynthez[Page1],"Indéterminé")&gt;0,0,1),0)</f>
        <v>0</v>
      </c>
      <c r="AH203" s="256">
        <f>IF(COUNTIFS(TabSynthez[Test],"="&amp;$AE90&amp;".*",TabSynthez[Page2],"Invalidé")&gt;0,IF(COUNTIFS(TabSynthez[Test],"="&amp;$AE90&amp;".*",TabSynthez[Page2],"Indéterminé")&gt;0,0,1),0)</f>
        <v>0</v>
      </c>
      <c r="AI203" s="256">
        <f>IF(COUNTIFS(TabSynthez[Test],"="&amp;$AE90&amp;".*",TabSynthez[Page3],"Invalidé")&gt;0,IF(COUNTIFS(TabSynthez[Test],"="&amp;$AE90&amp;".*",TabSynthez[Page3],"Indéterminé")&gt;0,0,1),0)</f>
        <v>0</v>
      </c>
      <c r="AJ203" s="256">
        <f>IF(COUNTIFS(TabSynthez[Test],"="&amp;$AE90&amp;".*",TabSynthez[Page4],"Invalidé")&gt;0,IF(COUNTIFS(TabSynthez[Test],"="&amp;$AE90&amp;".*",TabSynthez[Page4],"Indéterminé")&gt;0,0,1),0)</f>
        <v>0</v>
      </c>
      <c r="AK203" s="256">
        <f>IF(COUNTIFS(TabSynthez[Test],"="&amp;$AE90&amp;".*",TabSynthez[Page5],"Invalidé")&gt;0,IF(COUNTIFS(TabSynthez[Test],"="&amp;$AE90&amp;".*",TabSynthez[Page5],"Indéterminé")&gt;0,0,1),0)</f>
        <v>0</v>
      </c>
      <c r="AL203" s="256">
        <f>IF(COUNTIFS(TabSynthez[Test],"="&amp;$AE90&amp;".*",TabSynthez[Page6],"Invalidé")&gt;0,IF(COUNTIFS(TabSynthez[Test],"="&amp;$AE90&amp;".*",TabSynthez[Page6],"Indéterminé")&gt;0,0,1),0)</f>
        <v>0</v>
      </c>
      <c r="AM203" s="256">
        <f>IF(COUNTIFS(TabSynthez[Test],"="&amp;$AE90&amp;".*",TabSynthez[Page7],"Invalidé")&gt;0,IF(COUNTIFS(TabSynthez[Test],"="&amp;$AE90&amp;".*",TabSynthez[Page7],"Indéterminé")&gt;0,0,1),0)</f>
        <v>0</v>
      </c>
      <c r="AN203" s="256">
        <f>IF(COUNTIFS(TabSynthez[Test],"="&amp;$AE90&amp;".*",TabSynthez[Page8],"Invalidé")&gt;0,IF(COUNTIFS(TabSynthez[Test],"="&amp;$AE90&amp;".*",TabSynthez[Page8],"Indéterminé")&gt;0,0,1),0)</f>
        <v>0</v>
      </c>
      <c r="AO203" s="256">
        <f>IF(COUNTIFS(TabSynthez[Test],"="&amp;$AE90&amp;".*",TabSynthez[Page9],"Invalidé")&gt;0,IF(COUNTIFS(TabSynthez[Test],"="&amp;$AE90&amp;".*",TabSynthez[Page9],"Indéterminé")&gt;0,0,1),0)</f>
        <v>0</v>
      </c>
      <c r="AP203" s="256">
        <f>IF(COUNTIFS(TabSynthez[Test],"="&amp;$AE90&amp;".*",TabSynthez[Page10],"Invalidé")&gt;0,IF(COUNTIFS(TabSynthez[Test],"="&amp;$AE90&amp;".*",TabSynthez[Page10],"Indéterminé")&gt;0,0,1),0)</f>
        <v>0</v>
      </c>
      <c r="AQ203" s="256">
        <f>IF(COUNTIFS(TabSynthez[Test],"="&amp;$AE90&amp;".*",TabSynthez[Page11],"Invalidé")&gt;0,IF(COUNTIFS(TabSynthez[Test],"="&amp;$AE90&amp;".*",TabSynthez[Page11],"Indéterminé")&gt;0,0,1),0)</f>
        <v>0</v>
      </c>
      <c r="AR203" s="256">
        <f>IF(COUNTIFS(TabSynthez[Test],"="&amp;$AE90&amp;".*",TabSynthez[Page12],"Invalidé")&gt;0,IF(COUNTIFS(TabSynthez[Test],"="&amp;$AE90&amp;".*",TabSynthez[Page12],"Indéterminé")&gt;0,0,1),0)</f>
        <v>0</v>
      </c>
      <c r="AS203" s="256">
        <f>IF(COUNTIFS(TabSynthez[Test],"="&amp;$AE90&amp;".*",TabSynthez[Page13],"Invalidé")&gt;0,IF(COUNTIFS(TabSynthez[Test],"="&amp;$AE90&amp;".*",TabSynthez[Page13],"Indéterminé")&gt;0,0,1),0)</f>
        <v>0</v>
      </c>
      <c r="AT203" s="256">
        <f>IF(COUNTIFS(TabSynthez[Test],"="&amp;$AE90&amp;".*",TabSynthez[Page14],"Invalidé")&gt;0,IF(COUNTIFS(TabSynthez[Test],"="&amp;$AE90&amp;".*",TabSynthez[Page14],"Indéterminé")&gt;0,0,1),0)</f>
        <v>0</v>
      </c>
      <c r="AU203" s="256">
        <f>IF(COUNTIFS(TabSynthez[Test],"="&amp;$AE90&amp;".*",TabSynthez[Page15],"Invalidé")&gt;0,IF(COUNTIFS(TabSynthez[Test],"="&amp;$AE90&amp;".*",TabSynthez[Page15],"Indéterminé")&gt;0,0,1),0)</f>
        <v>0</v>
      </c>
      <c r="AV203" s="256">
        <f>IF(COUNTIFS(TabSynthez[Test],"="&amp;$AE90&amp;".*",TabSynthez[Page16],"Invalidé")&gt;0,IF(COUNTIFS(TabSynthez[Test],"="&amp;$AE90&amp;".*",TabSynthez[Page16],"Indéterminé")&gt;0,0,1),0)</f>
        <v>0</v>
      </c>
      <c r="AW203" s="256">
        <f>IF(COUNTIFS(TabSynthez[Test],"="&amp;$AE90&amp;".*",TabSynthez[Page17],"Invalidé")&gt;0,IF(COUNTIFS(TabSynthez[Test],"="&amp;$AE90&amp;".*",TabSynthez[Page17],"Indéterminé")&gt;0,0,1),0)</f>
        <v>0</v>
      </c>
      <c r="AX203" s="256">
        <f>IF(COUNTIFS(TabSynthez[Test],"="&amp;$AE90&amp;".*",TabSynthez[Page18],"Invalidé")&gt;0,IF(COUNTIFS(TabSynthez[Test],"="&amp;$AE90&amp;".*",TabSynthez[Page18],"Indéterminé")&gt;0,0,1),0)</f>
        <v>0</v>
      </c>
      <c r="AY203" s="256">
        <f>IF(COUNTIFS(TabSynthez[Test],"="&amp;$AE90&amp;".*",TabSynthez[Page19],"Invalidé")&gt;0,IF(COUNTIFS(TabSynthez[Test],"="&amp;$AE90&amp;".*",TabSynthez[Page19],"Indéterminé")&gt;0,0,1),0)</f>
        <v>0</v>
      </c>
      <c r="AZ203" s="256">
        <f>IF(COUNTIFS(TabSynthez[Test],"="&amp;$AE90&amp;".*",TabSynthez[Page20],"Invalidé")&gt;0,IF(COUNTIFS(TabSynthez[Test],"="&amp;$AE90&amp;".*",TabSynthez[Page20],"Indéterminé")&gt;0,0,1),0)</f>
        <v>0</v>
      </c>
      <c r="BA203" s="256">
        <f>IF(COUNTIFS(TabSynthez[Test],"="&amp;$AE90&amp;".*",TabSynthez[Page21],"Invalidé")&gt;0,IF(COUNTIFS(TabSynthez[Test],"="&amp;$AE90&amp;".*",TabSynthez[Page21],"Indéterminé")&gt;0,0,1),0)</f>
        <v>0</v>
      </c>
    </row>
    <row r="204" spans="1:53" s="9" customFormat="1" x14ac:dyDescent="0.25">
      <c r="A204" s="68"/>
      <c r="B204" s="79" t="str">
        <f>Modèle!B206</f>
        <v>Formulaires</v>
      </c>
      <c r="C204" s="89" t="str">
        <f>Modèle!D206</f>
        <v>11.8.3</v>
      </c>
      <c r="D204" s="87" t="str">
        <f>Modèle!E206</f>
        <v>A</v>
      </c>
      <c r="E204" s="190">
        <f ca="1">COUNTIF(OFFSET(Synthèse!$G213,0,0,1,COUNTA(Synthèse!$10:$10)-6),"="&amp;$E$1)</f>
        <v>0</v>
      </c>
      <c r="F204" s="190">
        <f ca="1">COUNTIF(OFFSET(Synthèse!$G213,0,0,1,COUNTA(Synthèse!$10:$10)-6),"="&amp;$F$1)</f>
        <v>0</v>
      </c>
      <c r="G204" s="190">
        <f ca="1">COUNTIF(OFFSET(Synthèse!$G213,0,0,1,COUNTA(Synthèse!$10:$10)-6),"="&amp;$G$1)</f>
        <v>0</v>
      </c>
      <c r="H204" s="190">
        <f ca="1">COUNTIF(OFFSET(Synthèse!$G213,0,0,1,COUNTA(Synthèse!$10:$10)-6),"="&amp;$H$1)</f>
        <v>21</v>
      </c>
      <c r="I204" s="214">
        <f t="shared" ca="1" si="28"/>
        <v>21</v>
      </c>
      <c r="J204" s="68"/>
      <c r="K204" s="96"/>
      <c r="S204" s="68"/>
      <c r="U204" s="68"/>
      <c r="X204" s="68"/>
      <c r="AA204" s="68"/>
      <c r="AD204" s="68"/>
      <c r="AE204" s="224" t="str">
        <f t="shared" si="29"/>
        <v>11.1</v>
      </c>
      <c r="AG204" s="256">
        <f>IF(COUNTIFS(TabSynthez[Test],"="&amp;$AE91&amp;".*",TabSynthez[Page1],"Invalidé")&gt;0,IF(COUNTIFS(TabSynthez[Test],"="&amp;$AE91&amp;".*",TabSynthez[Page1],"Indéterminé")&gt;0,0,1),0)</f>
        <v>0</v>
      </c>
      <c r="AH204" s="256">
        <f>IF(COUNTIFS(TabSynthez[Test],"="&amp;$AE91&amp;".*",TabSynthez[Page2],"Invalidé")&gt;0,IF(COUNTIFS(TabSynthez[Test],"="&amp;$AE91&amp;".*",TabSynthez[Page2],"Indéterminé")&gt;0,0,1),0)</f>
        <v>1</v>
      </c>
      <c r="AI204" s="256">
        <f>IF(COUNTIFS(TabSynthez[Test],"="&amp;$AE91&amp;".*",TabSynthez[Page3],"Invalidé")&gt;0,IF(COUNTIFS(TabSynthez[Test],"="&amp;$AE91&amp;".*",TabSynthez[Page3],"Indéterminé")&gt;0,0,1),0)</f>
        <v>0</v>
      </c>
      <c r="AJ204" s="256">
        <f>IF(COUNTIFS(TabSynthez[Test],"="&amp;$AE91&amp;".*",TabSynthez[Page4],"Invalidé")&gt;0,IF(COUNTIFS(TabSynthez[Test],"="&amp;$AE91&amp;".*",TabSynthez[Page4],"Indéterminé")&gt;0,0,1),0)</f>
        <v>0</v>
      </c>
      <c r="AK204" s="256">
        <f>IF(COUNTIFS(TabSynthez[Test],"="&amp;$AE91&amp;".*",TabSynthez[Page5],"Invalidé")&gt;0,IF(COUNTIFS(TabSynthez[Test],"="&amp;$AE91&amp;".*",TabSynthez[Page5],"Indéterminé")&gt;0,0,1),0)</f>
        <v>0</v>
      </c>
      <c r="AL204" s="256">
        <f>IF(COUNTIFS(TabSynthez[Test],"="&amp;$AE91&amp;".*",TabSynthez[Page6],"Invalidé")&gt;0,IF(COUNTIFS(TabSynthez[Test],"="&amp;$AE91&amp;".*",TabSynthez[Page6],"Indéterminé")&gt;0,0,1),0)</f>
        <v>0</v>
      </c>
      <c r="AM204" s="256">
        <f>IF(COUNTIFS(TabSynthez[Test],"="&amp;$AE91&amp;".*",TabSynthez[Page7],"Invalidé")&gt;0,IF(COUNTIFS(TabSynthez[Test],"="&amp;$AE91&amp;".*",TabSynthez[Page7],"Indéterminé")&gt;0,0,1),0)</f>
        <v>0</v>
      </c>
      <c r="AN204" s="256">
        <f>IF(COUNTIFS(TabSynthez[Test],"="&amp;$AE91&amp;".*",TabSynthez[Page8],"Invalidé")&gt;0,IF(COUNTIFS(TabSynthez[Test],"="&amp;$AE91&amp;".*",TabSynthez[Page8],"Indéterminé")&gt;0,0,1),0)</f>
        <v>1</v>
      </c>
      <c r="AO204" s="256">
        <f>IF(COUNTIFS(TabSynthez[Test],"="&amp;$AE91&amp;".*",TabSynthez[Page9],"Invalidé")&gt;0,IF(COUNTIFS(TabSynthez[Test],"="&amp;$AE91&amp;".*",TabSynthez[Page9],"Indéterminé")&gt;0,0,1),0)</f>
        <v>0</v>
      </c>
      <c r="AP204" s="256">
        <f>IF(COUNTIFS(TabSynthez[Test],"="&amp;$AE91&amp;".*",TabSynthez[Page10],"Invalidé")&gt;0,IF(COUNTIFS(TabSynthez[Test],"="&amp;$AE91&amp;".*",TabSynthez[Page10],"Indéterminé")&gt;0,0,1),0)</f>
        <v>0</v>
      </c>
      <c r="AQ204" s="256">
        <f>IF(COUNTIFS(TabSynthez[Test],"="&amp;$AE91&amp;".*",TabSynthez[Page11],"Invalidé")&gt;0,IF(COUNTIFS(TabSynthez[Test],"="&amp;$AE91&amp;".*",TabSynthez[Page11],"Indéterminé")&gt;0,0,1),0)</f>
        <v>0</v>
      </c>
      <c r="AR204" s="256">
        <f>IF(COUNTIFS(TabSynthez[Test],"="&amp;$AE91&amp;".*",TabSynthez[Page12],"Invalidé")&gt;0,IF(COUNTIFS(TabSynthez[Test],"="&amp;$AE91&amp;".*",TabSynthez[Page12],"Indéterminé")&gt;0,0,1),0)</f>
        <v>0</v>
      </c>
      <c r="AS204" s="256">
        <f>IF(COUNTIFS(TabSynthez[Test],"="&amp;$AE91&amp;".*",TabSynthez[Page13],"Invalidé")&gt;0,IF(COUNTIFS(TabSynthez[Test],"="&amp;$AE91&amp;".*",TabSynthez[Page13],"Indéterminé")&gt;0,0,1),0)</f>
        <v>0</v>
      </c>
      <c r="AT204" s="256">
        <f>IF(COUNTIFS(TabSynthez[Test],"="&amp;$AE91&amp;".*",TabSynthez[Page14],"Invalidé")&gt;0,IF(COUNTIFS(TabSynthez[Test],"="&amp;$AE91&amp;".*",TabSynthez[Page14],"Indéterminé")&gt;0,0,1),0)</f>
        <v>0</v>
      </c>
      <c r="AU204" s="256">
        <f>IF(COUNTIFS(TabSynthez[Test],"="&amp;$AE91&amp;".*",TabSynthez[Page15],"Invalidé")&gt;0,IF(COUNTIFS(TabSynthez[Test],"="&amp;$AE91&amp;".*",TabSynthez[Page15],"Indéterminé")&gt;0,0,1),0)</f>
        <v>0</v>
      </c>
      <c r="AV204" s="256">
        <f>IF(COUNTIFS(TabSynthez[Test],"="&amp;$AE91&amp;".*",TabSynthez[Page16],"Invalidé")&gt;0,IF(COUNTIFS(TabSynthez[Test],"="&amp;$AE91&amp;".*",TabSynthez[Page16],"Indéterminé")&gt;0,0,1),0)</f>
        <v>0</v>
      </c>
      <c r="AW204" s="256">
        <f>IF(COUNTIFS(TabSynthez[Test],"="&amp;$AE91&amp;".*",TabSynthez[Page17],"Invalidé")&gt;0,IF(COUNTIFS(TabSynthez[Test],"="&amp;$AE91&amp;".*",TabSynthez[Page17],"Indéterminé")&gt;0,0,1),0)</f>
        <v>0</v>
      </c>
      <c r="AX204" s="256">
        <f>IF(COUNTIFS(TabSynthez[Test],"="&amp;$AE91&amp;".*",TabSynthez[Page18],"Invalidé")&gt;0,IF(COUNTIFS(TabSynthez[Test],"="&amp;$AE91&amp;".*",TabSynthez[Page18],"Indéterminé")&gt;0,0,1),0)</f>
        <v>0</v>
      </c>
      <c r="AY204" s="256">
        <f>IF(COUNTIFS(TabSynthez[Test],"="&amp;$AE91&amp;".*",TabSynthez[Page19],"Invalidé")&gt;0,IF(COUNTIFS(TabSynthez[Test],"="&amp;$AE91&amp;".*",TabSynthez[Page19],"Indéterminé")&gt;0,0,1),0)</f>
        <v>0</v>
      </c>
      <c r="AZ204" s="256">
        <f>IF(COUNTIFS(TabSynthez[Test],"="&amp;$AE91&amp;".*",TabSynthez[Page20],"Invalidé")&gt;0,IF(COUNTIFS(TabSynthez[Test],"="&amp;$AE91&amp;".*",TabSynthez[Page20],"Indéterminé")&gt;0,0,1),0)</f>
        <v>1</v>
      </c>
      <c r="BA204" s="256">
        <f>IF(COUNTIFS(TabSynthez[Test],"="&amp;$AE91&amp;".*",TabSynthez[Page21],"Invalidé")&gt;0,IF(COUNTIFS(TabSynthez[Test],"="&amp;$AE91&amp;".*",TabSynthez[Page21],"Indéterminé")&gt;0,0,1),0)</f>
        <v>0</v>
      </c>
    </row>
    <row r="205" spans="1:53" s="9" customFormat="1" x14ac:dyDescent="0.25">
      <c r="A205" s="68"/>
      <c r="B205" s="78" t="str">
        <f>Modèle!B207</f>
        <v>Formulaires</v>
      </c>
      <c r="C205" s="88" t="str">
        <f>Modèle!D207</f>
        <v>11.9.1</v>
      </c>
      <c r="D205" s="85" t="str">
        <f>Modèle!E207</f>
        <v>A</v>
      </c>
      <c r="E205" s="189">
        <f ca="1">COUNTIF(OFFSET(Synthèse!$G214,0,0,1,COUNTA(Synthèse!$10:$10)-6),"="&amp;$E$1)</f>
        <v>4</v>
      </c>
      <c r="F205" s="189">
        <f ca="1">COUNTIF(OFFSET(Synthèse!$G214,0,0,1,COUNTA(Synthèse!$10:$10)-6),"="&amp;$F$1)</f>
        <v>7</v>
      </c>
      <c r="G205" s="189">
        <f ca="1">COUNTIF(OFFSET(Synthèse!$G214,0,0,1,COUNTA(Synthèse!$10:$10)-6),"="&amp;$G$1)</f>
        <v>0</v>
      </c>
      <c r="H205" s="189">
        <f ca="1">COUNTIF(OFFSET(Synthèse!$G214,0,0,1,COUNTA(Synthèse!$10:$10)-6),"="&amp;$H$1)</f>
        <v>10</v>
      </c>
      <c r="I205" s="214">
        <f t="shared" ca="1" si="28"/>
        <v>21</v>
      </c>
      <c r="J205" s="68"/>
      <c r="K205" s="96"/>
      <c r="S205" s="68"/>
      <c r="U205" s="68"/>
      <c r="X205" s="68"/>
      <c r="AA205" s="68"/>
      <c r="AD205" s="68"/>
      <c r="AE205" s="224" t="str">
        <f t="shared" si="29"/>
        <v>11.2</v>
      </c>
      <c r="AG205" s="256">
        <f>IF(COUNTIFS(TabSynthez[Test],"="&amp;$AE92&amp;".*",TabSynthez[Page1],"Invalidé")&gt;0,IF(COUNTIFS(TabSynthez[Test],"="&amp;$AE92&amp;".*",TabSynthez[Page1],"Indéterminé")&gt;0,0,1),0)</f>
        <v>0</v>
      </c>
      <c r="AH205" s="256">
        <f>IF(COUNTIFS(TabSynthez[Test],"="&amp;$AE92&amp;".*",TabSynthez[Page2],"Invalidé")&gt;0,IF(COUNTIFS(TabSynthez[Test],"="&amp;$AE92&amp;".*",TabSynthez[Page2],"Indéterminé")&gt;0,0,1),0)</f>
        <v>0</v>
      </c>
      <c r="AI205" s="256">
        <f>IF(COUNTIFS(TabSynthez[Test],"="&amp;$AE92&amp;".*",TabSynthez[Page3],"Invalidé")&gt;0,IF(COUNTIFS(TabSynthez[Test],"="&amp;$AE92&amp;".*",TabSynthez[Page3],"Indéterminé")&gt;0,0,1),0)</f>
        <v>0</v>
      </c>
      <c r="AJ205" s="256">
        <f>IF(COUNTIFS(TabSynthez[Test],"="&amp;$AE92&amp;".*",TabSynthez[Page4],"Invalidé")&gt;0,IF(COUNTIFS(TabSynthez[Test],"="&amp;$AE92&amp;".*",TabSynthez[Page4],"Indéterminé")&gt;0,0,1),0)</f>
        <v>1</v>
      </c>
      <c r="AK205" s="256">
        <f>IF(COUNTIFS(TabSynthez[Test],"="&amp;$AE92&amp;".*",TabSynthez[Page5],"Invalidé")&gt;0,IF(COUNTIFS(TabSynthez[Test],"="&amp;$AE92&amp;".*",TabSynthez[Page5],"Indéterminé")&gt;0,0,1),0)</f>
        <v>0</v>
      </c>
      <c r="AL205" s="256">
        <f>IF(COUNTIFS(TabSynthez[Test],"="&amp;$AE92&amp;".*",TabSynthez[Page6],"Invalidé")&gt;0,IF(COUNTIFS(TabSynthez[Test],"="&amp;$AE92&amp;".*",TabSynthez[Page6],"Indéterminé")&gt;0,0,1),0)</f>
        <v>0</v>
      </c>
      <c r="AM205" s="256">
        <f>IF(COUNTIFS(TabSynthez[Test],"="&amp;$AE92&amp;".*",TabSynthez[Page7],"Invalidé")&gt;0,IF(COUNTIFS(TabSynthez[Test],"="&amp;$AE92&amp;".*",TabSynthez[Page7],"Indéterminé")&gt;0,0,1),0)</f>
        <v>0</v>
      </c>
      <c r="AN205" s="256">
        <f>IF(COUNTIFS(TabSynthez[Test],"="&amp;$AE92&amp;".*",TabSynthez[Page8],"Invalidé")&gt;0,IF(COUNTIFS(TabSynthez[Test],"="&amp;$AE92&amp;".*",TabSynthez[Page8],"Indéterminé")&gt;0,0,1),0)</f>
        <v>0</v>
      </c>
      <c r="AO205" s="256">
        <f>IF(COUNTIFS(TabSynthez[Test],"="&amp;$AE92&amp;".*",TabSynthez[Page9],"Invalidé")&gt;0,IF(COUNTIFS(TabSynthez[Test],"="&amp;$AE92&amp;".*",TabSynthez[Page9],"Indéterminé")&gt;0,0,1),0)</f>
        <v>0</v>
      </c>
      <c r="AP205" s="256">
        <f>IF(COUNTIFS(TabSynthez[Test],"="&amp;$AE92&amp;".*",TabSynthez[Page10],"Invalidé")&gt;0,IF(COUNTIFS(TabSynthez[Test],"="&amp;$AE92&amp;".*",TabSynthez[Page10],"Indéterminé")&gt;0,0,1),0)</f>
        <v>0</v>
      </c>
      <c r="AQ205" s="256">
        <f>IF(COUNTIFS(TabSynthez[Test],"="&amp;$AE92&amp;".*",TabSynthez[Page11],"Invalidé")&gt;0,IF(COUNTIFS(TabSynthez[Test],"="&amp;$AE92&amp;".*",TabSynthez[Page11],"Indéterminé")&gt;0,0,1),0)</f>
        <v>1</v>
      </c>
      <c r="AR205" s="256">
        <f>IF(COUNTIFS(TabSynthez[Test],"="&amp;$AE92&amp;".*",TabSynthez[Page12],"Invalidé")&gt;0,IF(COUNTIFS(TabSynthez[Test],"="&amp;$AE92&amp;".*",TabSynthez[Page12],"Indéterminé")&gt;0,0,1),0)</f>
        <v>1</v>
      </c>
      <c r="AS205" s="256">
        <f>IF(COUNTIFS(TabSynthez[Test],"="&amp;$AE92&amp;".*",TabSynthez[Page13],"Invalidé")&gt;0,IF(COUNTIFS(TabSynthez[Test],"="&amp;$AE92&amp;".*",TabSynthez[Page13],"Indéterminé")&gt;0,0,1),0)</f>
        <v>0</v>
      </c>
      <c r="AT205" s="256">
        <f>IF(COUNTIFS(TabSynthez[Test],"="&amp;$AE92&amp;".*",TabSynthez[Page14],"Invalidé")&gt;0,IF(COUNTIFS(TabSynthez[Test],"="&amp;$AE92&amp;".*",TabSynthez[Page14],"Indéterminé")&gt;0,0,1),0)</f>
        <v>1</v>
      </c>
      <c r="AU205" s="256">
        <f>IF(COUNTIFS(TabSynthez[Test],"="&amp;$AE92&amp;".*",TabSynthez[Page15],"Invalidé")&gt;0,IF(COUNTIFS(TabSynthez[Test],"="&amp;$AE92&amp;".*",TabSynthez[Page15],"Indéterminé")&gt;0,0,1),0)</f>
        <v>0</v>
      </c>
      <c r="AV205" s="256">
        <f>IF(COUNTIFS(TabSynthez[Test],"="&amp;$AE92&amp;".*",TabSynthez[Page16],"Invalidé")&gt;0,IF(COUNTIFS(TabSynthez[Test],"="&amp;$AE92&amp;".*",TabSynthez[Page16],"Indéterminé")&gt;0,0,1),0)</f>
        <v>0</v>
      </c>
      <c r="AW205" s="256">
        <f>IF(COUNTIFS(TabSynthez[Test],"="&amp;$AE92&amp;".*",TabSynthez[Page17],"Invalidé")&gt;0,IF(COUNTIFS(TabSynthez[Test],"="&amp;$AE92&amp;".*",TabSynthez[Page17],"Indéterminé")&gt;0,0,1),0)</f>
        <v>0</v>
      </c>
      <c r="AX205" s="256">
        <f>IF(COUNTIFS(TabSynthez[Test],"="&amp;$AE92&amp;".*",TabSynthez[Page18],"Invalidé")&gt;0,IF(COUNTIFS(TabSynthez[Test],"="&amp;$AE92&amp;".*",TabSynthez[Page18],"Indéterminé")&gt;0,0,1),0)</f>
        <v>0</v>
      </c>
      <c r="AY205" s="256">
        <f>IF(COUNTIFS(TabSynthez[Test],"="&amp;$AE92&amp;".*",TabSynthez[Page19],"Invalidé")&gt;0,IF(COUNTIFS(TabSynthez[Test],"="&amp;$AE92&amp;".*",TabSynthez[Page19],"Indéterminé")&gt;0,0,1),0)</f>
        <v>0</v>
      </c>
      <c r="AZ205" s="256">
        <f>IF(COUNTIFS(TabSynthez[Test],"="&amp;$AE92&amp;".*",TabSynthez[Page20],"Invalidé")&gt;0,IF(COUNTIFS(TabSynthez[Test],"="&amp;$AE92&amp;".*",TabSynthez[Page20],"Indéterminé")&gt;0,0,1),0)</f>
        <v>0</v>
      </c>
      <c r="BA205" s="256">
        <f>IF(COUNTIFS(TabSynthez[Test],"="&amp;$AE92&amp;".*",TabSynthez[Page21],"Invalidé")&gt;0,IF(COUNTIFS(TabSynthez[Test],"="&amp;$AE92&amp;".*",TabSynthez[Page21],"Indéterminé")&gt;0,0,1),0)</f>
        <v>0</v>
      </c>
    </row>
    <row r="206" spans="1:53" s="9" customFormat="1" x14ac:dyDescent="0.25">
      <c r="A206" s="68"/>
      <c r="B206" s="78" t="str">
        <f>Modèle!B208</f>
        <v>Formulaires</v>
      </c>
      <c r="C206" s="88" t="str">
        <f>Modèle!D208</f>
        <v>11.9.2</v>
      </c>
      <c r="D206" s="85" t="str">
        <f>Modèle!E208</f>
        <v>A</v>
      </c>
      <c r="E206" s="189">
        <f ca="1">COUNTIF(OFFSET(Synthèse!$G215,0,0,1,COUNTA(Synthèse!$10:$10)-6),"="&amp;$E$1)</f>
        <v>2</v>
      </c>
      <c r="F206" s="189">
        <f ca="1">COUNTIF(OFFSET(Synthèse!$G215,0,0,1,COUNTA(Synthèse!$10:$10)-6),"="&amp;$F$1)</f>
        <v>3</v>
      </c>
      <c r="G206" s="189">
        <f ca="1">COUNTIF(OFFSET(Synthèse!$G215,0,0,1,COUNTA(Synthèse!$10:$10)-6),"="&amp;$G$1)</f>
        <v>0</v>
      </c>
      <c r="H206" s="189">
        <f ca="1">COUNTIF(OFFSET(Synthèse!$G215,0,0,1,COUNTA(Synthèse!$10:$10)-6),"="&amp;$H$1)</f>
        <v>16</v>
      </c>
      <c r="I206" s="214">
        <f t="shared" ca="1" si="28"/>
        <v>21</v>
      </c>
      <c r="J206" s="68"/>
      <c r="K206" s="96"/>
      <c r="S206" s="68"/>
      <c r="U206" s="68"/>
      <c r="X206" s="68"/>
      <c r="AA206" s="68"/>
      <c r="AD206" s="68"/>
      <c r="AE206" s="224" t="str">
        <f t="shared" si="29"/>
        <v>11.3</v>
      </c>
      <c r="AG206" s="256">
        <f>IF(COUNTIFS(TabSynthez[Test],"="&amp;$AE93&amp;".*",TabSynthez[Page1],"Invalidé")&gt;0,IF(COUNTIFS(TabSynthez[Test],"="&amp;$AE93&amp;".*",TabSynthez[Page1],"Indéterminé")&gt;0,0,1),0)</f>
        <v>0</v>
      </c>
      <c r="AH206" s="256">
        <f>IF(COUNTIFS(TabSynthez[Test],"="&amp;$AE93&amp;".*",TabSynthez[Page2],"Invalidé")&gt;0,IF(COUNTIFS(TabSynthez[Test],"="&amp;$AE93&amp;".*",TabSynthez[Page2],"Indéterminé")&gt;0,0,1),0)</f>
        <v>0</v>
      </c>
      <c r="AI206" s="256">
        <f>IF(COUNTIFS(TabSynthez[Test],"="&amp;$AE93&amp;".*",TabSynthez[Page3],"Invalidé")&gt;0,IF(COUNTIFS(TabSynthez[Test],"="&amp;$AE93&amp;".*",TabSynthez[Page3],"Indéterminé")&gt;0,0,1),0)</f>
        <v>1</v>
      </c>
      <c r="AJ206" s="256">
        <f>IF(COUNTIFS(TabSynthez[Test],"="&amp;$AE93&amp;".*",TabSynthez[Page4],"Invalidé")&gt;0,IF(COUNTIFS(TabSynthez[Test],"="&amp;$AE93&amp;".*",TabSynthez[Page4],"Indéterminé")&gt;0,0,1),0)</f>
        <v>0</v>
      </c>
      <c r="AK206" s="256">
        <f>IF(COUNTIFS(TabSynthez[Test],"="&amp;$AE93&amp;".*",TabSynthez[Page5],"Invalidé")&gt;0,IF(COUNTIFS(TabSynthez[Test],"="&amp;$AE93&amp;".*",TabSynthez[Page5],"Indéterminé")&gt;0,0,1),0)</f>
        <v>0</v>
      </c>
      <c r="AL206" s="256">
        <f>IF(COUNTIFS(TabSynthez[Test],"="&amp;$AE93&amp;".*",TabSynthez[Page6],"Invalidé")&gt;0,IF(COUNTIFS(TabSynthez[Test],"="&amp;$AE93&amp;".*",TabSynthez[Page6],"Indéterminé")&gt;0,0,1),0)</f>
        <v>0</v>
      </c>
      <c r="AM206" s="256">
        <f>IF(COUNTIFS(TabSynthez[Test],"="&amp;$AE93&amp;".*",TabSynthez[Page7],"Invalidé")&gt;0,IF(COUNTIFS(TabSynthez[Test],"="&amp;$AE93&amp;".*",TabSynthez[Page7],"Indéterminé")&gt;0,0,1),0)</f>
        <v>0</v>
      </c>
      <c r="AN206" s="256">
        <f>IF(COUNTIFS(TabSynthez[Test],"="&amp;$AE93&amp;".*",TabSynthez[Page8],"Invalidé")&gt;0,IF(COUNTIFS(TabSynthez[Test],"="&amp;$AE93&amp;".*",TabSynthez[Page8],"Indéterminé")&gt;0,0,1),0)</f>
        <v>0</v>
      </c>
      <c r="AO206" s="256">
        <f>IF(COUNTIFS(TabSynthez[Test],"="&amp;$AE93&amp;".*",TabSynthez[Page9],"Invalidé")&gt;0,IF(COUNTIFS(TabSynthez[Test],"="&amp;$AE93&amp;".*",TabSynthez[Page9],"Indéterminé")&gt;0,0,1),0)</f>
        <v>0</v>
      </c>
      <c r="AP206" s="256">
        <f>IF(COUNTIFS(TabSynthez[Test],"="&amp;$AE93&amp;".*",TabSynthez[Page10],"Invalidé")&gt;0,IF(COUNTIFS(TabSynthez[Test],"="&amp;$AE93&amp;".*",TabSynthez[Page10],"Indéterminé")&gt;0,0,1),0)</f>
        <v>0</v>
      </c>
      <c r="AQ206" s="256">
        <f>IF(COUNTIFS(TabSynthez[Test],"="&amp;$AE93&amp;".*",TabSynthez[Page11],"Invalidé")&gt;0,IF(COUNTIFS(TabSynthez[Test],"="&amp;$AE93&amp;".*",TabSynthez[Page11],"Indéterminé")&gt;0,0,1),0)</f>
        <v>0</v>
      </c>
      <c r="AR206" s="256">
        <f>IF(COUNTIFS(TabSynthez[Test],"="&amp;$AE93&amp;".*",TabSynthez[Page12],"Invalidé")&gt;0,IF(COUNTIFS(TabSynthez[Test],"="&amp;$AE93&amp;".*",TabSynthez[Page12],"Indéterminé")&gt;0,0,1),0)</f>
        <v>0</v>
      </c>
      <c r="AS206" s="256">
        <f>IF(COUNTIFS(TabSynthez[Test],"="&amp;$AE93&amp;".*",TabSynthez[Page13],"Invalidé")&gt;0,IF(COUNTIFS(TabSynthez[Test],"="&amp;$AE93&amp;".*",TabSynthez[Page13],"Indéterminé")&gt;0,0,1),0)</f>
        <v>0</v>
      </c>
      <c r="AT206" s="256">
        <f>IF(COUNTIFS(TabSynthez[Test],"="&amp;$AE93&amp;".*",TabSynthez[Page14],"Invalidé")&gt;0,IF(COUNTIFS(TabSynthez[Test],"="&amp;$AE93&amp;".*",TabSynthez[Page14],"Indéterminé")&gt;0,0,1),0)</f>
        <v>0</v>
      </c>
      <c r="AU206" s="256">
        <f>IF(COUNTIFS(TabSynthez[Test],"="&amp;$AE93&amp;".*",TabSynthez[Page15],"Invalidé")&gt;0,IF(COUNTIFS(TabSynthez[Test],"="&amp;$AE93&amp;".*",TabSynthez[Page15],"Indéterminé")&gt;0,0,1),0)</f>
        <v>0</v>
      </c>
      <c r="AV206" s="256">
        <f>IF(COUNTIFS(TabSynthez[Test],"="&amp;$AE93&amp;".*",TabSynthez[Page16],"Invalidé")&gt;0,IF(COUNTIFS(TabSynthez[Test],"="&amp;$AE93&amp;".*",TabSynthez[Page16],"Indéterminé")&gt;0,0,1),0)</f>
        <v>0</v>
      </c>
      <c r="AW206" s="256">
        <f>IF(COUNTIFS(TabSynthez[Test],"="&amp;$AE93&amp;".*",TabSynthez[Page17],"Invalidé")&gt;0,IF(COUNTIFS(TabSynthez[Test],"="&amp;$AE93&amp;".*",TabSynthez[Page17],"Indéterminé")&gt;0,0,1),0)</f>
        <v>0</v>
      </c>
      <c r="AX206" s="256">
        <f>IF(COUNTIFS(TabSynthez[Test],"="&amp;$AE93&amp;".*",TabSynthez[Page18],"Invalidé")&gt;0,IF(COUNTIFS(TabSynthez[Test],"="&amp;$AE93&amp;".*",TabSynthez[Page18],"Indéterminé")&gt;0,0,1),0)</f>
        <v>0</v>
      </c>
      <c r="AY206" s="256">
        <f>IF(COUNTIFS(TabSynthez[Test],"="&amp;$AE93&amp;".*",TabSynthez[Page19],"Invalidé")&gt;0,IF(COUNTIFS(TabSynthez[Test],"="&amp;$AE93&amp;".*",TabSynthez[Page19],"Indéterminé")&gt;0,0,1),0)</f>
        <v>0</v>
      </c>
      <c r="AZ206" s="256">
        <f>IF(COUNTIFS(TabSynthez[Test],"="&amp;$AE93&amp;".*",TabSynthez[Page20],"Invalidé")&gt;0,IF(COUNTIFS(TabSynthez[Test],"="&amp;$AE93&amp;".*",TabSynthez[Page20],"Indéterminé")&gt;0,0,1),0)</f>
        <v>0</v>
      </c>
      <c r="BA206" s="256">
        <f>IF(COUNTIFS(TabSynthez[Test],"="&amp;$AE93&amp;".*",TabSynthez[Page21],"Invalidé")&gt;0,IF(COUNTIFS(TabSynthez[Test],"="&amp;$AE93&amp;".*",TabSynthez[Page21],"Indéterminé")&gt;0,0,1),0)</f>
        <v>0</v>
      </c>
    </row>
    <row r="207" spans="1:53" s="9" customFormat="1" x14ac:dyDescent="0.25">
      <c r="A207" s="68"/>
      <c r="B207" s="79" t="str">
        <f>Modèle!B209</f>
        <v>Formulaires</v>
      </c>
      <c r="C207" s="89" t="str">
        <f>Modèle!D209</f>
        <v>11.10.1</v>
      </c>
      <c r="D207" s="87" t="str">
        <f>Modèle!E209</f>
        <v>A</v>
      </c>
      <c r="E207" s="190">
        <f ca="1">COUNTIF(OFFSET(Synthèse!$G216,0,0,1,COUNTA(Synthèse!$10:$10)-6),"="&amp;$E$1)</f>
        <v>5</v>
      </c>
      <c r="F207" s="190">
        <f ca="1">COUNTIF(OFFSET(Synthèse!$G216,0,0,1,COUNTA(Synthèse!$10:$10)-6),"="&amp;$F$1)</f>
        <v>0</v>
      </c>
      <c r="G207" s="190">
        <f ca="1">COUNTIF(OFFSET(Synthèse!$G216,0,0,1,COUNTA(Synthèse!$10:$10)-6),"="&amp;$G$1)</f>
        <v>0</v>
      </c>
      <c r="H207" s="190">
        <f ca="1">COUNTIF(OFFSET(Synthèse!$G216,0,0,1,COUNTA(Synthèse!$10:$10)-6),"="&amp;$H$1)</f>
        <v>16</v>
      </c>
      <c r="I207" s="214">
        <f t="shared" ca="1" si="28"/>
        <v>21</v>
      </c>
      <c r="J207" s="68"/>
      <c r="K207" s="96"/>
      <c r="S207" s="68"/>
      <c r="U207" s="68"/>
      <c r="X207" s="68"/>
      <c r="AA207" s="68"/>
      <c r="AD207" s="68"/>
      <c r="AE207" s="224" t="str">
        <f t="shared" si="29"/>
        <v>11.4</v>
      </c>
      <c r="AG207" s="256">
        <f>IF(COUNTIFS(TabSynthez[Test],"="&amp;$AE94&amp;".*",TabSynthez[Page1],"Invalidé")&gt;0,IF(COUNTIFS(TabSynthez[Test],"="&amp;$AE94&amp;".*",TabSynthez[Page1],"Indéterminé")&gt;0,0,1),0)</f>
        <v>0</v>
      </c>
      <c r="AH207" s="256">
        <f>IF(COUNTIFS(TabSynthez[Test],"="&amp;$AE94&amp;".*",TabSynthez[Page2],"Invalidé")&gt;0,IF(COUNTIFS(TabSynthez[Test],"="&amp;$AE94&amp;".*",TabSynthez[Page2],"Indéterminé")&gt;0,0,1),0)</f>
        <v>0</v>
      </c>
      <c r="AI207" s="256">
        <f>IF(COUNTIFS(TabSynthez[Test],"="&amp;$AE94&amp;".*",TabSynthez[Page3],"Invalidé")&gt;0,IF(COUNTIFS(TabSynthez[Test],"="&amp;$AE94&amp;".*",TabSynthez[Page3],"Indéterminé")&gt;0,0,1),0)</f>
        <v>0</v>
      </c>
      <c r="AJ207" s="256">
        <f>IF(COUNTIFS(TabSynthez[Test],"="&amp;$AE94&amp;".*",TabSynthez[Page4],"Invalidé")&gt;0,IF(COUNTIFS(TabSynthez[Test],"="&amp;$AE94&amp;".*",TabSynthez[Page4],"Indéterminé")&gt;0,0,1),0)</f>
        <v>1</v>
      </c>
      <c r="AK207" s="256">
        <f>IF(COUNTIFS(TabSynthez[Test],"="&amp;$AE94&amp;".*",TabSynthez[Page5],"Invalidé")&gt;0,IF(COUNTIFS(TabSynthez[Test],"="&amp;$AE94&amp;".*",TabSynthez[Page5],"Indéterminé")&gt;0,0,1),0)</f>
        <v>0</v>
      </c>
      <c r="AL207" s="256">
        <f>IF(COUNTIFS(TabSynthez[Test],"="&amp;$AE94&amp;".*",TabSynthez[Page6],"Invalidé")&gt;0,IF(COUNTIFS(TabSynthez[Test],"="&amp;$AE94&amp;".*",TabSynthez[Page6],"Indéterminé")&gt;0,0,1),0)</f>
        <v>0</v>
      </c>
      <c r="AM207" s="256">
        <f>IF(COUNTIFS(TabSynthez[Test],"="&amp;$AE94&amp;".*",TabSynthez[Page7],"Invalidé")&gt;0,IF(COUNTIFS(TabSynthez[Test],"="&amp;$AE94&amp;".*",TabSynthez[Page7],"Indéterminé")&gt;0,0,1),0)</f>
        <v>0</v>
      </c>
      <c r="AN207" s="256">
        <f>IF(COUNTIFS(TabSynthez[Test],"="&amp;$AE94&amp;".*",TabSynthez[Page8],"Invalidé")&gt;0,IF(COUNTIFS(TabSynthez[Test],"="&amp;$AE94&amp;".*",TabSynthez[Page8],"Indéterminé")&gt;0,0,1),0)</f>
        <v>0</v>
      </c>
      <c r="AO207" s="256">
        <f>IF(COUNTIFS(TabSynthez[Test],"="&amp;$AE94&amp;".*",TabSynthez[Page9],"Invalidé")&gt;0,IF(COUNTIFS(TabSynthez[Test],"="&amp;$AE94&amp;".*",TabSynthez[Page9],"Indéterminé")&gt;0,0,1),0)</f>
        <v>0</v>
      </c>
      <c r="AP207" s="256">
        <f>IF(COUNTIFS(TabSynthez[Test],"="&amp;$AE94&amp;".*",TabSynthez[Page10],"Invalidé")&gt;0,IF(COUNTIFS(TabSynthez[Test],"="&amp;$AE94&amp;".*",TabSynthez[Page10],"Indéterminé")&gt;0,0,1),0)</f>
        <v>0</v>
      </c>
      <c r="AQ207" s="256">
        <f>IF(COUNTIFS(TabSynthez[Test],"="&amp;$AE94&amp;".*",TabSynthez[Page11],"Invalidé")&gt;0,IF(COUNTIFS(TabSynthez[Test],"="&amp;$AE94&amp;".*",TabSynthez[Page11],"Indéterminé")&gt;0,0,1),0)</f>
        <v>1</v>
      </c>
      <c r="AR207" s="256">
        <f>IF(COUNTIFS(TabSynthez[Test],"="&amp;$AE94&amp;".*",TabSynthez[Page12],"Invalidé")&gt;0,IF(COUNTIFS(TabSynthez[Test],"="&amp;$AE94&amp;".*",TabSynthez[Page12],"Indéterminé")&gt;0,0,1),0)</f>
        <v>1</v>
      </c>
      <c r="AS207" s="256">
        <f>IF(COUNTIFS(TabSynthez[Test],"="&amp;$AE94&amp;".*",TabSynthez[Page13],"Invalidé")&gt;0,IF(COUNTIFS(TabSynthez[Test],"="&amp;$AE94&amp;".*",TabSynthez[Page13],"Indéterminé")&gt;0,0,1),0)</f>
        <v>0</v>
      </c>
      <c r="AT207" s="256">
        <f>IF(COUNTIFS(TabSynthez[Test],"="&amp;$AE94&amp;".*",TabSynthez[Page14],"Invalidé")&gt;0,IF(COUNTIFS(TabSynthez[Test],"="&amp;$AE94&amp;".*",TabSynthez[Page14],"Indéterminé")&gt;0,0,1),0)</f>
        <v>1</v>
      </c>
      <c r="AU207" s="256">
        <f>IF(COUNTIFS(TabSynthez[Test],"="&amp;$AE94&amp;".*",TabSynthez[Page15],"Invalidé")&gt;0,IF(COUNTIFS(TabSynthez[Test],"="&amp;$AE94&amp;".*",TabSynthez[Page15],"Indéterminé")&gt;0,0,1),0)</f>
        <v>0</v>
      </c>
      <c r="AV207" s="256">
        <f>IF(COUNTIFS(TabSynthez[Test],"="&amp;$AE94&amp;".*",TabSynthez[Page16],"Invalidé")&gt;0,IF(COUNTIFS(TabSynthez[Test],"="&amp;$AE94&amp;".*",TabSynthez[Page16],"Indéterminé")&gt;0,0,1),0)</f>
        <v>0</v>
      </c>
      <c r="AW207" s="256">
        <f>IF(COUNTIFS(TabSynthez[Test],"="&amp;$AE94&amp;".*",TabSynthez[Page17],"Invalidé")&gt;0,IF(COUNTIFS(TabSynthez[Test],"="&amp;$AE94&amp;".*",TabSynthez[Page17],"Indéterminé")&gt;0,0,1),0)</f>
        <v>0</v>
      </c>
      <c r="AX207" s="256">
        <f>IF(COUNTIFS(TabSynthez[Test],"="&amp;$AE94&amp;".*",TabSynthez[Page18],"Invalidé")&gt;0,IF(COUNTIFS(TabSynthez[Test],"="&amp;$AE94&amp;".*",TabSynthez[Page18],"Indéterminé")&gt;0,0,1),0)</f>
        <v>0</v>
      </c>
      <c r="AY207" s="256">
        <f>IF(COUNTIFS(TabSynthez[Test],"="&amp;$AE94&amp;".*",TabSynthez[Page19],"Invalidé")&gt;0,IF(COUNTIFS(TabSynthez[Test],"="&amp;$AE94&amp;".*",TabSynthez[Page19],"Indéterminé")&gt;0,0,1),0)</f>
        <v>0</v>
      </c>
      <c r="AZ207" s="256">
        <f>IF(COUNTIFS(TabSynthez[Test],"="&amp;$AE94&amp;".*",TabSynthez[Page20],"Invalidé")&gt;0,IF(COUNTIFS(TabSynthez[Test],"="&amp;$AE94&amp;".*",TabSynthez[Page20],"Indéterminé")&gt;0,0,1),0)</f>
        <v>0</v>
      </c>
      <c r="BA207" s="256">
        <f>IF(COUNTIFS(TabSynthez[Test],"="&amp;$AE94&amp;".*",TabSynthez[Page21],"Invalidé")&gt;0,IF(COUNTIFS(TabSynthez[Test],"="&amp;$AE94&amp;".*",TabSynthez[Page21],"Indéterminé")&gt;0,0,1),0)</f>
        <v>0</v>
      </c>
    </row>
    <row r="208" spans="1:53" s="9" customFormat="1" x14ac:dyDescent="0.25">
      <c r="A208" s="68"/>
      <c r="B208" s="79" t="str">
        <f>Modèle!B210</f>
        <v>Formulaires</v>
      </c>
      <c r="C208" s="89" t="str">
        <f>Modèle!D210</f>
        <v>11.10.2</v>
      </c>
      <c r="D208" s="87" t="str">
        <f>Modèle!E210</f>
        <v>A</v>
      </c>
      <c r="E208" s="190">
        <f ca="1">COUNTIF(OFFSET(Synthèse!$G217,0,0,1,COUNTA(Synthèse!$10:$10)-6),"="&amp;$E$1)</f>
        <v>0</v>
      </c>
      <c r="F208" s="190">
        <f ca="1">COUNTIF(OFFSET(Synthèse!$G217,0,0,1,COUNTA(Synthèse!$10:$10)-6),"="&amp;$F$1)</f>
        <v>0</v>
      </c>
      <c r="G208" s="190">
        <f ca="1">COUNTIF(OFFSET(Synthèse!$G217,0,0,1,COUNTA(Synthèse!$10:$10)-6),"="&amp;$G$1)</f>
        <v>0</v>
      </c>
      <c r="H208" s="190">
        <f ca="1">COUNTIF(OFFSET(Synthèse!$G217,0,0,1,COUNTA(Synthèse!$10:$10)-6),"="&amp;$H$1)</f>
        <v>21</v>
      </c>
      <c r="I208" s="214">
        <f t="shared" ca="1" si="28"/>
        <v>21</v>
      </c>
      <c r="J208" s="68"/>
      <c r="K208" s="96"/>
      <c r="S208" s="68"/>
      <c r="U208" s="68"/>
      <c r="X208" s="68"/>
      <c r="AA208" s="68"/>
      <c r="AD208" s="68"/>
      <c r="AE208" s="224" t="str">
        <f t="shared" si="29"/>
        <v>11.5</v>
      </c>
      <c r="AG208" s="256">
        <f>IF(COUNTIFS(TabSynthez[Test],"="&amp;$AE95&amp;".*",TabSynthez[Page1],"Invalidé")&gt;0,IF(COUNTIFS(TabSynthez[Test],"="&amp;$AE95&amp;".*",TabSynthez[Page1],"Indéterminé")&gt;0,0,1),0)</f>
        <v>0</v>
      </c>
      <c r="AH208" s="256">
        <f>IF(COUNTIFS(TabSynthez[Test],"="&amp;$AE95&amp;".*",TabSynthez[Page2],"Invalidé")&gt;0,IF(COUNTIFS(TabSynthez[Test],"="&amp;$AE95&amp;".*",TabSynthez[Page2],"Indéterminé")&gt;0,0,1),0)</f>
        <v>1</v>
      </c>
      <c r="AI208" s="256">
        <f>IF(COUNTIFS(TabSynthez[Test],"="&amp;$AE95&amp;".*",TabSynthez[Page3],"Invalidé")&gt;0,IF(COUNTIFS(TabSynthez[Test],"="&amp;$AE95&amp;".*",TabSynthez[Page3],"Indéterminé")&gt;0,0,1),0)</f>
        <v>1</v>
      </c>
      <c r="AJ208" s="256">
        <f>IF(COUNTIFS(TabSynthez[Test],"="&amp;$AE95&amp;".*",TabSynthez[Page4],"Invalidé")&gt;0,IF(COUNTIFS(TabSynthez[Test],"="&amp;$AE95&amp;".*",TabSynthez[Page4],"Indéterminé")&gt;0,0,1),0)</f>
        <v>1</v>
      </c>
      <c r="AK208" s="256">
        <f>IF(COUNTIFS(TabSynthez[Test],"="&amp;$AE95&amp;".*",TabSynthez[Page5],"Invalidé")&gt;0,IF(COUNTIFS(TabSynthez[Test],"="&amp;$AE95&amp;".*",TabSynthez[Page5],"Indéterminé")&gt;0,0,1),0)</f>
        <v>0</v>
      </c>
      <c r="AL208" s="256">
        <f>IF(COUNTIFS(TabSynthez[Test],"="&amp;$AE95&amp;".*",TabSynthez[Page6],"Invalidé")&gt;0,IF(COUNTIFS(TabSynthez[Test],"="&amp;$AE95&amp;".*",TabSynthez[Page6],"Indéterminé")&gt;0,0,1),0)</f>
        <v>0</v>
      </c>
      <c r="AM208" s="256">
        <f>IF(COUNTIFS(TabSynthez[Test],"="&amp;$AE95&amp;".*",TabSynthez[Page7],"Invalidé")&gt;0,IF(COUNTIFS(TabSynthez[Test],"="&amp;$AE95&amp;".*",TabSynthez[Page7],"Indéterminé")&gt;0,0,1),0)</f>
        <v>0</v>
      </c>
      <c r="AN208" s="256">
        <f>IF(COUNTIFS(TabSynthez[Test],"="&amp;$AE95&amp;".*",TabSynthez[Page8],"Invalidé")&gt;0,IF(COUNTIFS(TabSynthez[Test],"="&amp;$AE95&amp;".*",TabSynthez[Page8],"Indéterminé")&gt;0,0,1),0)</f>
        <v>1</v>
      </c>
      <c r="AO208" s="256">
        <f>IF(COUNTIFS(TabSynthez[Test],"="&amp;$AE95&amp;".*",TabSynthez[Page9],"Invalidé")&gt;0,IF(COUNTIFS(TabSynthez[Test],"="&amp;$AE95&amp;".*",TabSynthez[Page9],"Indéterminé")&gt;0,0,1),0)</f>
        <v>0</v>
      </c>
      <c r="AP208" s="256">
        <f>IF(COUNTIFS(TabSynthez[Test],"="&amp;$AE95&amp;".*",TabSynthez[Page10],"Invalidé")&gt;0,IF(COUNTIFS(TabSynthez[Test],"="&amp;$AE95&amp;".*",TabSynthez[Page10],"Indéterminé")&gt;0,0,1),0)</f>
        <v>0</v>
      </c>
      <c r="AQ208" s="256">
        <f>IF(COUNTIFS(TabSynthez[Test],"="&amp;$AE95&amp;".*",TabSynthez[Page11],"Invalidé")&gt;0,IF(COUNTIFS(TabSynthez[Test],"="&amp;$AE95&amp;".*",TabSynthez[Page11],"Indéterminé")&gt;0,0,1),0)</f>
        <v>1</v>
      </c>
      <c r="AR208" s="256">
        <f>IF(COUNTIFS(TabSynthez[Test],"="&amp;$AE95&amp;".*",TabSynthez[Page12],"Invalidé")&gt;0,IF(COUNTIFS(TabSynthez[Test],"="&amp;$AE95&amp;".*",TabSynthez[Page12],"Indéterminé")&gt;0,0,1),0)</f>
        <v>1</v>
      </c>
      <c r="AS208" s="256">
        <f>IF(COUNTIFS(TabSynthez[Test],"="&amp;$AE95&amp;".*",TabSynthez[Page13],"Invalidé")&gt;0,IF(COUNTIFS(TabSynthez[Test],"="&amp;$AE95&amp;".*",TabSynthez[Page13],"Indéterminé")&gt;0,0,1),0)</f>
        <v>0</v>
      </c>
      <c r="AT208" s="256">
        <f>IF(COUNTIFS(TabSynthez[Test],"="&amp;$AE95&amp;".*",TabSynthez[Page14],"Invalidé")&gt;0,IF(COUNTIFS(TabSynthez[Test],"="&amp;$AE95&amp;".*",TabSynthez[Page14],"Indéterminé")&gt;0,0,1),0)</f>
        <v>0</v>
      </c>
      <c r="AU208" s="256">
        <f>IF(COUNTIFS(TabSynthez[Test],"="&amp;$AE95&amp;".*",TabSynthez[Page15],"Invalidé")&gt;0,IF(COUNTIFS(TabSynthez[Test],"="&amp;$AE95&amp;".*",TabSynthez[Page15],"Indéterminé")&gt;0,0,1),0)</f>
        <v>0</v>
      </c>
      <c r="AV208" s="256">
        <f>IF(COUNTIFS(TabSynthez[Test],"="&amp;$AE95&amp;".*",TabSynthez[Page16],"Invalidé")&gt;0,IF(COUNTIFS(TabSynthez[Test],"="&amp;$AE95&amp;".*",TabSynthez[Page16],"Indéterminé")&gt;0,0,1),0)</f>
        <v>0</v>
      </c>
      <c r="AW208" s="256">
        <f>IF(COUNTIFS(TabSynthez[Test],"="&amp;$AE95&amp;".*",TabSynthez[Page17],"Invalidé")&gt;0,IF(COUNTIFS(TabSynthez[Test],"="&amp;$AE95&amp;".*",TabSynthez[Page17],"Indéterminé")&gt;0,0,1),0)</f>
        <v>0</v>
      </c>
      <c r="AX208" s="256">
        <f>IF(COUNTIFS(TabSynthez[Test],"="&amp;$AE95&amp;".*",TabSynthez[Page18],"Invalidé")&gt;0,IF(COUNTIFS(TabSynthez[Test],"="&amp;$AE95&amp;".*",TabSynthez[Page18],"Indéterminé")&gt;0,0,1),0)</f>
        <v>0</v>
      </c>
      <c r="AY208" s="256">
        <f>IF(COUNTIFS(TabSynthez[Test],"="&amp;$AE95&amp;".*",TabSynthez[Page19],"Invalidé")&gt;0,IF(COUNTIFS(TabSynthez[Test],"="&amp;$AE95&amp;".*",TabSynthez[Page19],"Indéterminé")&gt;0,0,1),0)</f>
        <v>1</v>
      </c>
      <c r="AZ208" s="256">
        <f>IF(COUNTIFS(TabSynthez[Test],"="&amp;$AE95&amp;".*",TabSynthez[Page20],"Invalidé")&gt;0,IF(COUNTIFS(TabSynthez[Test],"="&amp;$AE95&amp;".*",TabSynthez[Page20],"Indéterminé")&gt;0,0,1),0)</f>
        <v>0</v>
      </c>
      <c r="BA208" s="256">
        <f>IF(COUNTIFS(TabSynthez[Test],"="&amp;$AE95&amp;".*",TabSynthez[Page21],"Invalidé")&gt;0,IF(COUNTIFS(TabSynthez[Test],"="&amp;$AE95&amp;".*",TabSynthez[Page21],"Indéterminé")&gt;0,0,1),0)</f>
        <v>0</v>
      </c>
    </row>
    <row r="209" spans="1:53" s="9" customFormat="1" x14ac:dyDescent="0.25">
      <c r="A209" s="68"/>
      <c r="B209" s="79" t="str">
        <f>Modèle!B211</f>
        <v>Formulaires</v>
      </c>
      <c r="C209" s="89" t="str">
        <f>Modèle!D211</f>
        <v>11.10.3</v>
      </c>
      <c r="D209" s="87" t="str">
        <f>Modèle!E211</f>
        <v>A</v>
      </c>
      <c r="E209" s="190">
        <f ca="1">COUNTIF(OFFSET(Synthèse!$G218,0,0,1,COUNTA(Synthèse!$10:$10)-6),"="&amp;$E$1)</f>
        <v>3</v>
      </c>
      <c r="F209" s="190">
        <f ca="1">COUNTIF(OFFSET(Synthèse!$G218,0,0,1,COUNTA(Synthèse!$10:$10)-6),"="&amp;$F$1)</f>
        <v>0</v>
      </c>
      <c r="G209" s="190">
        <f ca="1">COUNTIF(OFFSET(Synthèse!$G218,0,0,1,COUNTA(Synthèse!$10:$10)-6),"="&amp;$G$1)</f>
        <v>0</v>
      </c>
      <c r="H209" s="190">
        <f ca="1">COUNTIF(OFFSET(Synthèse!$G218,0,0,1,COUNTA(Synthèse!$10:$10)-6),"="&amp;$H$1)</f>
        <v>18</v>
      </c>
      <c r="I209" s="214">
        <f t="shared" ca="1" si="28"/>
        <v>21</v>
      </c>
      <c r="J209" s="68"/>
      <c r="K209" s="96"/>
      <c r="S209" s="68"/>
      <c r="U209" s="68"/>
      <c r="X209" s="68"/>
      <c r="AA209" s="68"/>
      <c r="AD209" s="68"/>
      <c r="AE209" s="224" t="str">
        <f t="shared" si="29"/>
        <v>11.6</v>
      </c>
      <c r="AG209" s="256">
        <f>IF(COUNTIFS(TabSynthez[Test],"="&amp;$AE96&amp;".*",TabSynthez[Page1],"Invalidé")&gt;0,IF(COUNTIFS(TabSynthez[Test],"="&amp;$AE96&amp;".*",TabSynthez[Page1],"Indéterminé")&gt;0,0,1),0)</f>
        <v>0</v>
      </c>
      <c r="AH209" s="256">
        <f>IF(COUNTIFS(TabSynthez[Test],"="&amp;$AE96&amp;".*",TabSynthez[Page2],"Invalidé")&gt;0,IF(COUNTIFS(TabSynthez[Test],"="&amp;$AE96&amp;".*",TabSynthez[Page2],"Indéterminé")&gt;0,0,1),0)</f>
        <v>0</v>
      </c>
      <c r="AI209" s="256">
        <f>IF(COUNTIFS(TabSynthez[Test],"="&amp;$AE96&amp;".*",TabSynthez[Page3],"Invalidé")&gt;0,IF(COUNTIFS(TabSynthez[Test],"="&amp;$AE96&amp;".*",TabSynthez[Page3],"Indéterminé")&gt;0,0,1),0)</f>
        <v>0</v>
      </c>
      <c r="AJ209" s="256">
        <f>IF(COUNTIFS(TabSynthez[Test],"="&amp;$AE96&amp;".*",TabSynthez[Page4],"Invalidé")&gt;0,IF(COUNTIFS(TabSynthez[Test],"="&amp;$AE96&amp;".*",TabSynthez[Page4],"Indéterminé")&gt;0,0,1),0)</f>
        <v>0</v>
      </c>
      <c r="AK209" s="256">
        <f>IF(COUNTIFS(TabSynthez[Test],"="&amp;$AE96&amp;".*",TabSynthez[Page5],"Invalidé")&gt;0,IF(COUNTIFS(TabSynthez[Test],"="&amp;$AE96&amp;".*",TabSynthez[Page5],"Indéterminé")&gt;0,0,1),0)</f>
        <v>0</v>
      </c>
      <c r="AL209" s="256">
        <f>IF(COUNTIFS(TabSynthez[Test],"="&amp;$AE96&amp;".*",TabSynthez[Page6],"Invalidé")&gt;0,IF(COUNTIFS(TabSynthez[Test],"="&amp;$AE96&amp;".*",TabSynthez[Page6],"Indéterminé")&gt;0,0,1),0)</f>
        <v>0</v>
      </c>
      <c r="AM209" s="256">
        <f>IF(COUNTIFS(TabSynthez[Test],"="&amp;$AE96&amp;".*",TabSynthez[Page7],"Invalidé")&gt;0,IF(COUNTIFS(TabSynthez[Test],"="&amp;$AE96&amp;".*",TabSynthez[Page7],"Indéterminé")&gt;0,0,1),0)</f>
        <v>0</v>
      </c>
      <c r="AN209" s="256">
        <f>IF(COUNTIFS(TabSynthez[Test],"="&amp;$AE96&amp;".*",TabSynthez[Page8],"Invalidé")&gt;0,IF(COUNTIFS(TabSynthez[Test],"="&amp;$AE96&amp;".*",TabSynthez[Page8],"Indéterminé")&gt;0,0,1),0)</f>
        <v>0</v>
      </c>
      <c r="AO209" s="256">
        <f>IF(COUNTIFS(TabSynthez[Test],"="&amp;$AE96&amp;".*",TabSynthez[Page9],"Invalidé")&gt;0,IF(COUNTIFS(TabSynthez[Test],"="&amp;$AE96&amp;".*",TabSynthez[Page9],"Indéterminé")&gt;0,0,1),0)</f>
        <v>0</v>
      </c>
      <c r="AP209" s="256">
        <f>IF(COUNTIFS(TabSynthez[Test],"="&amp;$AE96&amp;".*",TabSynthez[Page10],"Invalidé")&gt;0,IF(COUNTIFS(TabSynthez[Test],"="&amp;$AE96&amp;".*",TabSynthez[Page10],"Indéterminé")&gt;0,0,1),0)</f>
        <v>0</v>
      </c>
      <c r="AQ209" s="256">
        <f>IF(COUNTIFS(TabSynthez[Test],"="&amp;$AE96&amp;".*",TabSynthez[Page11],"Invalidé")&gt;0,IF(COUNTIFS(TabSynthez[Test],"="&amp;$AE96&amp;".*",TabSynthez[Page11],"Indéterminé")&gt;0,0,1),0)</f>
        <v>0</v>
      </c>
      <c r="AR209" s="256">
        <f>IF(COUNTIFS(TabSynthez[Test],"="&amp;$AE96&amp;".*",TabSynthez[Page12],"Invalidé")&gt;0,IF(COUNTIFS(TabSynthez[Test],"="&amp;$AE96&amp;".*",TabSynthez[Page12],"Indéterminé")&gt;0,0,1),0)</f>
        <v>0</v>
      </c>
      <c r="AS209" s="256">
        <f>IF(COUNTIFS(TabSynthez[Test],"="&amp;$AE96&amp;".*",TabSynthez[Page13],"Invalidé")&gt;0,IF(COUNTIFS(TabSynthez[Test],"="&amp;$AE96&amp;".*",TabSynthez[Page13],"Indéterminé")&gt;0,0,1),0)</f>
        <v>0</v>
      </c>
      <c r="AT209" s="256">
        <f>IF(COUNTIFS(TabSynthez[Test],"="&amp;$AE96&amp;".*",TabSynthez[Page14],"Invalidé")&gt;0,IF(COUNTIFS(TabSynthez[Test],"="&amp;$AE96&amp;".*",TabSynthez[Page14],"Indéterminé")&gt;0,0,1),0)</f>
        <v>0</v>
      </c>
      <c r="AU209" s="256">
        <f>IF(COUNTIFS(TabSynthez[Test],"="&amp;$AE96&amp;".*",TabSynthez[Page15],"Invalidé")&gt;0,IF(COUNTIFS(TabSynthez[Test],"="&amp;$AE96&amp;".*",TabSynthez[Page15],"Indéterminé")&gt;0,0,1),0)</f>
        <v>0</v>
      </c>
      <c r="AV209" s="256">
        <f>IF(COUNTIFS(TabSynthez[Test],"="&amp;$AE96&amp;".*",TabSynthez[Page16],"Invalidé")&gt;0,IF(COUNTIFS(TabSynthez[Test],"="&amp;$AE96&amp;".*",TabSynthez[Page16],"Indéterminé")&gt;0,0,1),0)</f>
        <v>0</v>
      </c>
      <c r="AW209" s="256">
        <f>IF(COUNTIFS(TabSynthez[Test],"="&amp;$AE96&amp;".*",TabSynthez[Page17],"Invalidé")&gt;0,IF(COUNTIFS(TabSynthez[Test],"="&amp;$AE96&amp;".*",TabSynthez[Page17],"Indéterminé")&gt;0,0,1),0)</f>
        <v>0</v>
      </c>
      <c r="AX209" s="256">
        <f>IF(COUNTIFS(TabSynthez[Test],"="&amp;$AE96&amp;".*",TabSynthez[Page18],"Invalidé")&gt;0,IF(COUNTIFS(TabSynthez[Test],"="&amp;$AE96&amp;".*",TabSynthez[Page18],"Indéterminé")&gt;0,0,1),0)</f>
        <v>0</v>
      </c>
      <c r="AY209" s="256">
        <f>IF(COUNTIFS(TabSynthez[Test],"="&amp;$AE96&amp;".*",TabSynthez[Page19],"Invalidé")&gt;0,IF(COUNTIFS(TabSynthez[Test],"="&amp;$AE96&amp;".*",TabSynthez[Page19],"Indéterminé")&gt;0,0,1),0)</f>
        <v>0</v>
      </c>
      <c r="AZ209" s="256">
        <f>IF(COUNTIFS(TabSynthez[Test],"="&amp;$AE96&amp;".*",TabSynthez[Page20],"Invalidé")&gt;0,IF(COUNTIFS(TabSynthez[Test],"="&amp;$AE96&amp;".*",TabSynthez[Page20],"Indéterminé")&gt;0,0,1),0)</f>
        <v>0</v>
      </c>
      <c r="BA209" s="256">
        <f>IF(COUNTIFS(TabSynthez[Test],"="&amp;$AE96&amp;".*",TabSynthez[Page21],"Invalidé")&gt;0,IF(COUNTIFS(TabSynthez[Test],"="&amp;$AE96&amp;".*",TabSynthez[Page21],"Indéterminé")&gt;0,0,1),0)</f>
        <v>0</v>
      </c>
    </row>
    <row r="210" spans="1:53" s="9" customFormat="1" x14ac:dyDescent="0.25">
      <c r="A210" s="68"/>
      <c r="B210" s="79" t="str">
        <f>Modèle!B212</f>
        <v>Formulaires</v>
      </c>
      <c r="C210" s="89" t="str">
        <f>Modèle!D212</f>
        <v>11.10.4</v>
      </c>
      <c r="D210" s="87" t="str">
        <f>Modèle!E212</f>
        <v>A</v>
      </c>
      <c r="E210" s="190">
        <f ca="1">COUNTIF(OFFSET(Synthèse!$G219,0,0,1,COUNTA(Synthèse!$10:$10)-6),"="&amp;$E$1)</f>
        <v>1</v>
      </c>
      <c r="F210" s="190">
        <f ca="1">COUNTIF(OFFSET(Synthèse!$G219,0,0,1,COUNTA(Synthèse!$10:$10)-6),"="&amp;$F$1)</f>
        <v>0</v>
      </c>
      <c r="G210" s="190">
        <f ca="1">COUNTIF(OFFSET(Synthèse!$G219,0,0,1,COUNTA(Synthèse!$10:$10)-6),"="&amp;$G$1)</f>
        <v>0</v>
      </c>
      <c r="H210" s="190">
        <f ca="1">COUNTIF(OFFSET(Synthèse!$G219,0,0,1,COUNTA(Synthèse!$10:$10)-6),"="&amp;$H$1)</f>
        <v>20</v>
      </c>
      <c r="I210" s="214">
        <f t="shared" ca="1" si="28"/>
        <v>21</v>
      </c>
      <c r="J210" s="68"/>
      <c r="K210" s="96"/>
      <c r="S210" s="68"/>
      <c r="U210" s="68"/>
      <c r="X210" s="68"/>
      <c r="AA210" s="68"/>
      <c r="AD210" s="68"/>
      <c r="AE210" s="224" t="str">
        <f t="shared" si="29"/>
        <v>11.7</v>
      </c>
      <c r="AG210" s="256">
        <f>IF(COUNTIFS(TabSynthez[Test],"="&amp;$AE97&amp;".*",TabSynthez[Page1],"Invalidé")&gt;0,IF(COUNTIFS(TabSynthez[Test],"="&amp;$AE97&amp;".*",TabSynthez[Page1],"Indéterminé")&gt;0,0,1),0)</f>
        <v>0</v>
      </c>
      <c r="AH210" s="256">
        <f>IF(COUNTIFS(TabSynthez[Test],"="&amp;$AE97&amp;".*",TabSynthez[Page2],"Invalidé")&gt;0,IF(COUNTIFS(TabSynthez[Test],"="&amp;$AE97&amp;".*",TabSynthez[Page2],"Indéterminé")&gt;0,0,1),0)</f>
        <v>0</v>
      </c>
      <c r="AI210" s="256">
        <f>IF(COUNTIFS(TabSynthez[Test],"="&amp;$AE97&amp;".*",TabSynthez[Page3],"Invalidé")&gt;0,IF(COUNTIFS(TabSynthez[Test],"="&amp;$AE97&amp;".*",TabSynthez[Page3],"Indéterminé")&gt;0,0,1),0)</f>
        <v>1</v>
      </c>
      <c r="AJ210" s="256">
        <f>IF(COUNTIFS(TabSynthez[Test],"="&amp;$AE97&amp;".*",TabSynthez[Page4],"Invalidé")&gt;0,IF(COUNTIFS(TabSynthez[Test],"="&amp;$AE97&amp;".*",TabSynthez[Page4],"Indéterminé")&gt;0,0,1),0)</f>
        <v>1</v>
      </c>
      <c r="AK210" s="256">
        <f>IF(COUNTIFS(TabSynthez[Test],"="&amp;$AE97&amp;".*",TabSynthez[Page5],"Invalidé")&gt;0,IF(COUNTIFS(TabSynthez[Test],"="&amp;$AE97&amp;".*",TabSynthez[Page5],"Indéterminé")&gt;0,0,1),0)</f>
        <v>0</v>
      </c>
      <c r="AL210" s="256">
        <f>IF(COUNTIFS(TabSynthez[Test],"="&amp;$AE97&amp;".*",TabSynthez[Page6],"Invalidé")&gt;0,IF(COUNTIFS(TabSynthez[Test],"="&amp;$AE97&amp;".*",TabSynthez[Page6],"Indéterminé")&gt;0,0,1),0)</f>
        <v>0</v>
      </c>
      <c r="AM210" s="256">
        <f>IF(COUNTIFS(TabSynthez[Test],"="&amp;$AE97&amp;".*",TabSynthez[Page7],"Invalidé")&gt;0,IF(COUNTIFS(TabSynthez[Test],"="&amp;$AE97&amp;".*",TabSynthez[Page7],"Indéterminé")&gt;0,0,1),0)</f>
        <v>0</v>
      </c>
      <c r="AN210" s="256">
        <f>IF(COUNTIFS(TabSynthez[Test],"="&amp;$AE97&amp;".*",TabSynthez[Page8],"Invalidé")&gt;0,IF(COUNTIFS(TabSynthez[Test],"="&amp;$AE97&amp;".*",TabSynthez[Page8],"Indéterminé")&gt;0,0,1),0)</f>
        <v>0</v>
      </c>
      <c r="AO210" s="256">
        <f>IF(COUNTIFS(TabSynthez[Test],"="&amp;$AE97&amp;".*",TabSynthez[Page9],"Invalidé")&gt;0,IF(COUNTIFS(TabSynthez[Test],"="&amp;$AE97&amp;".*",TabSynthez[Page9],"Indéterminé")&gt;0,0,1),0)</f>
        <v>0</v>
      </c>
      <c r="AP210" s="256">
        <f>IF(COUNTIFS(TabSynthez[Test],"="&amp;$AE97&amp;".*",TabSynthez[Page10],"Invalidé")&gt;0,IF(COUNTIFS(TabSynthez[Test],"="&amp;$AE97&amp;".*",TabSynthez[Page10],"Indéterminé")&gt;0,0,1),0)</f>
        <v>0</v>
      </c>
      <c r="AQ210" s="256">
        <f>IF(COUNTIFS(TabSynthez[Test],"="&amp;$AE97&amp;".*",TabSynthez[Page11],"Invalidé")&gt;0,IF(COUNTIFS(TabSynthez[Test],"="&amp;$AE97&amp;".*",TabSynthez[Page11],"Indéterminé")&gt;0,0,1),0)</f>
        <v>1</v>
      </c>
      <c r="AR210" s="256">
        <f>IF(COUNTIFS(TabSynthez[Test],"="&amp;$AE97&amp;".*",TabSynthez[Page12],"Invalidé")&gt;0,IF(COUNTIFS(TabSynthez[Test],"="&amp;$AE97&amp;".*",TabSynthez[Page12],"Indéterminé")&gt;0,0,1),0)</f>
        <v>1</v>
      </c>
      <c r="AS210" s="256">
        <f>IF(COUNTIFS(TabSynthez[Test],"="&amp;$AE97&amp;".*",TabSynthez[Page13],"Invalidé")&gt;0,IF(COUNTIFS(TabSynthez[Test],"="&amp;$AE97&amp;".*",TabSynthez[Page13],"Indéterminé")&gt;0,0,1),0)</f>
        <v>0</v>
      </c>
      <c r="AT210" s="256">
        <f>IF(COUNTIFS(TabSynthez[Test],"="&amp;$AE97&amp;".*",TabSynthez[Page14],"Invalidé")&gt;0,IF(COUNTIFS(TabSynthez[Test],"="&amp;$AE97&amp;".*",TabSynthez[Page14],"Indéterminé")&gt;0,0,1),0)</f>
        <v>0</v>
      </c>
      <c r="AU210" s="256">
        <f>IF(COUNTIFS(TabSynthez[Test],"="&amp;$AE97&amp;".*",TabSynthez[Page15],"Invalidé")&gt;0,IF(COUNTIFS(TabSynthez[Test],"="&amp;$AE97&amp;".*",TabSynthez[Page15],"Indéterminé")&gt;0,0,1),0)</f>
        <v>0</v>
      </c>
      <c r="AV210" s="256">
        <f>IF(COUNTIFS(TabSynthez[Test],"="&amp;$AE97&amp;".*",TabSynthez[Page16],"Invalidé")&gt;0,IF(COUNTIFS(TabSynthez[Test],"="&amp;$AE97&amp;".*",TabSynthez[Page16],"Indéterminé")&gt;0,0,1),0)</f>
        <v>0</v>
      </c>
      <c r="AW210" s="256">
        <f>IF(COUNTIFS(TabSynthez[Test],"="&amp;$AE97&amp;".*",TabSynthez[Page17],"Invalidé")&gt;0,IF(COUNTIFS(TabSynthez[Test],"="&amp;$AE97&amp;".*",TabSynthez[Page17],"Indéterminé")&gt;0,0,1),0)</f>
        <v>0</v>
      </c>
      <c r="AX210" s="256">
        <f>IF(COUNTIFS(TabSynthez[Test],"="&amp;$AE97&amp;".*",TabSynthez[Page18],"Invalidé")&gt;0,IF(COUNTIFS(TabSynthez[Test],"="&amp;$AE97&amp;".*",TabSynthez[Page18],"Indéterminé")&gt;0,0,1),0)</f>
        <v>0</v>
      </c>
      <c r="AY210" s="256">
        <f>IF(COUNTIFS(TabSynthez[Test],"="&amp;$AE97&amp;".*",TabSynthez[Page19],"Invalidé")&gt;0,IF(COUNTIFS(TabSynthez[Test],"="&amp;$AE97&amp;".*",TabSynthez[Page19],"Indéterminé")&gt;0,0,1),0)</f>
        <v>1</v>
      </c>
      <c r="AZ210" s="256">
        <f>IF(COUNTIFS(TabSynthez[Test],"="&amp;$AE97&amp;".*",TabSynthez[Page20],"Invalidé")&gt;0,IF(COUNTIFS(TabSynthez[Test],"="&amp;$AE97&amp;".*",TabSynthez[Page20],"Indéterminé")&gt;0,0,1),0)</f>
        <v>0</v>
      </c>
      <c r="BA210" s="256">
        <f>IF(COUNTIFS(TabSynthez[Test],"="&amp;$AE97&amp;".*",TabSynthez[Page21],"Invalidé")&gt;0,IF(COUNTIFS(TabSynthez[Test],"="&amp;$AE97&amp;".*",TabSynthez[Page21],"Indéterminé")&gt;0,0,1),0)</f>
        <v>0</v>
      </c>
    </row>
    <row r="211" spans="1:53" s="9" customFormat="1" x14ac:dyDescent="0.25">
      <c r="A211" s="68"/>
      <c r="B211" s="79" t="str">
        <f>Modèle!B213</f>
        <v>Formulaires</v>
      </c>
      <c r="C211" s="89" t="str">
        <f>Modèle!D213</f>
        <v>11.10.5</v>
      </c>
      <c r="D211" s="87" t="str">
        <f>Modèle!E213</f>
        <v>A</v>
      </c>
      <c r="E211" s="190">
        <f ca="1">COUNTIF(OFFSET(Synthèse!$G220,0,0,1,COUNTA(Synthèse!$10:$10)-6),"="&amp;$E$1)</f>
        <v>2</v>
      </c>
      <c r="F211" s="190">
        <f ca="1">COUNTIF(OFFSET(Synthèse!$G220,0,0,1,COUNTA(Synthèse!$10:$10)-6),"="&amp;$F$1)</f>
        <v>2</v>
      </c>
      <c r="G211" s="190">
        <f ca="1">COUNTIF(OFFSET(Synthèse!$G220,0,0,1,COUNTA(Synthèse!$10:$10)-6),"="&amp;$G$1)</f>
        <v>0</v>
      </c>
      <c r="H211" s="190">
        <f ca="1">COUNTIF(OFFSET(Synthèse!$G220,0,0,1,COUNTA(Synthèse!$10:$10)-6),"="&amp;$H$1)</f>
        <v>17</v>
      </c>
      <c r="I211" s="214">
        <f t="shared" ca="1" si="28"/>
        <v>21</v>
      </c>
      <c r="J211" s="68"/>
      <c r="K211" s="96"/>
      <c r="S211" s="68"/>
      <c r="U211" s="68"/>
      <c r="X211" s="68"/>
      <c r="AA211" s="68"/>
      <c r="AD211" s="68"/>
      <c r="AE211" s="224" t="str">
        <f t="shared" si="29"/>
        <v>11.8</v>
      </c>
      <c r="AG211" s="256">
        <f>IF(COUNTIFS(TabSynthez[Test],"="&amp;$AE98&amp;".*",TabSynthez[Page1],"Invalidé")&gt;0,IF(COUNTIFS(TabSynthez[Test],"="&amp;$AE98&amp;".*",TabSynthez[Page1],"Indéterminé")&gt;0,0,1),0)</f>
        <v>0</v>
      </c>
      <c r="AH211" s="256">
        <f>IF(COUNTIFS(TabSynthez[Test],"="&amp;$AE98&amp;".*",TabSynthez[Page2],"Invalidé")&gt;0,IF(COUNTIFS(TabSynthez[Test],"="&amp;$AE98&amp;".*",TabSynthez[Page2],"Indéterminé")&gt;0,0,1),0)</f>
        <v>0</v>
      </c>
      <c r="AI211" s="256">
        <f>IF(COUNTIFS(TabSynthez[Test],"="&amp;$AE98&amp;".*",TabSynthez[Page3],"Invalidé")&gt;0,IF(COUNTIFS(TabSynthez[Test],"="&amp;$AE98&amp;".*",TabSynthez[Page3],"Indéterminé")&gt;0,0,1),0)</f>
        <v>0</v>
      </c>
      <c r="AJ211" s="256">
        <f>IF(COUNTIFS(TabSynthez[Test],"="&amp;$AE98&amp;".*",TabSynthez[Page4],"Invalidé")&gt;0,IF(COUNTIFS(TabSynthez[Test],"="&amp;$AE98&amp;".*",TabSynthez[Page4],"Indéterminé")&gt;0,0,1),0)</f>
        <v>0</v>
      </c>
      <c r="AK211" s="256">
        <f>IF(COUNTIFS(TabSynthez[Test],"="&amp;$AE98&amp;".*",TabSynthez[Page5],"Invalidé")&gt;0,IF(COUNTIFS(TabSynthez[Test],"="&amp;$AE98&amp;".*",TabSynthez[Page5],"Indéterminé")&gt;0,0,1),0)</f>
        <v>0</v>
      </c>
      <c r="AL211" s="256">
        <f>IF(COUNTIFS(TabSynthez[Test],"="&amp;$AE98&amp;".*",TabSynthez[Page6],"Invalidé")&gt;0,IF(COUNTIFS(TabSynthez[Test],"="&amp;$AE98&amp;".*",TabSynthez[Page6],"Indéterminé")&gt;0,0,1),0)</f>
        <v>0</v>
      </c>
      <c r="AM211" s="256">
        <f>IF(COUNTIFS(TabSynthez[Test],"="&amp;$AE98&amp;".*",TabSynthez[Page7],"Invalidé")&gt;0,IF(COUNTIFS(TabSynthez[Test],"="&amp;$AE98&amp;".*",TabSynthez[Page7],"Indéterminé")&gt;0,0,1),0)</f>
        <v>0</v>
      </c>
      <c r="AN211" s="256">
        <f>IF(COUNTIFS(TabSynthez[Test],"="&amp;$AE98&amp;".*",TabSynthez[Page8],"Invalidé")&gt;0,IF(COUNTIFS(TabSynthez[Test],"="&amp;$AE98&amp;".*",TabSynthez[Page8],"Indéterminé")&gt;0,0,1),0)</f>
        <v>0</v>
      </c>
      <c r="AO211" s="256">
        <f>IF(COUNTIFS(TabSynthez[Test],"="&amp;$AE98&amp;".*",TabSynthez[Page9],"Invalidé")&gt;0,IF(COUNTIFS(TabSynthez[Test],"="&amp;$AE98&amp;".*",TabSynthez[Page9],"Indéterminé")&gt;0,0,1),0)</f>
        <v>0</v>
      </c>
      <c r="AP211" s="256">
        <f>IF(COUNTIFS(TabSynthez[Test],"="&amp;$AE98&amp;".*",TabSynthez[Page10],"Invalidé")&gt;0,IF(COUNTIFS(TabSynthez[Test],"="&amp;$AE98&amp;".*",TabSynthez[Page10],"Indéterminé")&gt;0,0,1),0)</f>
        <v>0</v>
      </c>
      <c r="AQ211" s="256">
        <f>IF(COUNTIFS(TabSynthez[Test],"="&amp;$AE98&amp;".*",TabSynthez[Page11],"Invalidé")&gt;0,IF(COUNTIFS(TabSynthez[Test],"="&amp;$AE98&amp;".*",TabSynthez[Page11],"Indéterminé")&gt;0,0,1),0)</f>
        <v>0</v>
      </c>
      <c r="AR211" s="256">
        <f>IF(COUNTIFS(TabSynthez[Test],"="&amp;$AE98&amp;".*",TabSynthez[Page12],"Invalidé")&gt;0,IF(COUNTIFS(TabSynthez[Test],"="&amp;$AE98&amp;".*",TabSynthez[Page12],"Indéterminé")&gt;0,0,1),0)</f>
        <v>0</v>
      </c>
      <c r="AS211" s="256">
        <f>IF(COUNTIFS(TabSynthez[Test],"="&amp;$AE98&amp;".*",TabSynthez[Page13],"Invalidé")&gt;0,IF(COUNTIFS(TabSynthez[Test],"="&amp;$AE98&amp;".*",TabSynthez[Page13],"Indéterminé")&gt;0,0,1),0)</f>
        <v>0</v>
      </c>
      <c r="AT211" s="256">
        <f>IF(COUNTIFS(TabSynthez[Test],"="&amp;$AE98&amp;".*",TabSynthez[Page14],"Invalidé")&gt;0,IF(COUNTIFS(TabSynthez[Test],"="&amp;$AE98&amp;".*",TabSynthez[Page14],"Indéterminé")&gt;0,0,1),0)</f>
        <v>0</v>
      </c>
      <c r="AU211" s="256">
        <f>IF(COUNTIFS(TabSynthez[Test],"="&amp;$AE98&amp;".*",TabSynthez[Page15],"Invalidé")&gt;0,IF(COUNTIFS(TabSynthez[Test],"="&amp;$AE98&amp;".*",TabSynthez[Page15],"Indéterminé")&gt;0,0,1),0)</f>
        <v>0</v>
      </c>
      <c r="AV211" s="256">
        <f>IF(COUNTIFS(TabSynthez[Test],"="&amp;$AE98&amp;".*",TabSynthez[Page16],"Invalidé")&gt;0,IF(COUNTIFS(TabSynthez[Test],"="&amp;$AE98&amp;".*",TabSynthez[Page16],"Indéterminé")&gt;0,0,1),0)</f>
        <v>0</v>
      </c>
      <c r="AW211" s="256">
        <f>IF(COUNTIFS(TabSynthez[Test],"="&amp;$AE98&amp;".*",TabSynthez[Page17],"Invalidé")&gt;0,IF(COUNTIFS(TabSynthez[Test],"="&amp;$AE98&amp;".*",TabSynthez[Page17],"Indéterminé")&gt;0,0,1),0)</f>
        <v>0</v>
      </c>
      <c r="AX211" s="256">
        <f>IF(COUNTIFS(TabSynthez[Test],"="&amp;$AE98&amp;".*",TabSynthez[Page18],"Invalidé")&gt;0,IF(COUNTIFS(TabSynthez[Test],"="&amp;$AE98&amp;".*",TabSynthez[Page18],"Indéterminé")&gt;0,0,1),0)</f>
        <v>0</v>
      </c>
      <c r="AY211" s="256">
        <f>IF(COUNTIFS(TabSynthez[Test],"="&amp;$AE98&amp;".*",TabSynthez[Page19],"Invalidé")&gt;0,IF(COUNTIFS(TabSynthez[Test],"="&amp;$AE98&amp;".*",TabSynthez[Page19],"Indéterminé")&gt;0,0,1),0)</f>
        <v>0</v>
      </c>
      <c r="AZ211" s="256">
        <f>IF(COUNTIFS(TabSynthez[Test],"="&amp;$AE98&amp;".*",TabSynthez[Page20],"Invalidé")&gt;0,IF(COUNTIFS(TabSynthez[Test],"="&amp;$AE98&amp;".*",TabSynthez[Page20],"Indéterminé")&gt;0,0,1),0)</f>
        <v>0</v>
      </c>
      <c r="BA211" s="256">
        <f>IF(COUNTIFS(TabSynthez[Test],"="&amp;$AE98&amp;".*",TabSynthez[Page21],"Invalidé")&gt;0,IF(COUNTIFS(TabSynthez[Test],"="&amp;$AE98&amp;".*",TabSynthez[Page21],"Indéterminé")&gt;0,0,1),0)</f>
        <v>0</v>
      </c>
    </row>
    <row r="212" spans="1:53" s="9" customFormat="1" x14ac:dyDescent="0.25">
      <c r="A212" s="68"/>
      <c r="B212" s="79" t="str">
        <f>Modèle!B214</f>
        <v>Formulaires</v>
      </c>
      <c r="C212" s="89" t="str">
        <f>Modèle!D214</f>
        <v>11.10.6</v>
      </c>
      <c r="D212" s="87" t="str">
        <f>Modèle!E214</f>
        <v>A</v>
      </c>
      <c r="E212" s="190">
        <f ca="1">COUNTIF(OFFSET(Synthèse!$G221,0,0,1,COUNTA(Synthèse!$10:$10)-6),"="&amp;$E$1)</f>
        <v>2</v>
      </c>
      <c r="F212" s="190">
        <f ca="1">COUNTIF(OFFSET(Synthèse!$G221,0,0,1,COUNTA(Synthèse!$10:$10)-6),"="&amp;$F$1)</f>
        <v>1</v>
      </c>
      <c r="G212" s="190">
        <f ca="1">COUNTIF(OFFSET(Synthèse!$G221,0,0,1,COUNTA(Synthèse!$10:$10)-6),"="&amp;$G$1)</f>
        <v>0</v>
      </c>
      <c r="H212" s="190">
        <f ca="1">COUNTIF(OFFSET(Synthèse!$G221,0,0,1,COUNTA(Synthèse!$10:$10)-6),"="&amp;$H$1)</f>
        <v>18</v>
      </c>
      <c r="I212" s="214">
        <f t="shared" ca="1" si="28"/>
        <v>21</v>
      </c>
      <c r="J212" s="68"/>
      <c r="K212" s="96"/>
      <c r="S212" s="68"/>
      <c r="U212" s="68"/>
      <c r="X212" s="68"/>
      <c r="AA212" s="68"/>
      <c r="AD212" s="68"/>
      <c r="AE212" s="224" t="str">
        <f t="shared" si="29"/>
        <v>11.9</v>
      </c>
      <c r="AG212" s="256">
        <f>IF(COUNTIFS(TabSynthez[Test],"="&amp;$AE99&amp;".*",TabSynthez[Page1],"Invalidé")&gt;0,IF(COUNTIFS(TabSynthez[Test],"="&amp;$AE99&amp;".*",TabSynthez[Page1],"Indéterminé")&gt;0,0,1),0)</f>
        <v>0</v>
      </c>
      <c r="AH212" s="256">
        <f>IF(COUNTIFS(TabSynthez[Test],"="&amp;$AE99&amp;".*",TabSynthez[Page2],"Invalidé")&gt;0,IF(COUNTIFS(TabSynthez[Test],"="&amp;$AE99&amp;".*",TabSynthez[Page2],"Indéterminé")&gt;0,0,1),0)</f>
        <v>1</v>
      </c>
      <c r="AI212" s="256">
        <f>IF(COUNTIFS(TabSynthez[Test],"="&amp;$AE99&amp;".*",TabSynthez[Page3],"Invalidé")&gt;0,IF(COUNTIFS(TabSynthez[Test],"="&amp;$AE99&amp;".*",TabSynthez[Page3],"Indéterminé")&gt;0,0,1),0)</f>
        <v>0</v>
      </c>
      <c r="AJ212" s="256">
        <f>IF(COUNTIFS(TabSynthez[Test],"="&amp;$AE99&amp;".*",TabSynthez[Page4],"Invalidé")&gt;0,IF(COUNTIFS(TabSynthez[Test],"="&amp;$AE99&amp;".*",TabSynthez[Page4],"Indéterminé")&gt;0,0,1),0)</f>
        <v>1</v>
      </c>
      <c r="AK212" s="256">
        <f>IF(COUNTIFS(TabSynthez[Test],"="&amp;$AE99&amp;".*",TabSynthez[Page5],"Invalidé")&gt;0,IF(COUNTIFS(TabSynthez[Test],"="&amp;$AE99&amp;".*",TabSynthez[Page5],"Indéterminé")&gt;0,0,1),0)</f>
        <v>0</v>
      </c>
      <c r="AL212" s="256">
        <f>IF(COUNTIFS(TabSynthez[Test],"="&amp;$AE99&amp;".*",TabSynthez[Page6],"Invalidé")&gt;0,IF(COUNTIFS(TabSynthez[Test],"="&amp;$AE99&amp;".*",TabSynthez[Page6],"Indéterminé")&gt;0,0,1),0)</f>
        <v>0</v>
      </c>
      <c r="AM212" s="256">
        <f>IF(COUNTIFS(TabSynthez[Test],"="&amp;$AE99&amp;".*",TabSynthez[Page7],"Invalidé")&gt;0,IF(COUNTIFS(TabSynthez[Test],"="&amp;$AE99&amp;".*",TabSynthez[Page7],"Indéterminé")&gt;0,0,1),0)</f>
        <v>0</v>
      </c>
      <c r="AN212" s="256">
        <f>IF(COUNTIFS(TabSynthez[Test],"="&amp;$AE99&amp;".*",TabSynthez[Page8],"Invalidé")&gt;0,IF(COUNTIFS(TabSynthez[Test],"="&amp;$AE99&amp;".*",TabSynthez[Page8],"Indéterminé")&gt;0,0,1),0)</f>
        <v>0</v>
      </c>
      <c r="AO212" s="256">
        <f>IF(COUNTIFS(TabSynthez[Test],"="&amp;$AE99&amp;".*",TabSynthez[Page9],"Invalidé")&gt;0,IF(COUNTIFS(TabSynthez[Test],"="&amp;$AE99&amp;".*",TabSynthez[Page9],"Indéterminé")&gt;0,0,1),0)</f>
        <v>0</v>
      </c>
      <c r="AP212" s="256">
        <f>IF(COUNTIFS(TabSynthez[Test],"="&amp;$AE99&amp;".*",TabSynthez[Page10],"Invalidé")&gt;0,IF(COUNTIFS(TabSynthez[Test],"="&amp;$AE99&amp;".*",TabSynthez[Page10],"Indéterminé")&gt;0,0,1),0)</f>
        <v>0</v>
      </c>
      <c r="AQ212" s="256">
        <f>IF(COUNTIFS(TabSynthez[Test],"="&amp;$AE99&amp;".*",TabSynthez[Page11],"Invalidé")&gt;0,IF(COUNTIFS(TabSynthez[Test],"="&amp;$AE99&amp;".*",TabSynthez[Page11],"Indéterminé")&gt;0,0,1),0)</f>
        <v>0</v>
      </c>
      <c r="AR212" s="256">
        <f>IF(COUNTIFS(TabSynthez[Test],"="&amp;$AE99&amp;".*",TabSynthez[Page12],"Invalidé")&gt;0,IF(COUNTIFS(TabSynthez[Test],"="&amp;$AE99&amp;".*",TabSynthez[Page12],"Indéterminé")&gt;0,0,1),0)</f>
        <v>0</v>
      </c>
      <c r="AS212" s="256">
        <f>IF(COUNTIFS(TabSynthez[Test],"="&amp;$AE99&amp;".*",TabSynthez[Page13],"Invalidé")&gt;0,IF(COUNTIFS(TabSynthez[Test],"="&amp;$AE99&amp;".*",TabSynthez[Page13],"Indéterminé")&gt;0,0,1),0)</f>
        <v>0</v>
      </c>
      <c r="AT212" s="256">
        <f>IF(COUNTIFS(TabSynthez[Test],"="&amp;$AE99&amp;".*",TabSynthez[Page14],"Invalidé")&gt;0,IF(COUNTIFS(TabSynthez[Test],"="&amp;$AE99&amp;".*",TabSynthez[Page14],"Indéterminé")&gt;0,0,1),0)</f>
        <v>0</v>
      </c>
      <c r="AU212" s="256">
        <f>IF(COUNTIFS(TabSynthez[Test],"="&amp;$AE99&amp;".*",TabSynthez[Page15],"Invalidé")&gt;0,IF(COUNTIFS(TabSynthez[Test],"="&amp;$AE99&amp;".*",TabSynthez[Page15],"Indéterminé")&gt;0,0,1),0)</f>
        <v>0</v>
      </c>
      <c r="AV212" s="256">
        <f>IF(COUNTIFS(TabSynthez[Test],"="&amp;$AE99&amp;".*",TabSynthez[Page16],"Invalidé")&gt;0,IF(COUNTIFS(TabSynthez[Test],"="&amp;$AE99&amp;".*",TabSynthez[Page16],"Indéterminé")&gt;0,0,1),0)</f>
        <v>0</v>
      </c>
      <c r="AW212" s="256">
        <f>IF(COUNTIFS(TabSynthez[Test],"="&amp;$AE99&amp;".*",TabSynthez[Page17],"Invalidé")&gt;0,IF(COUNTIFS(TabSynthez[Test],"="&amp;$AE99&amp;".*",TabSynthez[Page17],"Indéterminé")&gt;0,0,1),0)</f>
        <v>1</v>
      </c>
      <c r="AX212" s="256">
        <f>IF(COUNTIFS(TabSynthez[Test],"="&amp;$AE99&amp;".*",TabSynthez[Page18],"Invalidé")&gt;0,IF(COUNTIFS(TabSynthez[Test],"="&amp;$AE99&amp;".*",TabSynthez[Page18],"Indéterminé")&gt;0,0,1),0)</f>
        <v>0</v>
      </c>
      <c r="AY212" s="256">
        <f>IF(COUNTIFS(TabSynthez[Test],"="&amp;$AE99&amp;".*",TabSynthez[Page19],"Invalidé")&gt;0,IF(COUNTIFS(TabSynthez[Test],"="&amp;$AE99&amp;".*",TabSynthez[Page19],"Indéterminé")&gt;0,0,1),0)</f>
        <v>0</v>
      </c>
      <c r="AZ212" s="256">
        <f>IF(COUNTIFS(TabSynthez[Test],"="&amp;$AE99&amp;".*",TabSynthez[Page20],"Invalidé")&gt;0,IF(COUNTIFS(TabSynthez[Test],"="&amp;$AE99&amp;".*",TabSynthez[Page20],"Indéterminé")&gt;0,0,1),0)</f>
        <v>0</v>
      </c>
      <c r="BA212" s="256">
        <f>IF(COUNTIFS(TabSynthez[Test],"="&amp;$AE99&amp;".*",TabSynthez[Page21],"Invalidé")&gt;0,IF(COUNTIFS(TabSynthez[Test],"="&amp;$AE99&amp;".*",TabSynthez[Page21],"Indéterminé")&gt;0,0,1),0)</f>
        <v>1</v>
      </c>
    </row>
    <row r="213" spans="1:53" s="9" customFormat="1" x14ac:dyDescent="0.25">
      <c r="A213" s="68"/>
      <c r="B213" s="79" t="str">
        <f>Modèle!B215</f>
        <v>Formulaires</v>
      </c>
      <c r="C213" s="89" t="str">
        <f>Modèle!D215</f>
        <v>11.10.7</v>
      </c>
      <c r="D213" s="87" t="str">
        <f>Modèle!E215</f>
        <v>A</v>
      </c>
      <c r="E213" s="190">
        <f ca="1">COUNTIF(OFFSET(Synthèse!$G222,0,0,1,COUNTA(Synthèse!$10:$10)-6),"="&amp;$E$1)</f>
        <v>1</v>
      </c>
      <c r="F213" s="190">
        <f ca="1">COUNTIF(OFFSET(Synthèse!$G222,0,0,1,COUNTA(Synthèse!$10:$10)-6),"="&amp;$F$1)</f>
        <v>0</v>
      </c>
      <c r="G213" s="190">
        <f ca="1">COUNTIF(OFFSET(Synthèse!$G222,0,0,1,COUNTA(Synthèse!$10:$10)-6),"="&amp;$G$1)</f>
        <v>0</v>
      </c>
      <c r="H213" s="190">
        <f ca="1">COUNTIF(OFFSET(Synthèse!$G222,0,0,1,COUNTA(Synthèse!$10:$10)-6),"="&amp;$H$1)</f>
        <v>20</v>
      </c>
      <c r="I213" s="214">
        <f t="shared" ca="1" si="28"/>
        <v>21</v>
      </c>
      <c r="J213" s="68"/>
      <c r="K213" s="96"/>
      <c r="S213" s="68"/>
      <c r="U213" s="68"/>
      <c r="X213" s="68"/>
      <c r="AA213" s="68"/>
      <c r="AD213" s="68"/>
      <c r="AE213" s="224" t="str">
        <f t="shared" si="29"/>
        <v>11.10</v>
      </c>
      <c r="AG213" s="256">
        <f>IF(COUNTIFS(TabSynthez[Test],"="&amp;$AE100&amp;".*",TabSynthez[Page1],"Invalidé")&gt;0,IF(COUNTIFS(TabSynthez[Test],"="&amp;$AE100&amp;".*",TabSynthez[Page1],"Indéterminé")&gt;0,0,1),0)</f>
        <v>0</v>
      </c>
      <c r="AH213" s="256">
        <f>IF(COUNTIFS(TabSynthez[Test],"="&amp;$AE100&amp;".*",TabSynthez[Page2],"Invalidé")&gt;0,IF(COUNTIFS(TabSynthez[Test],"="&amp;$AE100&amp;".*",TabSynthez[Page2],"Indéterminé")&gt;0,0,1),0)</f>
        <v>0</v>
      </c>
      <c r="AI213" s="256">
        <f>IF(COUNTIFS(TabSynthez[Test],"="&amp;$AE100&amp;".*",TabSynthez[Page3],"Invalidé")&gt;0,IF(COUNTIFS(TabSynthez[Test],"="&amp;$AE100&amp;".*",TabSynthez[Page3],"Indéterminé")&gt;0,0,1),0)</f>
        <v>1</v>
      </c>
      <c r="AJ213" s="256">
        <f>IF(COUNTIFS(TabSynthez[Test],"="&amp;$AE100&amp;".*",TabSynthez[Page4],"Invalidé")&gt;0,IF(COUNTIFS(TabSynthez[Test],"="&amp;$AE100&amp;".*",TabSynthez[Page4],"Indéterminé")&gt;0,0,1),0)</f>
        <v>1</v>
      </c>
      <c r="AK213" s="256">
        <f>IF(COUNTIFS(TabSynthez[Test],"="&amp;$AE100&amp;".*",TabSynthez[Page5],"Invalidé")&gt;0,IF(COUNTIFS(TabSynthez[Test],"="&amp;$AE100&amp;".*",TabSynthez[Page5],"Indéterminé")&gt;0,0,1),0)</f>
        <v>0</v>
      </c>
      <c r="AL213" s="256">
        <f>IF(COUNTIFS(TabSynthez[Test],"="&amp;$AE100&amp;".*",TabSynthez[Page6],"Invalidé")&gt;0,IF(COUNTIFS(TabSynthez[Test],"="&amp;$AE100&amp;".*",TabSynthez[Page6],"Indéterminé")&gt;0,0,1),0)</f>
        <v>0</v>
      </c>
      <c r="AM213" s="256">
        <f>IF(COUNTIFS(TabSynthez[Test],"="&amp;$AE100&amp;".*",TabSynthez[Page7],"Invalidé")&gt;0,IF(COUNTIFS(TabSynthez[Test],"="&amp;$AE100&amp;".*",TabSynthez[Page7],"Indéterminé")&gt;0,0,1),0)</f>
        <v>0</v>
      </c>
      <c r="AN213" s="256">
        <f>IF(COUNTIFS(TabSynthez[Test],"="&amp;$AE100&amp;".*",TabSynthez[Page8],"Invalidé")&gt;0,IF(COUNTIFS(TabSynthez[Test],"="&amp;$AE100&amp;".*",TabSynthez[Page8],"Indéterminé")&gt;0,0,1),0)</f>
        <v>1</v>
      </c>
      <c r="AO213" s="256">
        <f>IF(COUNTIFS(TabSynthez[Test],"="&amp;$AE100&amp;".*",TabSynthez[Page9],"Invalidé")&gt;0,IF(COUNTIFS(TabSynthez[Test],"="&amp;$AE100&amp;".*",TabSynthez[Page9],"Indéterminé")&gt;0,0,1),0)</f>
        <v>0</v>
      </c>
      <c r="AP213" s="256">
        <f>IF(COUNTIFS(TabSynthez[Test],"="&amp;$AE100&amp;".*",TabSynthez[Page10],"Invalidé")&gt;0,IF(COUNTIFS(TabSynthez[Test],"="&amp;$AE100&amp;".*",TabSynthez[Page10],"Indéterminé")&gt;0,0,1),0)</f>
        <v>0</v>
      </c>
      <c r="AQ213" s="256">
        <f>IF(COUNTIFS(TabSynthez[Test],"="&amp;$AE100&amp;".*",TabSynthez[Page11],"Invalidé")&gt;0,IF(COUNTIFS(TabSynthez[Test],"="&amp;$AE100&amp;".*",TabSynthez[Page11],"Indéterminé")&gt;0,0,1),0)</f>
        <v>1</v>
      </c>
      <c r="AR213" s="256">
        <f>IF(COUNTIFS(TabSynthez[Test],"="&amp;$AE100&amp;".*",TabSynthez[Page12],"Invalidé")&gt;0,IF(COUNTIFS(TabSynthez[Test],"="&amp;$AE100&amp;".*",TabSynthez[Page12],"Indéterminé")&gt;0,0,1),0)</f>
        <v>1</v>
      </c>
      <c r="AS213" s="256">
        <f>IF(COUNTIFS(TabSynthez[Test],"="&amp;$AE100&amp;".*",TabSynthez[Page13],"Invalidé")&gt;0,IF(COUNTIFS(TabSynthez[Test],"="&amp;$AE100&amp;".*",TabSynthez[Page13],"Indéterminé")&gt;0,0,1),0)</f>
        <v>0</v>
      </c>
      <c r="AT213" s="256">
        <f>IF(COUNTIFS(TabSynthez[Test],"="&amp;$AE100&amp;".*",TabSynthez[Page14],"Invalidé")&gt;0,IF(COUNTIFS(TabSynthez[Test],"="&amp;$AE100&amp;".*",TabSynthez[Page14],"Indéterminé")&gt;0,0,1),0)</f>
        <v>0</v>
      </c>
      <c r="AU213" s="256">
        <f>IF(COUNTIFS(TabSynthez[Test],"="&amp;$AE100&amp;".*",TabSynthez[Page15],"Invalidé")&gt;0,IF(COUNTIFS(TabSynthez[Test],"="&amp;$AE100&amp;".*",TabSynthez[Page15],"Indéterminé")&gt;0,0,1),0)</f>
        <v>0</v>
      </c>
      <c r="AV213" s="256">
        <f>IF(COUNTIFS(TabSynthez[Test],"="&amp;$AE100&amp;".*",TabSynthez[Page16],"Invalidé")&gt;0,IF(COUNTIFS(TabSynthez[Test],"="&amp;$AE100&amp;".*",TabSynthez[Page16],"Indéterminé")&gt;0,0,1),0)</f>
        <v>0</v>
      </c>
      <c r="AW213" s="256">
        <f>IF(COUNTIFS(TabSynthez[Test],"="&amp;$AE100&amp;".*",TabSynthez[Page17],"Invalidé")&gt;0,IF(COUNTIFS(TabSynthez[Test],"="&amp;$AE100&amp;".*",TabSynthez[Page17],"Indéterminé")&gt;0,0,1),0)</f>
        <v>0</v>
      </c>
      <c r="AX213" s="256">
        <f>IF(COUNTIFS(TabSynthez[Test],"="&amp;$AE100&amp;".*",TabSynthez[Page18],"Invalidé")&gt;0,IF(COUNTIFS(TabSynthez[Test],"="&amp;$AE100&amp;".*",TabSynthez[Page18],"Indéterminé")&gt;0,0,1),0)</f>
        <v>0</v>
      </c>
      <c r="AY213" s="256">
        <f>IF(COUNTIFS(TabSynthez[Test],"="&amp;$AE100&amp;".*",TabSynthez[Page19],"Invalidé")&gt;0,IF(COUNTIFS(TabSynthez[Test],"="&amp;$AE100&amp;".*",TabSynthez[Page19],"Indéterminé")&gt;0,0,1),0)</f>
        <v>0</v>
      </c>
      <c r="AZ213" s="256">
        <f>IF(COUNTIFS(TabSynthez[Test],"="&amp;$AE100&amp;".*",TabSynthez[Page20],"Invalidé")&gt;0,IF(COUNTIFS(TabSynthez[Test],"="&amp;$AE100&amp;".*",TabSynthez[Page20],"Indéterminé")&gt;0,0,1),0)</f>
        <v>0</v>
      </c>
      <c r="BA213" s="256">
        <f>IF(COUNTIFS(TabSynthez[Test],"="&amp;$AE100&amp;".*",TabSynthez[Page21],"Invalidé")&gt;0,IF(COUNTIFS(TabSynthez[Test],"="&amp;$AE100&amp;".*",TabSynthez[Page21],"Indéterminé")&gt;0,0,1),0)</f>
        <v>0</v>
      </c>
    </row>
    <row r="214" spans="1:53" s="9" customFormat="1" x14ac:dyDescent="0.25">
      <c r="A214" s="68"/>
      <c r="B214" s="78" t="str">
        <f>Modèle!B216</f>
        <v>Formulaires</v>
      </c>
      <c r="C214" s="88" t="str">
        <f>Modèle!D216</f>
        <v>11.11.1</v>
      </c>
      <c r="D214" s="85" t="str">
        <f>Modèle!E216</f>
        <v>AA</v>
      </c>
      <c r="E214" s="189">
        <f ca="1">COUNTIF(OFFSET(Synthèse!$G223,0,0,1,COUNTA(Synthèse!$10:$10)-6),"="&amp;$E$1)</f>
        <v>1</v>
      </c>
      <c r="F214" s="189">
        <f ca="1">COUNTIF(OFFSET(Synthèse!$G223,0,0,1,COUNTA(Synthèse!$10:$10)-6),"="&amp;$F$1)</f>
        <v>3</v>
      </c>
      <c r="G214" s="189">
        <f ca="1">COUNTIF(OFFSET(Synthèse!$G223,0,0,1,COUNTA(Synthèse!$10:$10)-6),"="&amp;$G$1)</f>
        <v>0</v>
      </c>
      <c r="H214" s="189">
        <f ca="1">COUNTIF(OFFSET(Synthèse!$G223,0,0,1,COUNTA(Synthèse!$10:$10)-6),"="&amp;$H$1)</f>
        <v>17</v>
      </c>
      <c r="I214" s="214">
        <f t="shared" ca="1" si="28"/>
        <v>21</v>
      </c>
      <c r="J214" s="68"/>
      <c r="K214" s="96"/>
      <c r="S214" s="68"/>
      <c r="U214" s="68"/>
      <c r="X214" s="68"/>
      <c r="AA214" s="68"/>
      <c r="AD214" s="68"/>
      <c r="AE214" s="224" t="str">
        <f t="shared" si="29"/>
        <v>11.11</v>
      </c>
      <c r="AG214" s="256">
        <f>IF(COUNTIFS(TabSynthez[Test],"="&amp;$AE101&amp;".*",TabSynthez[Page1],"Invalidé")&gt;0,IF(COUNTIFS(TabSynthez[Test],"="&amp;$AE101&amp;".*",TabSynthez[Page1],"Indéterminé")&gt;0,0,1),0)</f>
        <v>0</v>
      </c>
      <c r="AH214" s="256">
        <f>IF(COUNTIFS(TabSynthez[Test],"="&amp;$AE101&amp;".*",TabSynthez[Page2],"Invalidé")&gt;0,IF(COUNTIFS(TabSynthez[Test],"="&amp;$AE101&amp;".*",TabSynthez[Page2],"Indéterminé")&gt;0,0,1),0)</f>
        <v>0</v>
      </c>
      <c r="AI214" s="256">
        <f>IF(COUNTIFS(TabSynthez[Test],"="&amp;$AE101&amp;".*",TabSynthez[Page3],"Invalidé")&gt;0,IF(COUNTIFS(TabSynthez[Test],"="&amp;$AE101&amp;".*",TabSynthez[Page3],"Indéterminé")&gt;0,0,1),0)</f>
        <v>1</v>
      </c>
      <c r="AJ214" s="256">
        <f>IF(COUNTIFS(TabSynthez[Test],"="&amp;$AE101&amp;".*",TabSynthez[Page4],"Invalidé")&gt;0,IF(COUNTIFS(TabSynthez[Test],"="&amp;$AE101&amp;".*",TabSynthez[Page4],"Indéterminé")&gt;0,0,1),0)</f>
        <v>0</v>
      </c>
      <c r="AK214" s="256">
        <f>IF(COUNTIFS(TabSynthez[Test],"="&amp;$AE101&amp;".*",TabSynthez[Page5],"Invalidé")&gt;0,IF(COUNTIFS(TabSynthez[Test],"="&amp;$AE101&amp;".*",TabSynthez[Page5],"Indéterminé")&gt;0,0,1),0)</f>
        <v>0</v>
      </c>
      <c r="AL214" s="256">
        <f>IF(COUNTIFS(TabSynthez[Test],"="&amp;$AE101&amp;".*",TabSynthez[Page6],"Invalidé")&gt;0,IF(COUNTIFS(TabSynthez[Test],"="&amp;$AE101&amp;".*",TabSynthez[Page6],"Indéterminé")&gt;0,0,1),0)</f>
        <v>0</v>
      </c>
      <c r="AM214" s="256">
        <f>IF(COUNTIFS(TabSynthez[Test],"="&amp;$AE101&amp;".*",TabSynthez[Page7],"Invalidé")&gt;0,IF(COUNTIFS(TabSynthez[Test],"="&amp;$AE101&amp;".*",TabSynthez[Page7],"Indéterminé")&gt;0,0,1),0)</f>
        <v>0</v>
      </c>
      <c r="AN214" s="256">
        <f>IF(COUNTIFS(TabSynthez[Test],"="&amp;$AE101&amp;".*",TabSynthez[Page8],"Invalidé")&gt;0,IF(COUNTIFS(TabSynthez[Test],"="&amp;$AE101&amp;".*",TabSynthez[Page8],"Indéterminé")&gt;0,0,1),0)</f>
        <v>0</v>
      </c>
      <c r="AO214" s="256">
        <f>IF(COUNTIFS(TabSynthez[Test],"="&amp;$AE101&amp;".*",TabSynthez[Page9],"Invalidé")&gt;0,IF(COUNTIFS(TabSynthez[Test],"="&amp;$AE101&amp;".*",TabSynthez[Page9],"Indéterminé")&gt;0,0,1),0)</f>
        <v>0</v>
      </c>
      <c r="AP214" s="256">
        <f>IF(COUNTIFS(TabSynthez[Test],"="&amp;$AE101&amp;".*",TabSynthez[Page10],"Invalidé")&gt;0,IF(COUNTIFS(TabSynthez[Test],"="&amp;$AE101&amp;".*",TabSynthez[Page10],"Indéterminé")&gt;0,0,1),0)</f>
        <v>0</v>
      </c>
      <c r="AQ214" s="256">
        <f>IF(COUNTIFS(TabSynthez[Test],"="&amp;$AE101&amp;".*",TabSynthez[Page11],"Invalidé")&gt;0,IF(COUNTIFS(TabSynthez[Test],"="&amp;$AE101&amp;".*",TabSynthez[Page11],"Indéterminé")&gt;0,0,1),0)</f>
        <v>1</v>
      </c>
      <c r="AR214" s="256">
        <f>IF(COUNTIFS(TabSynthez[Test],"="&amp;$AE101&amp;".*",TabSynthez[Page12],"Invalidé")&gt;0,IF(COUNTIFS(TabSynthez[Test],"="&amp;$AE101&amp;".*",TabSynthez[Page12],"Indéterminé")&gt;0,0,1),0)</f>
        <v>0</v>
      </c>
      <c r="AS214" s="256">
        <f>IF(COUNTIFS(TabSynthez[Test],"="&amp;$AE101&amp;".*",TabSynthez[Page13],"Invalidé")&gt;0,IF(COUNTIFS(TabSynthez[Test],"="&amp;$AE101&amp;".*",TabSynthez[Page13],"Indéterminé")&gt;0,0,1),0)</f>
        <v>0</v>
      </c>
      <c r="AT214" s="256">
        <f>IF(COUNTIFS(TabSynthez[Test],"="&amp;$AE101&amp;".*",TabSynthez[Page14],"Invalidé")&gt;0,IF(COUNTIFS(TabSynthez[Test],"="&amp;$AE101&amp;".*",TabSynthez[Page14],"Indéterminé")&gt;0,0,1),0)</f>
        <v>0</v>
      </c>
      <c r="AU214" s="256">
        <f>IF(COUNTIFS(TabSynthez[Test],"="&amp;$AE101&amp;".*",TabSynthez[Page15],"Invalidé")&gt;0,IF(COUNTIFS(TabSynthez[Test],"="&amp;$AE101&amp;".*",TabSynthez[Page15],"Indéterminé")&gt;0,0,1),0)</f>
        <v>0</v>
      </c>
      <c r="AV214" s="256">
        <f>IF(COUNTIFS(TabSynthez[Test],"="&amp;$AE101&amp;".*",TabSynthez[Page16],"Invalidé")&gt;0,IF(COUNTIFS(TabSynthez[Test],"="&amp;$AE101&amp;".*",TabSynthez[Page16],"Indéterminé")&gt;0,0,1),0)</f>
        <v>0</v>
      </c>
      <c r="AW214" s="256">
        <f>IF(COUNTIFS(TabSynthez[Test],"="&amp;$AE101&amp;".*",TabSynthez[Page17],"Invalidé")&gt;0,IF(COUNTIFS(TabSynthez[Test],"="&amp;$AE101&amp;".*",TabSynthez[Page17],"Indéterminé")&gt;0,0,1),0)</f>
        <v>0</v>
      </c>
      <c r="AX214" s="256">
        <f>IF(COUNTIFS(TabSynthez[Test],"="&amp;$AE101&amp;".*",TabSynthez[Page18],"Invalidé")&gt;0,IF(COUNTIFS(TabSynthez[Test],"="&amp;$AE101&amp;".*",TabSynthez[Page18],"Indéterminé")&gt;0,0,1),0)</f>
        <v>0</v>
      </c>
      <c r="AY214" s="256">
        <f>IF(COUNTIFS(TabSynthez[Test],"="&amp;$AE101&amp;".*",TabSynthez[Page19],"Invalidé")&gt;0,IF(COUNTIFS(TabSynthez[Test],"="&amp;$AE101&amp;".*",TabSynthez[Page19],"Indéterminé")&gt;0,0,1),0)</f>
        <v>0</v>
      </c>
      <c r="AZ214" s="256">
        <f>IF(COUNTIFS(TabSynthez[Test],"="&amp;$AE101&amp;".*",TabSynthez[Page20],"Invalidé")&gt;0,IF(COUNTIFS(TabSynthez[Test],"="&amp;$AE101&amp;".*",TabSynthez[Page20],"Indéterminé")&gt;0,0,1),0)</f>
        <v>0</v>
      </c>
      <c r="BA214" s="256">
        <f>IF(COUNTIFS(TabSynthez[Test],"="&amp;$AE101&amp;".*",TabSynthez[Page21],"Invalidé")&gt;0,IF(COUNTIFS(TabSynthez[Test],"="&amp;$AE101&amp;".*",TabSynthez[Page21],"Indéterminé")&gt;0,0,1),0)</f>
        <v>0</v>
      </c>
    </row>
    <row r="215" spans="1:53" s="9" customFormat="1" x14ac:dyDescent="0.25">
      <c r="A215" s="68"/>
      <c r="B215" s="78" t="str">
        <f>Modèle!B217</f>
        <v>Formulaires</v>
      </c>
      <c r="C215" s="88" t="str">
        <f>Modèle!D217</f>
        <v>11.11.2</v>
      </c>
      <c r="D215" s="85" t="str">
        <f>Modèle!E217</f>
        <v>AA</v>
      </c>
      <c r="E215" s="189">
        <f ca="1">COUNTIF(OFFSET(Synthèse!$G224,0,0,1,COUNTA(Synthèse!$10:$10)-6),"="&amp;$E$1)</f>
        <v>2</v>
      </c>
      <c r="F215" s="189">
        <f ca="1">COUNTIF(OFFSET(Synthèse!$G224,0,0,1,COUNTA(Synthèse!$10:$10)-6),"="&amp;$F$1)</f>
        <v>0</v>
      </c>
      <c r="G215" s="189">
        <f ca="1">COUNTIF(OFFSET(Synthèse!$G224,0,0,1,COUNTA(Synthèse!$10:$10)-6),"="&amp;$G$1)</f>
        <v>0</v>
      </c>
      <c r="H215" s="189">
        <f ca="1">COUNTIF(OFFSET(Synthèse!$G224,0,0,1,COUNTA(Synthèse!$10:$10)-6),"="&amp;$H$1)</f>
        <v>19</v>
      </c>
      <c r="I215" s="214">
        <f t="shared" ca="1" si="28"/>
        <v>21</v>
      </c>
      <c r="J215" s="68"/>
      <c r="K215" s="96"/>
      <c r="S215" s="68"/>
      <c r="U215" s="68"/>
      <c r="X215" s="68"/>
      <c r="AA215" s="68"/>
      <c r="AD215" s="68"/>
      <c r="AE215" s="224" t="str">
        <f t="shared" si="29"/>
        <v>11.12</v>
      </c>
      <c r="AG215" s="256">
        <f>IF(COUNTIFS(TabSynthez[Test],"="&amp;$AE102&amp;".*",TabSynthez[Page1],"Invalidé")&gt;0,IF(COUNTIFS(TabSynthez[Test],"="&amp;$AE102&amp;".*",TabSynthez[Page1],"Indéterminé")&gt;0,0,1),0)</f>
        <v>0</v>
      </c>
      <c r="AH215" s="256">
        <f>IF(COUNTIFS(TabSynthez[Test],"="&amp;$AE102&amp;".*",TabSynthez[Page2],"Invalidé")&gt;0,IF(COUNTIFS(TabSynthez[Test],"="&amp;$AE102&amp;".*",TabSynthez[Page2],"Indéterminé")&gt;0,0,1),0)</f>
        <v>0</v>
      </c>
      <c r="AI215" s="256">
        <f>IF(COUNTIFS(TabSynthez[Test],"="&amp;$AE102&amp;".*",TabSynthez[Page3],"Invalidé")&gt;0,IF(COUNTIFS(TabSynthez[Test],"="&amp;$AE102&amp;".*",TabSynthez[Page3],"Indéterminé")&gt;0,0,1),0)</f>
        <v>0</v>
      </c>
      <c r="AJ215" s="256">
        <f>IF(COUNTIFS(TabSynthez[Test],"="&amp;$AE102&amp;".*",TabSynthez[Page4],"Invalidé")&gt;0,IF(COUNTIFS(TabSynthez[Test],"="&amp;$AE102&amp;".*",TabSynthez[Page4],"Indéterminé")&gt;0,0,1),0)</f>
        <v>0</v>
      </c>
      <c r="AK215" s="256">
        <f>IF(COUNTIFS(TabSynthez[Test],"="&amp;$AE102&amp;".*",TabSynthez[Page5],"Invalidé")&gt;0,IF(COUNTIFS(TabSynthez[Test],"="&amp;$AE102&amp;".*",TabSynthez[Page5],"Indéterminé")&gt;0,0,1),0)</f>
        <v>0</v>
      </c>
      <c r="AL215" s="256">
        <f>IF(COUNTIFS(TabSynthez[Test],"="&amp;$AE102&amp;".*",TabSynthez[Page6],"Invalidé")&gt;0,IF(COUNTIFS(TabSynthez[Test],"="&amp;$AE102&amp;".*",TabSynthez[Page6],"Indéterminé")&gt;0,0,1),0)</f>
        <v>0</v>
      </c>
      <c r="AM215" s="256">
        <f>IF(COUNTIFS(TabSynthez[Test],"="&amp;$AE102&amp;".*",TabSynthez[Page7],"Invalidé")&gt;0,IF(COUNTIFS(TabSynthez[Test],"="&amp;$AE102&amp;".*",TabSynthez[Page7],"Indéterminé")&gt;0,0,1),0)</f>
        <v>0</v>
      </c>
      <c r="AN215" s="256">
        <f>IF(COUNTIFS(TabSynthez[Test],"="&amp;$AE102&amp;".*",TabSynthez[Page8],"Invalidé")&gt;0,IF(COUNTIFS(TabSynthez[Test],"="&amp;$AE102&amp;".*",TabSynthez[Page8],"Indéterminé")&gt;0,0,1),0)</f>
        <v>0</v>
      </c>
      <c r="AO215" s="256">
        <f>IF(COUNTIFS(TabSynthez[Test],"="&amp;$AE102&amp;".*",TabSynthez[Page9],"Invalidé")&gt;0,IF(COUNTIFS(TabSynthez[Test],"="&amp;$AE102&amp;".*",TabSynthez[Page9],"Indéterminé")&gt;0,0,1),0)</f>
        <v>0</v>
      </c>
      <c r="AP215" s="256">
        <f>IF(COUNTIFS(TabSynthez[Test],"="&amp;$AE102&amp;".*",TabSynthez[Page10],"Invalidé")&gt;0,IF(COUNTIFS(TabSynthez[Test],"="&amp;$AE102&amp;".*",TabSynthez[Page10],"Indéterminé")&gt;0,0,1),0)</f>
        <v>0</v>
      </c>
      <c r="AQ215" s="256">
        <f>IF(COUNTIFS(TabSynthez[Test],"="&amp;$AE102&amp;".*",TabSynthez[Page11],"Invalidé")&gt;0,IF(COUNTIFS(TabSynthez[Test],"="&amp;$AE102&amp;".*",TabSynthez[Page11],"Indéterminé")&gt;0,0,1),0)</f>
        <v>0</v>
      </c>
      <c r="AR215" s="256">
        <f>IF(COUNTIFS(TabSynthez[Test],"="&amp;$AE102&amp;".*",TabSynthez[Page12],"Invalidé")&gt;0,IF(COUNTIFS(TabSynthez[Test],"="&amp;$AE102&amp;".*",TabSynthez[Page12],"Indéterminé")&gt;0,0,1),0)</f>
        <v>0</v>
      </c>
      <c r="AS215" s="256">
        <f>IF(COUNTIFS(TabSynthez[Test],"="&amp;$AE102&amp;".*",TabSynthez[Page13],"Invalidé")&gt;0,IF(COUNTIFS(TabSynthez[Test],"="&amp;$AE102&amp;".*",TabSynthez[Page13],"Indéterminé")&gt;0,0,1),0)</f>
        <v>0</v>
      </c>
      <c r="AT215" s="256">
        <f>IF(COUNTIFS(TabSynthez[Test],"="&amp;$AE102&amp;".*",TabSynthez[Page14],"Invalidé")&gt;0,IF(COUNTIFS(TabSynthez[Test],"="&amp;$AE102&amp;".*",TabSynthez[Page14],"Indéterminé")&gt;0,0,1),0)</f>
        <v>1</v>
      </c>
      <c r="AU215" s="256">
        <f>IF(COUNTIFS(TabSynthez[Test],"="&amp;$AE102&amp;".*",TabSynthez[Page15],"Invalidé")&gt;0,IF(COUNTIFS(TabSynthez[Test],"="&amp;$AE102&amp;".*",TabSynthez[Page15],"Indéterminé")&gt;0,0,1),0)</f>
        <v>0</v>
      </c>
      <c r="AV215" s="256">
        <f>IF(COUNTIFS(TabSynthez[Test],"="&amp;$AE102&amp;".*",TabSynthez[Page16],"Invalidé")&gt;0,IF(COUNTIFS(TabSynthez[Test],"="&amp;$AE102&amp;".*",TabSynthez[Page16],"Indéterminé")&gt;0,0,1),0)</f>
        <v>0</v>
      </c>
      <c r="AW215" s="256">
        <f>IF(COUNTIFS(TabSynthez[Test],"="&amp;$AE102&amp;".*",TabSynthez[Page17],"Invalidé")&gt;0,IF(COUNTIFS(TabSynthez[Test],"="&amp;$AE102&amp;".*",TabSynthez[Page17],"Indéterminé")&gt;0,0,1),0)</f>
        <v>0</v>
      </c>
      <c r="AX215" s="256">
        <f>IF(COUNTIFS(TabSynthez[Test],"="&amp;$AE102&amp;".*",TabSynthez[Page18],"Invalidé")&gt;0,IF(COUNTIFS(TabSynthez[Test],"="&amp;$AE102&amp;".*",TabSynthez[Page18],"Indéterminé")&gt;0,0,1),0)</f>
        <v>0</v>
      </c>
      <c r="AY215" s="256">
        <f>IF(COUNTIFS(TabSynthez[Test],"="&amp;$AE102&amp;".*",TabSynthez[Page19],"Invalidé")&gt;0,IF(COUNTIFS(TabSynthez[Test],"="&amp;$AE102&amp;".*",TabSynthez[Page19],"Indéterminé")&gt;0,0,1),0)</f>
        <v>0</v>
      </c>
      <c r="AZ215" s="256">
        <f>IF(COUNTIFS(TabSynthez[Test],"="&amp;$AE102&amp;".*",TabSynthez[Page20],"Invalidé")&gt;0,IF(COUNTIFS(TabSynthez[Test],"="&amp;$AE102&amp;".*",TabSynthez[Page20],"Indéterminé")&gt;0,0,1),0)</f>
        <v>0</v>
      </c>
      <c r="BA215" s="256">
        <f>IF(COUNTIFS(TabSynthez[Test],"="&amp;$AE102&amp;".*",TabSynthez[Page21],"Invalidé")&gt;0,IF(COUNTIFS(TabSynthez[Test],"="&amp;$AE102&amp;".*",TabSynthez[Page21],"Indéterminé")&gt;0,0,1),0)</f>
        <v>0</v>
      </c>
    </row>
    <row r="216" spans="1:53" s="9" customFormat="1" x14ac:dyDescent="0.25">
      <c r="A216" s="68"/>
      <c r="B216" s="79" t="str">
        <f>Modèle!B218</f>
        <v>Formulaires</v>
      </c>
      <c r="C216" s="89" t="str">
        <f>Modèle!D218</f>
        <v>11.12.1</v>
      </c>
      <c r="D216" s="87" t="str">
        <f>Modèle!E218</f>
        <v>AA</v>
      </c>
      <c r="E216" s="190">
        <f ca="1">COUNTIF(OFFSET(Synthèse!$G225,0,0,1,COUNTA(Synthèse!$10:$10)-6),"="&amp;$E$1)</f>
        <v>1</v>
      </c>
      <c r="F216" s="190">
        <f ca="1">COUNTIF(OFFSET(Synthèse!$G225,0,0,1,COUNTA(Synthèse!$10:$10)-6),"="&amp;$F$1)</f>
        <v>0</v>
      </c>
      <c r="G216" s="190">
        <f ca="1">COUNTIF(OFFSET(Synthèse!$G225,0,0,1,COUNTA(Synthèse!$10:$10)-6),"="&amp;$G$1)</f>
        <v>0</v>
      </c>
      <c r="H216" s="190">
        <f ca="1">COUNTIF(OFFSET(Synthèse!$G225,0,0,1,COUNTA(Synthèse!$10:$10)-6),"="&amp;$H$1)</f>
        <v>20</v>
      </c>
      <c r="I216" s="214">
        <f t="shared" ca="1" si="28"/>
        <v>21</v>
      </c>
      <c r="J216" s="68"/>
      <c r="K216" s="96"/>
      <c r="S216" s="68"/>
      <c r="U216" s="68"/>
      <c r="X216" s="68"/>
      <c r="AA216" s="68"/>
      <c r="AD216" s="68"/>
      <c r="AE216" s="224" t="str">
        <f t="shared" si="29"/>
        <v>11.13</v>
      </c>
      <c r="AG216" s="256">
        <f>IF(COUNTIFS(TabSynthez[Test],"="&amp;$AE103&amp;".*",TabSynthez[Page1],"Invalidé")&gt;0,IF(COUNTIFS(TabSynthez[Test],"="&amp;$AE103&amp;".*",TabSynthez[Page1],"Indéterminé")&gt;0,0,1),0)</f>
        <v>0</v>
      </c>
      <c r="AH216" s="256">
        <f>IF(COUNTIFS(TabSynthez[Test],"="&amp;$AE103&amp;".*",TabSynthez[Page2],"Invalidé")&gt;0,IF(COUNTIFS(TabSynthez[Test],"="&amp;$AE103&amp;".*",TabSynthez[Page2],"Indéterminé")&gt;0,0,1),0)</f>
        <v>0</v>
      </c>
      <c r="AI216" s="256">
        <f>IF(COUNTIFS(TabSynthez[Test],"="&amp;$AE103&amp;".*",TabSynthez[Page3],"Invalidé")&gt;0,IF(COUNTIFS(TabSynthez[Test],"="&amp;$AE103&amp;".*",TabSynthez[Page3],"Indéterminé")&gt;0,0,1),0)</f>
        <v>1</v>
      </c>
      <c r="AJ216" s="256">
        <f>IF(COUNTIFS(TabSynthez[Test],"="&amp;$AE103&amp;".*",TabSynthez[Page4],"Invalidé")&gt;0,IF(COUNTIFS(TabSynthez[Test],"="&amp;$AE103&amp;".*",TabSynthez[Page4],"Indéterminé")&gt;0,0,1),0)</f>
        <v>0</v>
      </c>
      <c r="AK216" s="256">
        <f>IF(COUNTIFS(TabSynthez[Test],"="&amp;$AE103&amp;".*",TabSynthez[Page5],"Invalidé")&gt;0,IF(COUNTIFS(TabSynthez[Test],"="&amp;$AE103&amp;".*",TabSynthez[Page5],"Indéterminé")&gt;0,0,1),0)</f>
        <v>0</v>
      </c>
      <c r="AL216" s="256">
        <f>IF(COUNTIFS(TabSynthez[Test],"="&amp;$AE103&amp;".*",TabSynthez[Page6],"Invalidé")&gt;0,IF(COUNTIFS(TabSynthez[Test],"="&amp;$AE103&amp;".*",TabSynthez[Page6],"Indéterminé")&gt;0,0,1),0)</f>
        <v>0</v>
      </c>
      <c r="AM216" s="256">
        <f>IF(COUNTIFS(TabSynthez[Test],"="&amp;$AE103&amp;".*",TabSynthez[Page7],"Invalidé")&gt;0,IF(COUNTIFS(TabSynthez[Test],"="&amp;$AE103&amp;".*",TabSynthez[Page7],"Indéterminé")&gt;0,0,1),0)</f>
        <v>0</v>
      </c>
      <c r="AN216" s="256">
        <f>IF(COUNTIFS(TabSynthez[Test],"="&amp;$AE103&amp;".*",TabSynthez[Page8],"Invalidé")&gt;0,IF(COUNTIFS(TabSynthez[Test],"="&amp;$AE103&amp;".*",TabSynthez[Page8],"Indéterminé")&gt;0,0,1),0)</f>
        <v>0</v>
      </c>
      <c r="AO216" s="256">
        <f>IF(COUNTIFS(TabSynthez[Test],"="&amp;$AE103&amp;".*",TabSynthez[Page9],"Invalidé")&gt;0,IF(COUNTIFS(TabSynthez[Test],"="&amp;$AE103&amp;".*",TabSynthez[Page9],"Indéterminé")&gt;0,0,1),0)</f>
        <v>0</v>
      </c>
      <c r="AP216" s="256">
        <f>IF(COUNTIFS(TabSynthez[Test],"="&amp;$AE103&amp;".*",TabSynthez[Page10],"Invalidé")&gt;0,IF(COUNTIFS(TabSynthez[Test],"="&amp;$AE103&amp;".*",TabSynthez[Page10],"Indéterminé")&gt;0,0,1),0)</f>
        <v>0</v>
      </c>
      <c r="AQ216" s="256">
        <f>IF(COUNTIFS(TabSynthez[Test],"="&amp;$AE103&amp;".*",TabSynthez[Page11],"Invalidé")&gt;0,IF(COUNTIFS(TabSynthez[Test],"="&amp;$AE103&amp;".*",TabSynthez[Page11],"Indéterminé")&gt;0,0,1),0)</f>
        <v>1</v>
      </c>
      <c r="AR216" s="256">
        <f>IF(COUNTIFS(TabSynthez[Test],"="&amp;$AE103&amp;".*",TabSynthez[Page12],"Invalidé")&gt;0,IF(COUNTIFS(TabSynthez[Test],"="&amp;$AE103&amp;".*",TabSynthez[Page12],"Indéterminé")&gt;0,0,1),0)</f>
        <v>0</v>
      </c>
      <c r="AS216" s="256">
        <f>IF(COUNTIFS(TabSynthez[Test],"="&amp;$AE103&amp;".*",TabSynthez[Page13],"Invalidé")&gt;0,IF(COUNTIFS(TabSynthez[Test],"="&amp;$AE103&amp;".*",TabSynthez[Page13],"Indéterminé")&gt;0,0,1),0)</f>
        <v>0</v>
      </c>
      <c r="AT216" s="256">
        <f>IF(COUNTIFS(TabSynthez[Test],"="&amp;$AE103&amp;".*",TabSynthez[Page14],"Invalidé")&gt;0,IF(COUNTIFS(TabSynthez[Test],"="&amp;$AE103&amp;".*",TabSynthez[Page14],"Indéterminé")&gt;0,0,1),0)</f>
        <v>0</v>
      </c>
      <c r="AU216" s="256">
        <f>IF(COUNTIFS(TabSynthez[Test],"="&amp;$AE103&amp;".*",TabSynthez[Page15],"Invalidé")&gt;0,IF(COUNTIFS(TabSynthez[Test],"="&amp;$AE103&amp;".*",TabSynthez[Page15],"Indéterminé")&gt;0,0,1),0)</f>
        <v>0</v>
      </c>
      <c r="AV216" s="256">
        <f>IF(COUNTIFS(TabSynthez[Test],"="&amp;$AE103&amp;".*",TabSynthez[Page16],"Invalidé")&gt;0,IF(COUNTIFS(TabSynthez[Test],"="&amp;$AE103&amp;".*",TabSynthez[Page16],"Indéterminé")&gt;0,0,1),0)</f>
        <v>0</v>
      </c>
      <c r="AW216" s="256">
        <f>IF(COUNTIFS(TabSynthez[Test],"="&amp;$AE103&amp;".*",TabSynthez[Page17],"Invalidé")&gt;0,IF(COUNTIFS(TabSynthez[Test],"="&amp;$AE103&amp;".*",TabSynthez[Page17],"Indéterminé")&gt;0,0,1),0)</f>
        <v>0</v>
      </c>
      <c r="AX216" s="256">
        <f>IF(COUNTIFS(TabSynthez[Test],"="&amp;$AE103&amp;".*",TabSynthez[Page18],"Invalidé")&gt;0,IF(COUNTIFS(TabSynthez[Test],"="&amp;$AE103&amp;".*",TabSynthez[Page18],"Indéterminé")&gt;0,0,1),0)</f>
        <v>0</v>
      </c>
      <c r="AY216" s="256">
        <f>IF(COUNTIFS(TabSynthez[Test],"="&amp;$AE103&amp;".*",TabSynthez[Page19],"Invalidé")&gt;0,IF(COUNTIFS(TabSynthez[Test],"="&amp;$AE103&amp;".*",TabSynthez[Page19],"Indéterminé")&gt;0,0,1),0)</f>
        <v>1</v>
      </c>
      <c r="AZ216" s="256">
        <f>IF(COUNTIFS(TabSynthez[Test],"="&amp;$AE103&amp;".*",TabSynthez[Page20],"Invalidé")&gt;0,IF(COUNTIFS(TabSynthez[Test],"="&amp;$AE103&amp;".*",TabSynthez[Page20],"Indéterminé")&gt;0,0,1),0)</f>
        <v>0</v>
      </c>
      <c r="BA216" s="256">
        <f>IF(COUNTIFS(TabSynthez[Test],"="&amp;$AE103&amp;".*",TabSynthez[Page21],"Invalidé")&gt;0,IF(COUNTIFS(TabSynthez[Test],"="&amp;$AE103&amp;".*",TabSynthez[Page21],"Indéterminé")&gt;0,0,1),0)</f>
        <v>0</v>
      </c>
    </row>
    <row r="217" spans="1:53" s="9" customFormat="1" x14ac:dyDescent="0.25">
      <c r="A217" s="68"/>
      <c r="B217" s="79" t="str">
        <f>Modèle!B219</f>
        <v>Formulaires</v>
      </c>
      <c r="C217" s="89" t="str">
        <f>Modèle!D219</f>
        <v>11.12.2</v>
      </c>
      <c r="D217" s="87" t="str">
        <f>Modèle!E219</f>
        <v>AA</v>
      </c>
      <c r="E217" s="190">
        <f ca="1">COUNTIF(OFFSET(Synthèse!$G226,0,0,1,COUNTA(Synthèse!$10:$10)-6),"="&amp;$E$1)</f>
        <v>0</v>
      </c>
      <c r="F217" s="190">
        <f ca="1">COUNTIF(OFFSET(Synthèse!$G226,0,0,1,COUNTA(Synthèse!$10:$10)-6),"="&amp;$F$1)</f>
        <v>0</v>
      </c>
      <c r="G217" s="190">
        <f ca="1">COUNTIF(OFFSET(Synthèse!$G226,0,0,1,COUNTA(Synthèse!$10:$10)-6),"="&amp;$G$1)</f>
        <v>0</v>
      </c>
      <c r="H217" s="190">
        <f ca="1">COUNTIF(OFFSET(Synthèse!$G226,0,0,1,COUNTA(Synthèse!$10:$10)-6),"="&amp;$H$1)</f>
        <v>21</v>
      </c>
      <c r="I217" s="214">
        <f t="shared" ca="1" si="28"/>
        <v>21</v>
      </c>
      <c r="J217" s="68"/>
      <c r="K217" s="96"/>
      <c r="S217" s="68"/>
      <c r="U217" s="68"/>
      <c r="X217" s="68"/>
      <c r="AA217" s="68"/>
      <c r="AD217" s="68"/>
      <c r="AE217" s="224" t="str">
        <f t="shared" si="29"/>
        <v>12.1</v>
      </c>
      <c r="AG217" s="256">
        <f>IF(COUNTIFS(TabSynthez[Test],"="&amp;$AE104&amp;".*",TabSynthez[Page1],"Invalidé")&gt;0,IF(COUNTIFS(TabSynthez[Test],"="&amp;$AE104&amp;".*",TabSynthez[Page1],"Indéterminé")&gt;0,0,1),0)</f>
        <v>1</v>
      </c>
      <c r="AH217" s="256">
        <f>IF(COUNTIFS(TabSynthez[Test],"="&amp;$AE104&amp;".*",TabSynthez[Page2],"Invalidé")&gt;0,IF(COUNTIFS(TabSynthez[Test],"="&amp;$AE104&amp;".*",TabSynthez[Page2],"Indéterminé")&gt;0,0,1),0)</f>
        <v>1</v>
      </c>
      <c r="AI217" s="256">
        <f>IF(COUNTIFS(TabSynthez[Test],"="&amp;$AE104&amp;".*",TabSynthez[Page3],"Invalidé")&gt;0,IF(COUNTIFS(TabSynthez[Test],"="&amp;$AE104&amp;".*",TabSynthez[Page3],"Indéterminé")&gt;0,0,1),0)</f>
        <v>1</v>
      </c>
      <c r="AJ217" s="256">
        <f>IF(COUNTIFS(TabSynthez[Test],"="&amp;$AE104&amp;".*",TabSynthez[Page4],"Invalidé")&gt;0,IF(COUNTIFS(TabSynthez[Test],"="&amp;$AE104&amp;".*",TabSynthez[Page4],"Indéterminé")&gt;0,0,1),0)</f>
        <v>1</v>
      </c>
      <c r="AK217" s="256">
        <f>IF(COUNTIFS(TabSynthez[Test],"="&amp;$AE104&amp;".*",TabSynthez[Page5],"Invalidé")&gt;0,IF(COUNTIFS(TabSynthez[Test],"="&amp;$AE104&amp;".*",TabSynthez[Page5],"Indéterminé")&gt;0,0,1),0)</f>
        <v>1</v>
      </c>
      <c r="AL217" s="256">
        <f>IF(COUNTIFS(TabSynthez[Test],"="&amp;$AE104&amp;".*",TabSynthez[Page6],"Invalidé")&gt;0,IF(COUNTIFS(TabSynthez[Test],"="&amp;$AE104&amp;".*",TabSynthez[Page6],"Indéterminé")&gt;0,0,1),0)</f>
        <v>1</v>
      </c>
      <c r="AM217" s="256">
        <f>IF(COUNTIFS(TabSynthez[Test],"="&amp;$AE104&amp;".*",TabSynthez[Page7],"Invalidé")&gt;0,IF(COUNTIFS(TabSynthez[Test],"="&amp;$AE104&amp;".*",TabSynthez[Page7],"Indéterminé")&gt;0,0,1),0)</f>
        <v>1</v>
      </c>
      <c r="AN217" s="256">
        <f>IF(COUNTIFS(TabSynthez[Test],"="&amp;$AE104&amp;".*",TabSynthez[Page8],"Invalidé")&gt;0,IF(COUNTIFS(TabSynthez[Test],"="&amp;$AE104&amp;".*",TabSynthez[Page8],"Indéterminé")&gt;0,0,1),0)</f>
        <v>1</v>
      </c>
      <c r="AO217" s="256">
        <f>IF(COUNTIFS(TabSynthez[Test],"="&amp;$AE104&amp;".*",TabSynthez[Page9],"Invalidé")&gt;0,IF(COUNTIFS(TabSynthez[Test],"="&amp;$AE104&amp;".*",TabSynthez[Page9],"Indéterminé")&gt;0,0,1),0)</f>
        <v>1</v>
      </c>
      <c r="AP217" s="256">
        <f>IF(COUNTIFS(TabSynthez[Test],"="&amp;$AE104&amp;".*",TabSynthez[Page10],"Invalidé")&gt;0,IF(COUNTIFS(TabSynthez[Test],"="&amp;$AE104&amp;".*",TabSynthez[Page10],"Indéterminé")&gt;0,0,1),0)</f>
        <v>1</v>
      </c>
      <c r="AQ217" s="256">
        <f>IF(COUNTIFS(TabSynthez[Test],"="&amp;$AE104&amp;".*",TabSynthez[Page11],"Invalidé")&gt;0,IF(COUNTIFS(TabSynthez[Test],"="&amp;$AE104&amp;".*",TabSynthez[Page11],"Indéterminé")&gt;0,0,1),0)</f>
        <v>1</v>
      </c>
      <c r="AR217" s="256">
        <f>IF(COUNTIFS(TabSynthez[Test],"="&amp;$AE104&amp;".*",TabSynthez[Page12],"Invalidé")&gt;0,IF(COUNTIFS(TabSynthez[Test],"="&amp;$AE104&amp;".*",TabSynthez[Page12],"Indéterminé")&gt;0,0,1),0)</f>
        <v>1</v>
      </c>
      <c r="AS217" s="256">
        <f>IF(COUNTIFS(TabSynthez[Test],"="&amp;$AE104&amp;".*",TabSynthez[Page13],"Invalidé")&gt;0,IF(COUNTIFS(TabSynthez[Test],"="&amp;$AE104&amp;".*",TabSynthez[Page13],"Indéterminé")&gt;0,0,1),0)</f>
        <v>1</v>
      </c>
      <c r="AT217" s="256">
        <f>IF(COUNTIFS(TabSynthez[Test],"="&amp;$AE104&amp;".*",TabSynthez[Page14],"Invalidé")&gt;0,IF(COUNTIFS(TabSynthez[Test],"="&amp;$AE104&amp;".*",TabSynthez[Page14],"Indéterminé")&gt;0,0,1),0)</f>
        <v>1</v>
      </c>
      <c r="AU217" s="256">
        <f>IF(COUNTIFS(TabSynthez[Test],"="&amp;$AE104&amp;".*",TabSynthez[Page15],"Invalidé")&gt;0,IF(COUNTIFS(TabSynthez[Test],"="&amp;$AE104&amp;".*",TabSynthez[Page15],"Indéterminé")&gt;0,0,1),0)</f>
        <v>1</v>
      </c>
      <c r="AV217" s="256">
        <f>IF(COUNTIFS(TabSynthez[Test],"="&amp;$AE104&amp;".*",TabSynthez[Page16],"Invalidé")&gt;0,IF(COUNTIFS(TabSynthez[Test],"="&amp;$AE104&amp;".*",TabSynthez[Page16],"Indéterminé")&gt;0,0,1),0)</f>
        <v>1</v>
      </c>
      <c r="AW217" s="256">
        <f>IF(COUNTIFS(TabSynthez[Test],"="&amp;$AE104&amp;".*",TabSynthez[Page17],"Invalidé")&gt;0,IF(COUNTIFS(TabSynthez[Test],"="&amp;$AE104&amp;".*",TabSynthez[Page17],"Indéterminé")&gt;0,0,1),0)</f>
        <v>1</v>
      </c>
      <c r="AX217" s="256">
        <f>IF(COUNTIFS(TabSynthez[Test],"="&amp;$AE104&amp;".*",TabSynthez[Page18],"Invalidé")&gt;0,IF(COUNTIFS(TabSynthez[Test],"="&amp;$AE104&amp;".*",TabSynthez[Page18],"Indéterminé")&gt;0,0,1),0)</f>
        <v>1</v>
      </c>
      <c r="AY217" s="256">
        <f>IF(COUNTIFS(TabSynthez[Test],"="&amp;$AE104&amp;".*",TabSynthez[Page19],"Invalidé")&gt;0,IF(COUNTIFS(TabSynthez[Test],"="&amp;$AE104&amp;".*",TabSynthez[Page19],"Indéterminé")&gt;0,0,1),0)</f>
        <v>1</v>
      </c>
      <c r="AZ217" s="256">
        <f>IF(COUNTIFS(TabSynthez[Test],"="&amp;$AE104&amp;".*",TabSynthez[Page20],"Invalidé")&gt;0,IF(COUNTIFS(TabSynthez[Test],"="&amp;$AE104&amp;".*",TabSynthez[Page20],"Indéterminé")&gt;0,0,1),0)</f>
        <v>1</v>
      </c>
      <c r="BA217" s="256">
        <f>IF(COUNTIFS(TabSynthez[Test],"="&amp;$AE104&amp;".*",TabSynthez[Page21],"Invalidé")&gt;0,IF(COUNTIFS(TabSynthez[Test],"="&amp;$AE104&amp;".*",TabSynthez[Page21],"Indéterminé")&gt;0,0,1),0)</f>
        <v>1</v>
      </c>
    </row>
    <row r="218" spans="1:53" s="9" customFormat="1" x14ac:dyDescent="0.25">
      <c r="A218" s="68"/>
      <c r="B218" s="78" t="str">
        <f>Modèle!B220</f>
        <v>Formulaires</v>
      </c>
      <c r="C218" s="88" t="str">
        <f>Modèle!D220</f>
        <v>11.13.1</v>
      </c>
      <c r="D218" s="85" t="str">
        <f>Modèle!E220</f>
        <v>AA</v>
      </c>
      <c r="E218" s="189">
        <f ca="1">COUNTIF(OFFSET(Synthèse!$G227,0,0,1,COUNTA(Synthèse!$10:$10)-6),"="&amp;$E$1)</f>
        <v>3</v>
      </c>
      <c r="F218" s="189">
        <f ca="1">COUNTIF(OFFSET(Synthèse!$G227,0,0,1,COUNTA(Synthèse!$10:$10)-6),"="&amp;$F$1)</f>
        <v>3</v>
      </c>
      <c r="G218" s="189">
        <f ca="1">COUNTIF(OFFSET(Synthèse!$G227,0,0,1,COUNTA(Synthèse!$10:$10)-6),"="&amp;$G$1)</f>
        <v>0</v>
      </c>
      <c r="H218" s="189">
        <f ca="1">COUNTIF(OFFSET(Synthèse!$G227,0,0,1,COUNTA(Synthèse!$10:$10)-6),"="&amp;$H$1)</f>
        <v>15</v>
      </c>
      <c r="I218" s="214">
        <f t="shared" ca="1" si="28"/>
        <v>21</v>
      </c>
      <c r="J218" s="68"/>
      <c r="K218" s="96"/>
      <c r="S218" s="68"/>
      <c r="U218" s="68"/>
      <c r="X218" s="68"/>
      <c r="AA218" s="68"/>
      <c r="AD218" s="68"/>
      <c r="AE218" s="224" t="str">
        <f t="shared" si="29"/>
        <v>12.2</v>
      </c>
      <c r="AG218" s="256">
        <f>IF(COUNTIFS(TabSynthez[Test],"="&amp;$AE105&amp;".*",TabSynthez[Page1],"Invalidé")&gt;0,IF(COUNTIFS(TabSynthez[Test],"="&amp;$AE105&amp;".*",TabSynthez[Page1],"Indéterminé")&gt;0,0,1),0)</f>
        <v>0</v>
      </c>
      <c r="AH218" s="256">
        <f>IF(COUNTIFS(TabSynthez[Test],"="&amp;$AE105&amp;".*",TabSynthez[Page2],"Invalidé")&gt;0,IF(COUNTIFS(TabSynthez[Test],"="&amp;$AE105&amp;".*",TabSynthez[Page2],"Indéterminé")&gt;0,0,1),0)</f>
        <v>0</v>
      </c>
      <c r="AI218" s="256">
        <f>IF(COUNTIFS(TabSynthez[Test],"="&amp;$AE105&amp;".*",TabSynthez[Page3],"Invalidé")&gt;0,IF(COUNTIFS(TabSynthez[Test],"="&amp;$AE105&amp;".*",TabSynthez[Page3],"Indéterminé")&gt;0,0,1),0)</f>
        <v>0</v>
      </c>
      <c r="AJ218" s="256">
        <f>IF(COUNTIFS(TabSynthez[Test],"="&amp;$AE105&amp;".*",TabSynthez[Page4],"Invalidé")&gt;0,IF(COUNTIFS(TabSynthez[Test],"="&amp;$AE105&amp;".*",TabSynthez[Page4],"Indéterminé")&gt;0,0,1),0)</f>
        <v>0</v>
      </c>
      <c r="AK218" s="256">
        <f>IF(COUNTIFS(TabSynthez[Test],"="&amp;$AE105&amp;".*",TabSynthez[Page5],"Invalidé")&gt;0,IF(COUNTIFS(TabSynthez[Test],"="&amp;$AE105&amp;".*",TabSynthez[Page5],"Indéterminé")&gt;0,0,1),0)</f>
        <v>0</v>
      </c>
      <c r="AL218" s="256">
        <f>IF(COUNTIFS(TabSynthez[Test],"="&amp;$AE105&amp;".*",TabSynthez[Page6],"Invalidé")&gt;0,IF(COUNTIFS(TabSynthez[Test],"="&amp;$AE105&amp;".*",TabSynthez[Page6],"Indéterminé")&gt;0,0,1),0)</f>
        <v>0</v>
      </c>
      <c r="AM218" s="256">
        <f>IF(COUNTIFS(TabSynthez[Test],"="&amp;$AE105&amp;".*",TabSynthez[Page7],"Invalidé")&gt;0,IF(COUNTIFS(TabSynthez[Test],"="&amp;$AE105&amp;".*",TabSynthez[Page7],"Indéterminé")&gt;0,0,1),0)</f>
        <v>0</v>
      </c>
      <c r="AN218" s="256">
        <f>IF(COUNTIFS(TabSynthez[Test],"="&amp;$AE105&amp;".*",TabSynthez[Page8],"Invalidé")&gt;0,IF(COUNTIFS(TabSynthez[Test],"="&amp;$AE105&amp;".*",TabSynthez[Page8],"Indéterminé")&gt;0,0,1),0)</f>
        <v>0</v>
      </c>
      <c r="AO218" s="256">
        <f>IF(COUNTIFS(TabSynthez[Test],"="&amp;$AE105&amp;".*",TabSynthez[Page9],"Invalidé")&gt;0,IF(COUNTIFS(TabSynthez[Test],"="&amp;$AE105&amp;".*",TabSynthez[Page9],"Indéterminé")&gt;0,0,1),0)</f>
        <v>0</v>
      </c>
      <c r="AP218" s="256">
        <f>IF(COUNTIFS(TabSynthez[Test],"="&amp;$AE105&amp;".*",TabSynthez[Page10],"Invalidé")&gt;0,IF(COUNTIFS(TabSynthez[Test],"="&amp;$AE105&amp;".*",TabSynthez[Page10],"Indéterminé")&gt;0,0,1),0)</f>
        <v>0</v>
      </c>
      <c r="AQ218" s="256">
        <f>IF(COUNTIFS(TabSynthez[Test],"="&amp;$AE105&amp;".*",TabSynthez[Page11],"Invalidé")&gt;0,IF(COUNTIFS(TabSynthez[Test],"="&amp;$AE105&amp;".*",TabSynthez[Page11],"Indéterminé")&gt;0,0,1),0)</f>
        <v>0</v>
      </c>
      <c r="AR218" s="256">
        <f>IF(COUNTIFS(TabSynthez[Test],"="&amp;$AE105&amp;".*",TabSynthez[Page12],"Invalidé")&gt;0,IF(COUNTIFS(TabSynthez[Test],"="&amp;$AE105&amp;".*",TabSynthez[Page12],"Indéterminé")&gt;0,0,1),0)</f>
        <v>0</v>
      </c>
      <c r="AS218" s="256">
        <f>IF(COUNTIFS(TabSynthez[Test],"="&amp;$AE105&amp;".*",TabSynthez[Page13],"Invalidé")&gt;0,IF(COUNTIFS(TabSynthez[Test],"="&amp;$AE105&amp;".*",TabSynthez[Page13],"Indéterminé")&gt;0,0,1),0)</f>
        <v>0</v>
      </c>
      <c r="AT218" s="256">
        <f>IF(COUNTIFS(TabSynthez[Test],"="&amp;$AE105&amp;".*",TabSynthez[Page14],"Invalidé")&gt;0,IF(COUNTIFS(TabSynthez[Test],"="&amp;$AE105&amp;".*",TabSynthez[Page14],"Indéterminé")&gt;0,0,1),0)</f>
        <v>0</v>
      </c>
      <c r="AU218" s="256">
        <f>IF(COUNTIFS(TabSynthez[Test],"="&amp;$AE105&amp;".*",TabSynthez[Page15],"Invalidé")&gt;0,IF(COUNTIFS(TabSynthez[Test],"="&amp;$AE105&amp;".*",TabSynthez[Page15],"Indéterminé")&gt;0,0,1),0)</f>
        <v>0</v>
      </c>
      <c r="AV218" s="256">
        <f>IF(COUNTIFS(TabSynthez[Test],"="&amp;$AE105&amp;".*",TabSynthez[Page16],"Invalidé")&gt;0,IF(COUNTIFS(TabSynthez[Test],"="&amp;$AE105&amp;".*",TabSynthez[Page16],"Indéterminé")&gt;0,0,1),0)</f>
        <v>0</v>
      </c>
      <c r="AW218" s="256">
        <f>IF(COUNTIFS(TabSynthez[Test],"="&amp;$AE105&amp;".*",TabSynthez[Page17],"Invalidé")&gt;0,IF(COUNTIFS(TabSynthez[Test],"="&amp;$AE105&amp;".*",TabSynthez[Page17],"Indéterminé")&gt;0,0,1),0)</f>
        <v>0</v>
      </c>
      <c r="AX218" s="256">
        <f>IF(COUNTIFS(TabSynthez[Test],"="&amp;$AE105&amp;".*",TabSynthez[Page18],"Invalidé")&gt;0,IF(COUNTIFS(TabSynthez[Test],"="&amp;$AE105&amp;".*",TabSynthez[Page18],"Indéterminé")&gt;0,0,1),0)</f>
        <v>0</v>
      </c>
      <c r="AY218" s="256">
        <f>IF(COUNTIFS(TabSynthez[Test],"="&amp;$AE105&amp;".*",TabSynthez[Page19],"Invalidé")&gt;0,IF(COUNTIFS(TabSynthez[Test],"="&amp;$AE105&amp;".*",TabSynthez[Page19],"Indéterminé")&gt;0,0,1),0)</f>
        <v>0</v>
      </c>
      <c r="AZ218" s="256">
        <f>IF(COUNTIFS(TabSynthez[Test],"="&amp;$AE105&amp;".*",TabSynthez[Page20],"Invalidé")&gt;0,IF(COUNTIFS(TabSynthez[Test],"="&amp;$AE105&amp;".*",TabSynthez[Page20],"Indéterminé")&gt;0,0,1),0)</f>
        <v>0</v>
      </c>
      <c r="BA218" s="256">
        <f>IF(COUNTIFS(TabSynthez[Test],"="&amp;$AE105&amp;".*",TabSynthez[Page21],"Invalidé")&gt;0,IF(COUNTIFS(TabSynthez[Test],"="&amp;$AE105&amp;".*",TabSynthez[Page21],"Indéterminé")&gt;0,0,1),0)</f>
        <v>0</v>
      </c>
    </row>
    <row r="219" spans="1:53" s="9" customFormat="1" x14ac:dyDescent="0.25">
      <c r="A219" s="68"/>
      <c r="B219" s="79" t="str">
        <f>Modèle!B221</f>
        <v>Navigation</v>
      </c>
      <c r="C219" s="89" t="str">
        <f>Modèle!D221</f>
        <v>12.1.1</v>
      </c>
      <c r="D219" s="87" t="str">
        <f>Modèle!E221</f>
        <v>AA</v>
      </c>
      <c r="E219" s="190">
        <f ca="1">COUNTIF(OFFSET(Synthèse!$G228,0,0,1,COUNTA(Synthèse!$10:$10)-6),"="&amp;$E$1)</f>
        <v>21</v>
      </c>
      <c r="F219" s="190">
        <f ca="1">COUNTIF(OFFSET(Synthèse!$G228,0,0,1,COUNTA(Synthèse!$10:$10)-6),"="&amp;$F$1)</f>
        <v>0</v>
      </c>
      <c r="G219" s="190">
        <f ca="1">COUNTIF(OFFSET(Synthèse!$G228,0,0,1,COUNTA(Synthèse!$10:$10)-6),"="&amp;$G$1)</f>
        <v>0</v>
      </c>
      <c r="H219" s="190">
        <f ca="1">COUNTIF(OFFSET(Synthèse!$G228,0,0,1,COUNTA(Synthèse!$10:$10)-6),"="&amp;$H$1)</f>
        <v>0</v>
      </c>
      <c r="I219" s="214">
        <f t="shared" ca="1" si="28"/>
        <v>21</v>
      </c>
      <c r="J219" s="68"/>
      <c r="K219" s="96"/>
      <c r="S219" s="68"/>
      <c r="U219" s="68"/>
      <c r="X219" s="68"/>
      <c r="AA219" s="68"/>
      <c r="AD219" s="68"/>
      <c r="AE219" s="224" t="str">
        <f t="shared" si="29"/>
        <v>12.3</v>
      </c>
      <c r="AG219" s="256">
        <f>IF(COUNTIFS(TabSynthez[Test],"="&amp;$AE106&amp;".*",TabSynthez[Page1],"Invalidé")&gt;0,IF(COUNTIFS(TabSynthez[Test],"="&amp;$AE106&amp;".*",TabSynthez[Page1],"Indéterminé")&gt;0,0,1),0)</f>
        <v>0</v>
      </c>
      <c r="AH219" s="256">
        <f>IF(COUNTIFS(TabSynthez[Test],"="&amp;$AE106&amp;".*",TabSynthez[Page2],"Invalidé")&gt;0,IF(COUNTIFS(TabSynthez[Test],"="&amp;$AE106&amp;".*",TabSynthez[Page2],"Indéterminé")&gt;0,0,1),0)</f>
        <v>0</v>
      </c>
      <c r="AI219" s="256">
        <f>IF(COUNTIFS(TabSynthez[Test],"="&amp;$AE106&amp;".*",TabSynthez[Page3],"Invalidé")&gt;0,IF(COUNTIFS(TabSynthez[Test],"="&amp;$AE106&amp;".*",TabSynthez[Page3],"Indéterminé")&gt;0,0,1),0)</f>
        <v>0</v>
      </c>
      <c r="AJ219" s="256">
        <f>IF(COUNTIFS(TabSynthez[Test],"="&amp;$AE106&amp;".*",TabSynthez[Page4],"Invalidé")&gt;0,IF(COUNTIFS(TabSynthez[Test],"="&amp;$AE106&amp;".*",TabSynthez[Page4],"Indéterminé")&gt;0,0,1),0)</f>
        <v>0</v>
      </c>
      <c r="AK219" s="256">
        <f>IF(COUNTIFS(TabSynthez[Test],"="&amp;$AE106&amp;".*",TabSynthez[Page5],"Invalidé")&gt;0,IF(COUNTIFS(TabSynthez[Test],"="&amp;$AE106&amp;".*",TabSynthez[Page5],"Indéterminé")&gt;0,0,1),0)</f>
        <v>0</v>
      </c>
      <c r="AL219" s="256">
        <f>IF(COUNTIFS(TabSynthez[Test],"="&amp;$AE106&amp;".*",TabSynthez[Page6],"Invalidé")&gt;0,IF(COUNTIFS(TabSynthez[Test],"="&amp;$AE106&amp;".*",TabSynthez[Page6],"Indéterminé")&gt;0,0,1),0)</f>
        <v>0</v>
      </c>
      <c r="AM219" s="256">
        <f>IF(COUNTIFS(TabSynthez[Test],"="&amp;$AE106&amp;".*",TabSynthez[Page7],"Invalidé")&gt;0,IF(COUNTIFS(TabSynthez[Test],"="&amp;$AE106&amp;".*",TabSynthez[Page7],"Indéterminé")&gt;0,0,1),0)</f>
        <v>0</v>
      </c>
      <c r="AN219" s="256">
        <f>IF(COUNTIFS(TabSynthez[Test],"="&amp;$AE106&amp;".*",TabSynthez[Page8],"Invalidé")&gt;0,IF(COUNTIFS(TabSynthez[Test],"="&amp;$AE106&amp;".*",TabSynthez[Page8],"Indéterminé")&gt;0,0,1),0)</f>
        <v>0</v>
      </c>
      <c r="AO219" s="256">
        <f>IF(COUNTIFS(TabSynthez[Test],"="&amp;$AE106&amp;".*",TabSynthez[Page9],"Invalidé")&gt;0,IF(COUNTIFS(TabSynthez[Test],"="&amp;$AE106&amp;".*",TabSynthez[Page9],"Indéterminé")&gt;0,0,1),0)</f>
        <v>0</v>
      </c>
      <c r="AP219" s="256">
        <f>IF(COUNTIFS(TabSynthez[Test],"="&amp;$AE106&amp;".*",TabSynthez[Page10],"Invalidé")&gt;0,IF(COUNTIFS(TabSynthez[Test],"="&amp;$AE106&amp;".*",TabSynthez[Page10],"Indéterminé")&gt;0,0,1),0)</f>
        <v>0</v>
      </c>
      <c r="AQ219" s="256">
        <f>IF(COUNTIFS(TabSynthez[Test],"="&amp;$AE106&amp;".*",TabSynthez[Page11],"Invalidé")&gt;0,IF(COUNTIFS(TabSynthez[Test],"="&amp;$AE106&amp;".*",TabSynthez[Page11],"Indéterminé")&gt;0,0,1),0)</f>
        <v>0</v>
      </c>
      <c r="AR219" s="256">
        <f>IF(COUNTIFS(TabSynthez[Test],"="&amp;$AE106&amp;".*",TabSynthez[Page12],"Invalidé")&gt;0,IF(COUNTIFS(TabSynthez[Test],"="&amp;$AE106&amp;".*",TabSynthez[Page12],"Indéterminé")&gt;0,0,1),0)</f>
        <v>0</v>
      </c>
      <c r="AS219" s="256">
        <f>IF(COUNTIFS(TabSynthez[Test],"="&amp;$AE106&amp;".*",TabSynthez[Page13],"Invalidé")&gt;0,IF(COUNTIFS(TabSynthez[Test],"="&amp;$AE106&amp;".*",TabSynthez[Page13],"Indéterminé")&gt;0,0,1),0)</f>
        <v>0</v>
      </c>
      <c r="AT219" s="256">
        <f>IF(COUNTIFS(TabSynthez[Test],"="&amp;$AE106&amp;".*",TabSynthez[Page14],"Invalidé")&gt;0,IF(COUNTIFS(TabSynthez[Test],"="&amp;$AE106&amp;".*",TabSynthez[Page14],"Indéterminé")&gt;0,0,1),0)</f>
        <v>0</v>
      </c>
      <c r="AU219" s="256">
        <f>IF(COUNTIFS(TabSynthez[Test],"="&amp;$AE106&amp;".*",TabSynthez[Page15],"Invalidé")&gt;0,IF(COUNTIFS(TabSynthez[Test],"="&amp;$AE106&amp;".*",TabSynthez[Page15],"Indéterminé")&gt;0,0,1),0)</f>
        <v>0</v>
      </c>
      <c r="AV219" s="256">
        <f>IF(COUNTIFS(TabSynthez[Test],"="&amp;$AE106&amp;".*",TabSynthez[Page16],"Invalidé")&gt;0,IF(COUNTIFS(TabSynthez[Test],"="&amp;$AE106&amp;".*",TabSynthez[Page16],"Indéterminé")&gt;0,0,1),0)</f>
        <v>0</v>
      </c>
      <c r="AW219" s="256">
        <f>IF(COUNTIFS(TabSynthez[Test],"="&amp;$AE106&amp;".*",TabSynthez[Page17],"Invalidé")&gt;0,IF(COUNTIFS(TabSynthez[Test],"="&amp;$AE106&amp;".*",TabSynthez[Page17],"Indéterminé")&gt;0,0,1),0)</f>
        <v>0</v>
      </c>
      <c r="AX219" s="256">
        <f>IF(COUNTIFS(TabSynthez[Test],"="&amp;$AE106&amp;".*",TabSynthez[Page18],"Invalidé")&gt;0,IF(COUNTIFS(TabSynthez[Test],"="&amp;$AE106&amp;".*",TabSynthez[Page18],"Indéterminé")&gt;0,0,1),0)</f>
        <v>0</v>
      </c>
      <c r="AY219" s="256">
        <f>IF(COUNTIFS(TabSynthez[Test],"="&amp;$AE106&amp;".*",TabSynthez[Page19],"Invalidé")&gt;0,IF(COUNTIFS(TabSynthez[Test],"="&amp;$AE106&amp;".*",TabSynthez[Page19],"Indéterminé")&gt;0,0,1),0)</f>
        <v>0</v>
      </c>
      <c r="AZ219" s="256">
        <f>IF(COUNTIFS(TabSynthez[Test],"="&amp;$AE106&amp;".*",TabSynthez[Page20],"Invalidé")&gt;0,IF(COUNTIFS(TabSynthez[Test],"="&amp;$AE106&amp;".*",TabSynthez[Page20],"Indéterminé")&gt;0,0,1),0)</f>
        <v>0</v>
      </c>
      <c r="BA219" s="256">
        <f>IF(COUNTIFS(TabSynthez[Test],"="&amp;$AE106&amp;".*",TabSynthez[Page21],"Invalidé")&gt;0,IF(COUNTIFS(TabSynthez[Test],"="&amp;$AE106&amp;".*",TabSynthez[Page21],"Indéterminé")&gt;0,0,1),0)</f>
        <v>0</v>
      </c>
    </row>
    <row r="220" spans="1:53" s="9" customFormat="1" x14ac:dyDescent="0.25">
      <c r="A220" s="68"/>
      <c r="B220" s="78" t="str">
        <f>Modèle!B222</f>
        <v>Navigation</v>
      </c>
      <c r="C220" s="88" t="str">
        <f>Modèle!D222</f>
        <v>12.2.1</v>
      </c>
      <c r="D220" s="85" t="str">
        <f>Modèle!E222</f>
        <v>AA</v>
      </c>
      <c r="E220" s="189">
        <f ca="1">COUNTIF(OFFSET(Synthèse!$G229,0,0,1,COUNTA(Synthèse!$10:$10)-6),"="&amp;$E$1)</f>
        <v>0</v>
      </c>
      <c r="F220" s="189">
        <f ca="1">COUNTIF(OFFSET(Synthèse!$G229,0,0,1,COUNTA(Synthèse!$10:$10)-6),"="&amp;$F$1)</f>
        <v>21</v>
      </c>
      <c r="G220" s="189">
        <f ca="1">COUNTIF(OFFSET(Synthèse!$G229,0,0,1,COUNTA(Synthèse!$10:$10)-6),"="&amp;$G$1)</f>
        <v>0</v>
      </c>
      <c r="H220" s="189">
        <f ca="1">COUNTIF(OFFSET(Synthèse!$G229,0,0,1,COUNTA(Synthèse!$10:$10)-6),"="&amp;$H$1)</f>
        <v>0</v>
      </c>
      <c r="I220" s="214">
        <f t="shared" ca="1" si="28"/>
        <v>21</v>
      </c>
      <c r="J220" s="68"/>
      <c r="K220" s="96"/>
      <c r="S220" s="68"/>
      <c r="U220" s="68"/>
      <c r="X220" s="68"/>
      <c r="AA220" s="68"/>
      <c r="AD220" s="68"/>
      <c r="AE220" s="224" t="str">
        <f t="shared" si="29"/>
        <v>12.4</v>
      </c>
      <c r="AG220" s="256">
        <f>IF(COUNTIFS(TabSynthez[Test],"="&amp;$AE107&amp;".*",TabSynthez[Page1],"Invalidé")&gt;0,IF(COUNTIFS(TabSynthez[Test],"="&amp;$AE107&amp;".*",TabSynthez[Page1],"Indéterminé")&gt;0,0,1),0)</f>
        <v>0</v>
      </c>
      <c r="AH220" s="256">
        <f>IF(COUNTIFS(TabSynthez[Test],"="&amp;$AE107&amp;".*",TabSynthez[Page2],"Invalidé")&gt;0,IF(COUNTIFS(TabSynthez[Test],"="&amp;$AE107&amp;".*",TabSynthez[Page2],"Indéterminé")&gt;0,0,1),0)</f>
        <v>0</v>
      </c>
      <c r="AI220" s="256">
        <f>IF(COUNTIFS(TabSynthez[Test],"="&amp;$AE107&amp;".*",TabSynthez[Page3],"Invalidé")&gt;0,IF(COUNTIFS(TabSynthez[Test],"="&amp;$AE107&amp;".*",TabSynthez[Page3],"Indéterminé")&gt;0,0,1),0)</f>
        <v>0</v>
      </c>
      <c r="AJ220" s="256">
        <f>IF(COUNTIFS(TabSynthez[Test],"="&amp;$AE107&amp;".*",TabSynthez[Page4],"Invalidé")&gt;0,IF(COUNTIFS(TabSynthez[Test],"="&amp;$AE107&amp;".*",TabSynthez[Page4],"Indéterminé")&gt;0,0,1),0)</f>
        <v>0</v>
      </c>
      <c r="AK220" s="256">
        <f>IF(COUNTIFS(TabSynthez[Test],"="&amp;$AE107&amp;".*",TabSynthez[Page5],"Invalidé")&gt;0,IF(COUNTIFS(TabSynthez[Test],"="&amp;$AE107&amp;".*",TabSynthez[Page5],"Indéterminé")&gt;0,0,1),0)</f>
        <v>0</v>
      </c>
      <c r="AL220" s="256">
        <f>IF(COUNTIFS(TabSynthez[Test],"="&amp;$AE107&amp;".*",TabSynthez[Page6],"Invalidé")&gt;0,IF(COUNTIFS(TabSynthez[Test],"="&amp;$AE107&amp;".*",TabSynthez[Page6],"Indéterminé")&gt;0,0,1),0)</f>
        <v>0</v>
      </c>
      <c r="AM220" s="256">
        <f>IF(COUNTIFS(TabSynthez[Test],"="&amp;$AE107&amp;".*",TabSynthez[Page7],"Invalidé")&gt;0,IF(COUNTIFS(TabSynthez[Test],"="&amp;$AE107&amp;".*",TabSynthez[Page7],"Indéterminé")&gt;0,0,1),0)</f>
        <v>0</v>
      </c>
      <c r="AN220" s="256">
        <f>IF(COUNTIFS(TabSynthez[Test],"="&amp;$AE107&amp;".*",TabSynthez[Page8],"Invalidé")&gt;0,IF(COUNTIFS(TabSynthez[Test],"="&amp;$AE107&amp;".*",TabSynthez[Page8],"Indéterminé")&gt;0,0,1),0)</f>
        <v>0</v>
      </c>
      <c r="AO220" s="256">
        <f>IF(COUNTIFS(TabSynthez[Test],"="&amp;$AE107&amp;".*",TabSynthez[Page9],"Invalidé")&gt;0,IF(COUNTIFS(TabSynthez[Test],"="&amp;$AE107&amp;".*",TabSynthez[Page9],"Indéterminé")&gt;0,0,1),0)</f>
        <v>0</v>
      </c>
      <c r="AP220" s="256">
        <f>IF(COUNTIFS(TabSynthez[Test],"="&amp;$AE107&amp;".*",TabSynthez[Page10],"Invalidé")&gt;0,IF(COUNTIFS(TabSynthez[Test],"="&amp;$AE107&amp;".*",TabSynthez[Page10],"Indéterminé")&gt;0,0,1),0)</f>
        <v>0</v>
      </c>
      <c r="AQ220" s="256">
        <f>IF(COUNTIFS(TabSynthez[Test],"="&amp;$AE107&amp;".*",TabSynthez[Page11],"Invalidé")&gt;0,IF(COUNTIFS(TabSynthez[Test],"="&amp;$AE107&amp;".*",TabSynthez[Page11],"Indéterminé")&gt;0,0,1),0)</f>
        <v>0</v>
      </c>
      <c r="AR220" s="256">
        <f>IF(COUNTIFS(TabSynthez[Test],"="&amp;$AE107&amp;".*",TabSynthez[Page12],"Invalidé")&gt;0,IF(COUNTIFS(TabSynthez[Test],"="&amp;$AE107&amp;".*",TabSynthez[Page12],"Indéterminé")&gt;0,0,1),0)</f>
        <v>0</v>
      </c>
      <c r="AS220" s="256">
        <f>IF(COUNTIFS(TabSynthez[Test],"="&amp;$AE107&amp;".*",TabSynthez[Page13],"Invalidé")&gt;0,IF(COUNTIFS(TabSynthez[Test],"="&amp;$AE107&amp;".*",TabSynthez[Page13],"Indéterminé")&gt;0,0,1),0)</f>
        <v>0</v>
      </c>
      <c r="AT220" s="256">
        <f>IF(COUNTIFS(TabSynthez[Test],"="&amp;$AE107&amp;".*",TabSynthez[Page14],"Invalidé")&gt;0,IF(COUNTIFS(TabSynthez[Test],"="&amp;$AE107&amp;".*",TabSynthez[Page14],"Indéterminé")&gt;0,0,1),0)</f>
        <v>0</v>
      </c>
      <c r="AU220" s="256">
        <f>IF(COUNTIFS(TabSynthez[Test],"="&amp;$AE107&amp;".*",TabSynthez[Page15],"Invalidé")&gt;0,IF(COUNTIFS(TabSynthez[Test],"="&amp;$AE107&amp;".*",TabSynthez[Page15],"Indéterminé")&gt;0,0,1),0)</f>
        <v>0</v>
      </c>
      <c r="AV220" s="256">
        <f>IF(COUNTIFS(TabSynthez[Test],"="&amp;$AE107&amp;".*",TabSynthez[Page16],"Invalidé")&gt;0,IF(COUNTIFS(TabSynthez[Test],"="&amp;$AE107&amp;".*",TabSynthez[Page16],"Indéterminé")&gt;0,0,1),0)</f>
        <v>0</v>
      </c>
      <c r="AW220" s="256">
        <f>IF(COUNTIFS(TabSynthez[Test],"="&amp;$AE107&amp;".*",TabSynthez[Page17],"Invalidé")&gt;0,IF(COUNTIFS(TabSynthez[Test],"="&amp;$AE107&amp;".*",TabSynthez[Page17],"Indéterminé")&gt;0,0,1),0)</f>
        <v>0</v>
      </c>
      <c r="AX220" s="256">
        <f>IF(COUNTIFS(TabSynthez[Test],"="&amp;$AE107&amp;".*",TabSynthez[Page18],"Invalidé")&gt;0,IF(COUNTIFS(TabSynthez[Test],"="&amp;$AE107&amp;".*",TabSynthez[Page18],"Indéterminé")&gt;0,0,1),0)</f>
        <v>0</v>
      </c>
      <c r="AY220" s="256">
        <f>IF(COUNTIFS(TabSynthez[Test],"="&amp;$AE107&amp;".*",TabSynthez[Page19],"Invalidé")&gt;0,IF(COUNTIFS(TabSynthez[Test],"="&amp;$AE107&amp;".*",TabSynthez[Page19],"Indéterminé")&gt;0,0,1),0)</f>
        <v>0</v>
      </c>
      <c r="AZ220" s="256">
        <f>IF(COUNTIFS(TabSynthez[Test],"="&amp;$AE107&amp;".*",TabSynthez[Page20],"Invalidé")&gt;0,IF(COUNTIFS(TabSynthez[Test],"="&amp;$AE107&amp;".*",TabSynthez[Page20],"Indéterminé")&gt;0,0,1),0)</f>
        <v>0</v>
      </c>
      <c r="BA220" s="256">
        <f>IF(COUNTIFS(TabSynthez[Test],"="&amp;$AE107&amp;".*",TabSynthez[Page21],"Invalidé")&gt;0,IF(COUNTIFS(TabSynthez[Test],"="&amp;$AE107&amp;".*",TabSynthez[Page21],"Indéterminé")&gt;0,0,1),0)</f>
        <v>0</v>
      </c>
    </row>
    <row r="221" spans="1:53" s="9" customFormat="1" x14ac:dyDescent="0.25">
      <c r="A221" s="68"/>
      <c r="B221" s="79" t="str">
        <f>Modèle!B223</f>
        <v>Navigation</v>
      </c>
      <c r="C221" s="89" t="str">
        <f>Modèle!D223</f>
        <v>12.3.1</v>
      </c>
      <c r="D221" s="87" t="str">
        <f>Modèle!E223</f>
        <v>AA</v>
      </c>
      <c r="E221" s="190">
        <f ca="1">COUNTIF(OFFSET(Synthèse!$G230,0,0,1,COUNTA(Synthèse!$10:$10)-6),"="&amp;$E$1)</f>
        <v>0</v>
      </c>
      <c r="F221" s="190">
        <f ca="1">COUNTIF(OFFSET(Synthèse!$G230,0,0,1,COUNTA(Synthèse!$10:$10)-6),"="&amp;$F$1)</f>
        <v>0</v>
      </c>
      <c r="G221" s="190">
        <f ca="1">COUNTIF(OFFSET(Synthèse!$G230,0,0,1,COUNTA(Synthèse!$10:$10)-6),"="&amp;$G$1)</f>
        <v>0</v>
      </c>
      <c r="H221" s="190">
        <f ca="1">COUNTIF(OFFSET(Synthèse!$G230,0,0,1,COUNTA(Synthèse!$10:$10)-6),"="&amp;$H$1)</f>
        <v>21</v>
      </c>
      <c r="I221" s="214">
        <f t="shared" ca="1" si="28"/>
        <v>21</v>
      </c>
      <c r="J221" s="68"/>
      <c r="K221" s="96"/>
      <c r="S221" s="68"/>
      <c r="U221" s="68"/>
      <c r="X221" s="68"/>
      <c r="AA221" s="68"/>
      <c r="AD221" s="68"/>
      <c r="AE221" s="224" t="str">
        <f t="shared" si="29"/>
        <v>12.5</v>
      </c>
      <c r="AG221" s="256">
        <f>IF(COUNTIFS(TabSynthez[Test],"="&amp;$AE108&amp;".*",TabSynthez[Page1],"Invalidé")&gt;0,IF(COUNTIFS(TabSynthez[Test],"="&amp;$AE108&amp;".*",TabSynthez[Page1],"Indéterminé")&gt;0,0,1),0)</f>
        <v>0</v>
      </c>
      <c r="AH221" s="256">
        <f>IF(COUNTIFS(TabSynthez[Test],"="&amp;$AE108&amp;".*",TabSynthez[Page2],"Invalidé")&gt;0,IF(COUNTIFS(TabSynthez[Test],"="&amp;$AE108&amp;".*",TabSynthez[Page2],"Indéterminé")&gt;0,0,1),0)</f>
        <v>0</v>
      </c>
      <c r="AI221" s="256">
        <f>IF(COUNTIFS(TabSynthez[Test],"="&amp;$AE108&amp;".*",TabSynthez[Page3],"Invalidé")&gt;0,IF(COUNTIFS(TabSynthez[Test],"="&amp;$AE108&amp;".*",TabSynthez[Page3],"Indéterminé")&gt;0,0,1),0)</f>
        <v>0</v>
      </c>
      <c r="AJ221" s="256">
        <f>IF(COUNTIFS(TabSynthez[Test],"="&amp;$AE108&amp;".*",TabSynthez[Page4],"Invalidé")&gt;0,IF(COUNTIFS(TabSynthez[Test],"="&amp;$AE108&amp;".*",TabSynthez[Page4],"Indéterminé")&gt;0,0,1),0)</f>
        <v>0</v>
      </c>
      <c r="AK221" s="256">
        <f>IF(COUNTIFS(TabSynthez[Test],"="&amp;$AE108&amp;".*",TabSynthez[Page5],"Invalidé")&gt;0,IF(COUNTIFS(TabSynthez[Test],"="&amp;$AE108&amp;".*",TabSynthez[Page5],"Indéterminé")&gt;0,0,1),0)</f>
        <v>0</v>
      </c>
      <c r="AL221" s="256">
        <f>IF(COUNTIFS(TabSynthez[Test],"="&amp;$AE108&amp;".*",TabSynthez[Page6],"Invalidé")&gt;0,IF(COUNTIFS(TabSynthez[Test],"="&amp;$AE108&amp;".*",TabSynthez[Page6],"Indéterminé")&gt;0,0,1),0)</f>
        <v>0</v>
      </c>
      <c r="AM221" s="256">
        <f>IF(COUNTIFS(TabSynthez[Test],"="&amp;$AE108&amp;".*",TabSynthez[Page7],"Invalidé")&gt;0,IF(COUNTIFS(TabSynthez[Test],"="&amp;$AE108&amp;".*",TabSynthez[Page7],"Indéterminé")&gt;0,0,1),0)</f>
        <v>0</v>
      </c>
      <c r="AN221" s="256">
        <f>IF(COUNTIFS(TabSynthez[Test],"="&amp;$AE108&amp;".*",TabSynthez[Page8],"Invalidé")&gt;0,IF(COUNTIFS(TabSynthez[Test],"="&amp;$AE108&amp;".*",TabSynthez[Page8],"Indéterminé")&gt;0,0,1),0)</f>
        <v>0</v>
      </c>
      <c r="AO221" s="256">
        <f>IF(COUNTIFS(TabSynthez[Test],"="&amp;$AE108&amp;".*",TabSynthez[Page9],"Invalidé")&gt;0,IF(COUNTIFS(TabSynthez[Test],"="&amp;$AE108&amp;".*",TabSynthez[Page9],"Indéterminé")&gt;0,0,1),0)</f>
        <v>0</v>
      </c>
      <c r="AP221" s="256">
        <f>IF(COUNTIFS(TabSynthez[Test],"="&amp;$AE108&amp;".*",TabSynthez[Page10],"Invalidé")&gt;0,IF(COUNTIFS(TabSynthez[Test],"="&amp;$AE108&amp;".*",TabSynthez[Page10],"Indéterminé")&gt;0,0,1),0)</f>
        <v>0</v>
      </c>
      <c r="AQ221" s="256">
        <f>IF(COUNTIFS(TabSynthez[Test],"="&amp;$AE108&amp;".*",TabSynthez[Page11],"Invalidé")&gt;0,IF(COUNTIFS(TabSynthez[Test],"="&amp;$AE108&amp;".*",TabSynthez[Page11],"Indéterminé")&gt;0,0,1),0)</f>
        <v>0</v>
      </c>
      <c r="AR221" s="256">
        <f>IF(COUNTIFS(TabSynthez[Test],"="&amp;$AE108&amp;".*",TabSynthez[Page12],"Invalidé")&gt;0,IF(COUNTIFS(TabSynthez[Test],"="&amp;$AE108&amp;".*",TabSynthez[Page12],"Indéterminé")&gt;0,0,1),0)</f>
        <v>0</v>
      </c>
      <c r="AS221" s="256">
        <f>IF(COUNTIFS(TabSynthez[Test],"="&amp;$AE108&amp;".*",TabSynthez[Page13],"Invalidé")&gt;0,IF(COUNTIFS(TabSynthez[Test],"="&amp;$AE108&amp;".*",TabSynthez[Page13],"Indéterminé")&gt;0,0,1),0)</f>
        <v>0</v>
      </c>
      <c r="AT221" s="256">
        <f>IF(COUNTIFS(TabSynthez[Test],"="&amp;$AE108&amp;".*",TabSynthez[Page14],"Invalidé")&gt;0,IF(COUNTIFS(TabSynthez[Test],"="&amp;$AE108&amp;".*",TabSynthez[Page14],"Indéterminé")&gt;0,0,1),0)</f>
        <v>0</v>
      </c>
      <c r="AU221" s="256">
        <f>IF(COUNTIFS(TabSynthez[Test],"="&amp;$AE108&amp;".*",TabSynthez[Page15],"Invalidé")&gt;0,IF(COUNTIFS(TabSynthez[Test],"="&amp;$AE108&amp;".*",TabSynthez[Page15],"Indéterminé")&gt;0,0,1),0)</f>
        <v>0</v>
      </c>
      <c r="AV221" s="256">
        <f>IF(COUNTIFS(TabSynthez[Test],"="&amp;$AE108&amp;".*",TabSynthez[Page16],"Invalidé")&gt;0,IF(COUNTIFS(TabSynthez[Test],"="&amp;$AE108&amp;".*",TabSynthez[Page16],"Indéterminé")&gt;0,0,1),0)</f>
        <v>0</v>
      </c>
      <c r="AW221" s="256">
        <f>IF(COUNTIFS(TabSynthez[Test],"="&amp;$AE108&amp;".*",TabSynthez[Page17],"Invalidé")&gt;0,IF(COUNTIFS(TabSynthez[Test],"="&amp;$AE108&amp;".*",TabSynthez[Page17],"Indéterminé")&gt;0,0,1),0)</f>
        <v>0</v>
      </c>
      <c r="AX221" s="256">
        <f>IF(COUNTIFS(TabSynthez[Test],"="&amp;$AE108&amp;".*",TabSynthez[Page18],"Invalidé")&gt;0,IF(COUNTIFS(TabSynthez[Test],"="&amp;$AE108&amp;".*",TabSynthez[Page18],"Indéterminé")&gt;0,0,1),0)</f>
        <v>0</v>
      </c>
      <c r="AY221" s="256">
        <f>IF(COUNTIFS(TabSynthez[Test],"="&amp;$AE108&amp;".*",TabSynthez[Page19],"Invalidé")&gt;0,IF(COUNTIFS(TabSynthez[Test],"="&amp;$AE108&amp;".*",TabSynthez[Page19],"Indéterminé")&gt;0,0,1),0)</f>
        <v>0</v>
      </c>
      <c r="AZ221" s="256">
        <f>IF(COUNTIFS(TabSynthez[Test],"="&amp;$AE108&amp;".*",TabSynthez[Page20],"Invalidé")&gt;0,IF(COUNTIFS(TabSynthez[Test],"="&amp;$AE108&amp;".*",TabSynthez[Page20],"Indéterminé")&gt;0,0,1),0)</f>
        <v>0</v>
      </c>
      <c r="BA221" s="256">
        <f>IF(COUNTIFS(TabSynthez[Test],"="&amp;$AE108&amp;".*",TabSynthez[Page21],"Invalidé")&gt;0,IF(COUNTIFS(TabSynthez[Test],"="&amp;$AE108&amp;".*",TabSynthez[Page21],"Indéterminé")&gt;0,0,1),0)</f>
        <v>0</v>
      </c>
    </row>
    <row r="222" spans="1:53" s="9" customFormat="1" x14ac:dyDescent="0.25">
      <c r="A222" s="68"/>
      <c r="B222" s="79" t="str">
        <f>Modèle!B224</f>
        <v>Navigation</v>
      </c>
      <c r="C222" s="89" t="str">
        <f>Modèle!D224</f>
        <v>12.3.2</v>
      </c>
      <c r="D222" s="87" t="str">
        <f>Modèle!E224</f>
        <v>AA</v>
      </c>
      <c r="E222" s="190">
        <f ca="1">COUNTIF(OFFSET(Synthèse!$G231,0,0,1,COUNTA(Synthèse!$10:$10)-6),"="&amp;$E$1)</f>
        <v>0</v>
      </c>
      <c r="F222" s="190">
        <f ca="1">COUNTIF(OFFSET(Synthèse!$G231,0,0,1,COUNTA(Synthèse!$10:$10)-6),"="&amp;$F$1)</f>
        <v>0</v>
      </c>
      <c r="G222" s="190">
        <f ca="1">COUNTIF(OFFSET(Synthèse!$G231,0,0,1,COUNTA(Synthèse!$10:$10)-6),"="&amp;$G$1)</f>
        <v>0</v>
      </c>
      <c r="H222" s="190">
        <f ca="1">COUNTIF(OFFSET(Synthèse!$G231,0,0,1,COUNTA(Synthèse!$10:$10)-6),"="&amp;$H$1)</f>
        <v>21</v>
      </c>
      <c r="I222" s="214">
        <f t="shared" ca="1" si="28"/>
        <v>21</v>
      </c>
      <c r="J222" s="68"/>
      <c r="K222" s="96"/>
      <c r="S222" s="68"/>
      <c r="U222" s="68"/>
      <c r="X222" s="68"/>
      <c r="AA222" s="68"/>
      <c r="AD222" s="68"/>
      <c r="AE222" s="224" t="str">
        <f t="shared" si="29"/>
        <v>12.6</v>
      </c>
      <c r="AG222" s="256">
        <f>IF(COUNTIFS(TabSynthez[Test],"="&amp;$AE109&amp;".*",TabSynthez[Page1],"Invalidé")&gt;0,IF(COUNTIFS(TabSynthez[Test],"="&amp;$AE109&amp;".*",TabSynthez[Page1],"Indéterminé")&gt;0,0,1),0)</f>
        <v>1</v>
      </c>
      <c r="AH222" s="256">
        <f>IF(COUNTIFS(TabSynthez[Test],"="&amp;$AE109&amp;".*",TabSynthez[Page2],"Invalidé")&gt;0,IF(COUNTIFS(TabSynthez[Test],"="&amp;$AE109&amp;".*",TabSynthez[Page2],"Indéterminé")&gt;0,0,1),0)</f>
        <v>1</v>
      </c>
      <c r="AI222" s="256">
        <f>IF(COUNTIFS(TabSynthez[Test],"="&amp;$AE109&amp;".*",TabSynthez[Page3],"Invalidé")&gt;0,IF(COUNTIFS(TabSynthez[Test],"="&amp;$AE109&amp;".*",TabSynthez[Page3],"Indéterminé")&gt;0,0,1),0)</f>
        <v>1</v>
      </c>
      <c r="AJ222" s="256">
        <f>IF(COUNTIFS(TabSynthez[Test],"="&amp;$AE109&amp;".*",TabSynthez[Page4],"Invalidé")&gt;0,IF(COUNTIFS(TabSynthez[Test],"="&amp;$AE109&amp;".*",TabSynthez[Page4],"Indéterminé")&gt;0,0,1),0)</f>
        <v>1</v>
      </c>
      <c r="AK222" s="256">
        <f>IF(COUNTIFS(TabSynthez[Test],"="&amp;$AE109&amp;".*",TabSynthez[Page5],"Invalidé")&gt;0,IF(COUNTIFS(TabSynthez[Test],"="&amp;$AE109&amp;".*",TabSynthez[Page5],"Indéterminé")&gt;0,0,1),0)</f>
        <v>1</v>
      </c>
      <c r="AL222" s="256">
        <f>IF(COUNTIFS(TabSynthez[Test],"="&amp;$AE109&amp;".*",TabSynthez[Page6],"Invalidé")&gt;0,IF(COUNTIFS(TabSynthez[Test],"="&amp;$AE109&amp;".*",TabSynthez[Page6],"Indéterminé")&gt;0,0,1),0)</f>
        <v>1</v>
      </c>
      <c r="AM222" s="256">
        <f>IF(COUNTIFS(TabSynthez[Test],"="&amp;$AE109&amp;".*",TabSynthez[Page7],"Invalidé")&gt;0,IF(COUNTIFS(TabSynthez[Test],"="&amp;$AE109&amp;".*",TabSynthez[Page7],"Indéterminé")&gt;0,0,1),0)</f>
        <v>1</v>
      </c>
      <c r="AN222" s="256">
        <f>IF(COUNTIFS(TabSynthez[Test],"="&amp;$AE109&amp;".*",TabSynthez[Page8],"Invalidé")&gt;0,IF(COUNTIFS(TabSynthez[Test],"="&amp;$AE109&amp;".*",TabSynthez[Page8],"Indéterminé")&gt;0,0,1),0)</f>
        <v>1</v>
      </c>
      <c r="AO222" s="256">
        <f>IF(COUNTIFS(TabSynthez[Test],"="&amp;$AE109&amp;".*",TabSynthez[Page9],"Invalidé")&gt;0,IF(COUNTIFS(TabSynthez[Test],"="&amp;$AE109&amp;".*",TabSynthez[Page9],"Indéterminé")&gt;0,0,1),0)</f>
        <v>1</v>
      </c>
      <c r="AP222" s="256">
        <f>IF(COUNTIFS(TabSynthez[Test],"="&amp;$AE109&amp;".*",TabSynthez[Page10],"Invalidé")&gt;0,IF(COUNTIFS(TabSynthez[Test],"="&amp;$AE109&amp;".*",TabSynthez[Page10],"Indéterminé")&gt;0,0,1),0)</f>
        <v>1</v>
      </c>
      <c r="AQ222" s="256">
        <f>IF(COUNTIFS(TabSynthez[Test],"="&amp;$AE109&amp;".*",TabSynthez[Page11],"Invalidé")&gt;0,IF(COUNTIFS(TabSynthez[Test],"="&amp;$AE109&amp;".*",TabSynthez[Page11],"Indéterminé")&gt;0,0,1),0)</f>
        <v>1</v>
      </c>
      <c r="AR222" s="256">
        <f>IF(COUNTIFS(TabSynthez[Test],"="&amp;$AE109&amp;".*",TabSynthez[Page12],"Invalidé")&gt;0,IF(COUNTIFS(TabSynthez[Test],"="&amp;$AE109&amp;".*",TabSynthez[Page12],"Indéterminé")&gt;0,0,1),0)</f>
        <v>1</v>
      </c>
      <c r="AS222" s="256">
        <f>IF(COUNTIFS(TabSynthez[Test],"="&amp;$AE109&amp;".*",TabSynthez[Page13],"Invalidé")&gt;0,IF(COUNTIFS(TabSynthez[Test],"="&amp;$AE109&amp;".*",TabSynthez[Page13],"Indéterminé")&gt;0,0,1),0)</f>
        <v>1</v>
      </c>
      <c r="AT222" s="256">
        <f>IF(COUNTIFS(TabSynthez[Test],"="&amp;$AE109&amp;".*",TabSynthez[Page14],"Invalidé")&gt;0,IF(COUNTIFS(TabSynthez[Test],"="&amp;$AE109&amp;".*",TabSynthez[Page14],"Indéterminé")&gt;0,0,1),0)</f>
        <v>1</v>
      </c>
      <c r="AU222" s="256">
        <f>IF(COUNTIFS(TabSynthez[Test],"="&amp;$AE109&amp;".*",TabSynthez[Page15],"Invalidé")&gt;0,IF(COUNTIFS(TabSynthez[Test],"="&amp;$AE109&amp;".*",TabSynthez[Page15],"Indéterminé")&gt;0,0,1),0)</f>
        <v>1</v>
      </c>
      <c r="AV222" s="256">
        <f>IF(COUNTIFS(TabSynthez[Test],"="&amp;$AE109&amp;".*",TabSynthez[Page16],"Invalidé")&gt;0,IF(COUNTIFS(TabSynthez[Test],"="&amp;$AE109&amp;".*",TabSynthez[Page16],"Indéterminé")&gt;0,0,1),0)</f>
        <v>1</v>
      </c>
      <c r="AW222" s="256">
        <f>IF(COUNTIFS(TabSynthez[Test],"="&amp;$AE109&amp;".*",TabSynthez[Page17],"Invalidé")&gt;0,IF(COUNTIFS(TabSynthez[Test],"="&amp;$AE109&amp;".*",TabSynthez[Page17],"Indéterminé")&gt;0,0,1),0)</f>
        <v>1</v>
      </c>
      <c r="AX222" s="256">
        <f>IF(COUNTIFS(TabSynthez[Test],"="&amp;$AE109&amp;".*",TabSynthez[Page18],"Invalidé")&gt;0,IF(COUNTIFS(TabSynthez[Test],"="&amp;$AE109&amp;".*",TabSynthez[Page18],"Indéterminé")&gt;0,0,1),0)</f>
        <v>1</v>
      </c>
      <c r="AY222" s="256">
        <f>IF(COUNTIFS(TabSynthez[Test],"="&amp;$AE109&amp;".*",TabSynthez[Page19],"Invalidé")&gt;0,IF(COUNTIFS(TabSynthez[Test],"="&amp;$AE109&amp;".*",TabSynthez[Page19],"Indéterminé")&gt;0,0,1),0)</f>
        <v>1</v>
      </c>
      <c r="AZ222" s="256">
        <f>IF(COUNTIFS(TabSynthez[Test],"="&amp;$AE109&amp;".*",TabSynthez[Page20],"Invalidé")&gt;0,IF(COUNTIFS(TabSynthez[Test],"="&amp;$AE109&amp;".*",TabSynthez[Page20],"Indéterminé")&gt;0,0,1),0)</f>
        <v>1</v>
      </c>
      <c r="BA222" s="256">
        <f>IF(COUNTIFS(TabSynthez[Test],"="&amp;$AE109&amp;".*",TabSynthez[Page21],"Invalidé")&gt;0,IF(COUNTIFS(TabSynthez[Test],"="&amp;$AE109&amp;".*",TabSynthez[Page21],"Indéterminé")&gt;0,0,1),0)</f>
        <v>1</v>
      </c>
    </row>
    <row r="223" spans="1:53" s="9" customFormat="1" x14ac:dyDescent="0.25">
      <c r="A223" s="68"/>
      <c r="B223" s="79" t="str">
        <f>Modèle!B225</f>
        <v>Navigation</v>
      </c>
      <c r="C223" s="89" t="str">
        <f>Modèle!D225</f>
        <v>12.3.3</v>
      </c>
      <c r="D223" s="87" t="str">
        <f>Modèle!E225</f>
        <v>AA</v>
      </c>
      <c r="E223" s="190">
        <f ca="1">COUNTIF(OFFSET(Synthèse!$G232,0,0,1,COUNTA(Synthèse!$10:$10)-6),"="&amp;$E$1)</f>
        <v>0</v>
      </c>
      <c r="F223" s="190">
        <f ca="1">COUNTIF(OFFSET(Synthèse!$G232,0,0,1,COUNTA(Synthèse!$10:$10)-6),"="&amp;$F$1)</f>
        <v>0</v>
      </c>
      <c r="G223" s="190">
        <f ca="1">COUNTIF(OFFSET(Synthèse!$G232,0,0,1,COUNTA(Synthèse!$10:$10)-6),"="&amp;$G$1)</f>
        <v>0</v>
      </c>
      <c r="H223" s="190">
        <f ca="1">COUNTIF(OFFSET(Synthèse!$G232,0,0,1,COUNTA(Synthèse!$10:$10)-6),"="&amp;$H$1)</f>
        <v>21</v>
      </c>
      <c r="I223" s="214">
        <f t="shared" ca="1" si="28"/>
        <v>21</v>
      </c>
      <c r="J223" s="68"/>
      <c r="K223" s="96"/>
      <c r="S223" s="68"/>
      <c r="U223" s="68"/>
      <c r="X223" s="68"/>
      <c r="AA223" s="68"/>
      <c r="AD223" s="68"/>
      <c r="AE223" s="224" t="str">
        <f t="shared" si="29"/>
        <v>12.7</v>
      </c>
      <c r="AG223" s="256">
        <f>IF(COUNTIFS(TabSynthez[Test],"="&amp;$AE110&amp;".*",TabSynthez[Page1],"Invalidé")&gt;0,IF(COUNTIFS(TabSynthez[Test],"="&amp;$AE110&amp;".*",TabSynthez[Page1],"Indéterminé")&gt;0,0,1),0)</f>
        <v>0</v>
      </c>
      <c r="AH223" s="256">
        <f>IF(COUNTIFS(TabSynthez[Test],"="&amp;$AE110&amp;".*",TabSynthez[Page2],"Invalidé")&gt;0,IF(COUNTIFS(TabSynthez[Test],"="&amp;$AE110&amp;".*",TabSynthez[Page2],"Indéterminé")&gt;0,0,1),0)</f>
        <v>0</v>
      </c>
      <c r="AI223" s="256">
        <f>IF(COUNTIFS(TabSynthez[Test],"="&amp;$AE110&amp;".*",TabSynthez[Page3],"Invalidé")&gt;0,IF(COUNTIFS(TabSynthez[Test],"="&amp;$AE110&amp;".*",TabSynthez[Page3],"Indéterminé")&gt;0,0,1),0)</f>
        <v>0</v>
      </c>
      <c r="AJ223" s="256">
        <f>IF(COUNTIFS(TabSynthez[Test],"="&amp;$AE110&amp;".*",TabSynthez[Page4],"Invalidé")&gt;0,IF(COUNTIFS(TabSynthez[Test],"="&amp;$AE110&amp;".*",TabSynthez[Page4],"Indéterminé")&gt;0,0,1),0)</f>
        <v>0</v>
      </c>
      <c r="AK223" s="256">
        <f>IF(COUNTIFS(TabSynthez[Test],"="&amp;$AE110&amp;".*",TabSynthez[Page5],"Invalidé")&gt;0,IF(COUNTIFS(TabSynthez[Test],"="&amp;$AE110&amp;".*",TabSynthez[Page5],"Indéterminé")&gt;0,0,1),0)</f>
        <v>0</v>
      </c>
      <c r="AL223" s="256">
        <f>IF(COUNTIFS(TabSynthez[Test],"="&amp;$AE110&amp;".*",TabSynthez[Page6],"Invalidé")&gt;0,IF(COUNTIFS(TabSynthez[Test],"="&amp;$AE110&amp;".*",TabSynthez[Page6],"Indéterminé")&gt;0,0,1),0)</f>
        <v>0</v>
      </c>
      <c r="AM223" s="256">
        <f>IF(COUNTIFS(TabSynthez[Test],"="&amp;$AE110&amp;".*",TabSynthez[Page7],"Invalidé")&gt;0,IF(COUNTIFS(TabSynthez[Test],"="&amp;$AE110&amp;".*",TabSynthez[Page7],"Indéterminé")&gt;0,0,1),0)</f>
        <v>0</v>
      </c>
      <c r="AN223" s="256">
        <f>IF(COUNTIFS(TabSynthez[Test],"="&amp;$AE110&amp;".*",TabSynthez[Page8],"Invalidé")&gt;0,IF(COUNTIFS(TabSynthez[Test],"="&amp;$AE110&amp;".*",TabSynthez[Page8],"Indéterminé")&gt;0,0,1),0)</f>
        <v>0</v>
      </c>
      <c r="AO223" s="256">
        <f>IF(COUNTIFS(TabSynthez[Test],"="&amp;$AE110&amp;".*",TabSynthez[Page9],"Invalidé")&gt;0,IF(COUNTIFS(TabSynthez[Test],"="&amp;$AE110&amp;".*",TabSynthez[Page9],"Indéterminé")&gt;0,0,1),0)</f>
        <v>0</v>
      </c>
      <c r="AP223" s="256">
        <f>IF(COUNTIFS(TabSynthez[Test],"="&amp;$AE110&amp;".*",TabSynthez[Page10],"Invalidé")&gt;0,IF(COUNTIFS(TabSynthez[Test],"="&amp;$AE110&amp;".*",TabSynthez[Page10],"Indéterminé")&gt;0,0,1),0)</f>
        <v>0</v>
      </c>
      <c r="AQ223" s="256">
        <f>IF(COUNTIFS(TabSynthez[Test],"="&amp;$AE110&amp;".*",TabSynthez[Page11],"Invalidé")&gt;0,IF(COUNTIFS(TabSynthez[Test],"="&amp;$AE110&amp;".*",TabSynthez[Page11],"Indéterminé")&gt;0,0,1),0)</f>
        <v>0</v>
      </c>
      <c r="AR223" s="256">
        <f>IF(COUNTIFS(TabSynthez[Test],"="&amp;$AE110&amp;".*",TabSynthez[Page12],"Invalidé")&gt;0,IF(COUNTIFS(TabSynthez[Test],"="&amp;$AE110&amp;".*",TabSynthez[Page12],"Indéterminé")&gt;0,0,1),0)</f>
        <v>0</v>
      </c>
      <c r="AS223" s="256">
        <f>IF(COUNTIFS(TabSynthez[Test],"="&amp;$AE110&amp;".*",TabSynthez[Page13],"Invalidé")&gt;0,IF(COUNTIFS(TabSynthez[Test],"="&amp;$AE110&amp;".*",TabSynthez[Page13],"Indéterminé")&gt;0,0,1),0)</f>
        <v>0</v>
      </c>
      <c r="AT223" s="256">
        <f>IF(COUNTIFS(TabSynthez[Test],"="&amp;$AE110&amp;".*",TabSynthez[Page14],"Invalidé")&gt;0,IF(COUNTIFS(TabSynthez[Test],"="&amp;$AE110&amp;".*",TabSynthez[Page14],"Indéterminé")&gt;0,0,1),0)</f>
        <v>0</v>
      </c>
      <c r="AU223" s="256">
        <f>IF(COUNTIFS(TabSynthez[Test],"="&amp;$AE110&amp;".*",TabSynthez[Page15],"Invalidé")&gt;0,IF(COUNTIFS(TabSynthez[Test],"="&amp;$AE110&amp;".*",TabSynthez[Page15],"Indéterminé")&gt;0,0,1),0)</f>
        <v>0</v>
      </c>
      <c r="AV223" s="256">
        <f>IF(COUNTIFS(TabSynthez[Test],"="&amp;$AE110&amp;".*",TabSynthez[Page16],"Invalidé")&gt;0,IF(COUNTIFS(TabSynthez[Test],"="&amp;$AE110&amp;".*",TabSynthez[Page16],"Indéterminé")&gt;0,0,1),0)</f>
        <v>0</v>
      </c>
      <c r="AW223" s="256">
        <f>IF(COUNTIFS(TabSynthez[Test],"="&amp;$AE110&amp;".*",TabSynthez[Page17],"Invalidé")&gt;0,IF(COUNTIFS(TabSynthez[Test],"="&amp;$AE110&amp;".*",TabSynthez[Page17],"Indéterminé")&gt;0,0,1),0)</f>
        <v>0</v>
      </c>
      <c r="AX223" s="256">
        <f>IF(COUNTIFS(TabSynthez[Test],"="&amp;$AE110&amp;".*",TabSynthez[Page18],"Invalidé")&gt;0,IF(COUNTIFS(TabSynthez[Test],"="&amp;$AE110&amp;".*",TabSynthez[Page18],"Indéterminé")&gt;0,0,1),0)</f>
        <v>0</v>
      </c>
      <c r="AY223" s="256">
        <f>IF(COUNTIFS(TabSynthez[Test],"="&amp;$AE110&amp;".*",TabSynthez[Page19],"Invalidé")&gt;0,IF(COUNTIFS(TabSynthez[Test],"="&amp;$AE110&amp;".*",TabSynthez[Page19],"Indéterminé")&gt;0,0,1),0)</f>
        <v>0</v>
      </c>
      <c r="AZ223" s="256">
        <f>IF(COUNTIFS(TabSynthez[Test],"="&amp;$AE110&amp;".*",TabSynthez[Page20],"Invalidé")&gt;0,IF(COUNTIFS(TabSynthez[Test],"="&amp;$AE110&amp;".*",TabSynthez[Page20],"Indéterminé")&gt;0,0,1),0)</f>
        <v>0</v>
      </c>
      <c r="BA223" s="256">
        <f>IF(COUNTIFS(TabSynthez[Test],"="&amp;$AE110&amp;".*",TabSynthez[Page21],"Invalidé")&gt;0,IF(COUNTIFS(TabSynthez[Test],"="&amp;$AE110&amp;".*",TabSynthez[Page21],"Indéterminé")&gt;0,0,1),0)</f>
        <v>0</v>
      </c>
    </row>
    <row r="224" spans="1:53" s="9" customFormat="1" x14ac:dyDescent="0.25">
      <c r="A224" s="68"/>
      <c r="B224" s="78" t="str">
        <f>Modèle!B226</f>
        <v>Navigation</v>
      </c>
      <c r="C224" s="88" t="str">
        <f>Modèle!D226</f>
        <v>12.4.1</v>
      </c>
      <c r="D224" s="85" t="str">
        <f>Modèle!E226</f>
        <v>AA</v>
      </c>
      <c r="E224" s="189">
        <f ca="1">COUNTIF(OFFSET(Synthèse!$G233,0,0,1,COUNTA(Synthèse!$10:$10)-6),"="&amp;$E$1)</f>
        <v>0</v>
      </c>
      <c r="F224" s="189">
        <f ca="1">COUNTIF(OFFSET(Synthèse!$G233,0,0,1,COUNTA(Synthèse!$10:$10)-6),"="&amp;$F$1)</f>
        <v>0</v>
      </c>
      <c r="G224" s="189">
        <f ca="1">COUNTIF(OFFSET(Synthèse!$G233,0,0,1,COUNTA(Synthèse!$10:$10)-6),"="&amp;$G$1)</f>
        <v>0</v>
      </c>
      <c r="H224" s="189">
        <f ca="1">COUNTIF(OFFSET(Synthèse!$G233,0,0,1,COUNTA(Synthèse!$10:$10)-6),"="&amp;$H$1)</f>
        <v>21</v>
      </c>
      <c r="I224" s="214">
        <f t="shared" ca="1" si="28"/>
        <v>21</v>
      </c>
      <c r="J224" s="68"/>
      <c r="K224" s="96"/>
      <c r="S224" s="68"/>
      <c r="U224" s="68"/>
      <c r="X224" s="68"/>
      <c r="AA224" s="68"/>
      <c r="AD224" s="68"/>
      <c r="AE224" s="224" t="str">
        <f t="shared" si="29"/>
        <v>12.8</v>
      </c>
      <c r="AG224" s="256">
        <f>IF(COUNTIFS(TabSynthez[Test],"="&amp;$AE111&amp;".*",TabSynthez[Page1],"Invalidé")&gt;0,IF(COUNTIFS(TabSynthez[Test],"="&amp;$AE111&amp;".*",TabSynthez[Page1],"Indéterminé")&gt;0,0,1),0)</f>
        <v>1</v>
      </c>
      <c r="AH224" s="256">
        <f>IF(COUNTIFS(TabSynthez[Test],"="&amp;$AE111&amp;".*",TabSynthez[Page2],"Invalidé")&gt;0,IF(COUNTIFS(TabSynthez[Test],"="&amp;$AE111&amp;".*",TabSynthez[Page2],"Indéterminé")&gt;0,0,1),0)</f>
        <v>0</v>
      </c>
      <c r="AI224" s="256">
        <f>IF(COUNTIFS(TabSynthez[Test],"="&amp;$AE111&amp;".*",TabSynthez[Page3],"Invalidé")&gt;0,IF(COUNTIFS(TabSynthez[Test],"="&amp;$AE111&amp;".*",TabSynthez[Page3],"Indéterminé")&gt;0,0,1),0)</f>
        <v>0</v>
      </c>
      <c r="AJ224" s="256">
        <f>IF(COUNTIFS(TabSynthez[Test],"="&amp;$AE111&amp;".*",TabSynthez[Page4],"Invalidé")&gt;0,IF(COUNTIFS(TabSynthez[Test],"="&amp;$AE111&amp;".*",TabSynthez[Page4],"Indéterminé")&gt;0,0,1),0)</f>
        <v>0</v>
      </c>
      <c r="AK224" s="256">
        <f>IF(COUNTIFS(TabSynthez[Test],"="&amp;$AE111&amp;".*",TabSynthez[Page5],"Invalidé")&gt;0,IF(COUNTIFS(TabSynthez[Test],"="&amp;$AE111&amp;".*",TabSynthez[Page5],"Indéterminé")&gt;0,0,1),0)</f>
        <v>1</v>
      </c>
      <c r="AL224" s="256">
        <f>IF(COUNTIFS(TabSynthez[Test],"="&amp;$AE111&amp;".*",TabSynthez[Page6],"Invalidé")&gt;0,IF(COUNTIFS(TabSynthez[Test],"="&amp;$AE111&amp;".*",TabSynthez[Page6],"Indéterminé")&gt;0,0,1),0)</f>
        <v>1</v>
      </c>
      <c r="AM224" s="256">
        <f>IF(COUNTIFS(TabSynthez[Test],"="&amp;$AE111&amp;".*",TabSynthez[Page7],"Invalidé")&gt;0,IF(COUNTIFS(TabSynthez[Test],"="&amp;$AE111&amp;".*",TabSynthez[Page7],"Indéterminé")&gt;0,0,1),0)</f>
        <v>0</v>
      </c>
      <c r="AN224" s="256">
        <f>IF(COUNTIFS(TabSynthez[Test],"="&amp;$AE111&amp;".*",TabSynthez[Page8],"Invalidé")&gt;0,IF(COUNTIFS(TabSynthez[Test],"="&amp;$AE111&amp;".*",TabSynthez[Page8],"Indéterminé")&gt;0,0,1),0)</f>
        <v>0</v>
      </c>
      <c r="AO224" s="256">
        <f>IF(COUNTIFS(TabSynthez[Test],"="&amp;$AE111&amp;".*",TabSynthez[Page9],"Invalidé")&gt;0,IF(COUNTIFS(TabSynthez[Test],"="&amp;$AE111&amp;".*",TabSynthez[Page9],"Indéterminé")&gt;0,0,1),0)</f>
        <v>0</v>
      </c>
      <c r="AP224" s="256">
        <f>IF(COUNTIFS(TabSynthez[Test],"="&amp;$AE111&amp;".*",TabSynthez[Page10],"Invalidé")&gt;0,IF(COUNTIFS(TabSynthez[Test],"="&amp;$AE111&amp;".*",TabSynthez[Page10],"Indéterminé")&gt;0,0,1),0)</f>
        <v>0</v>
      </c>
      <c r="AQ224" s="256">
        <f>IF(COUNTIFS(TabSynthez[Test],"="&amp;$AE111&amp;".*",TabSynthez[Page11],"Invalidé")&gt;0,IF(COUNTIFS(TabSynthez[Test],"="&amp;$AE111&amp;".*",TabSynthez[Page11],"Indéterminé")&gt;0,0,1),0)</f>
        <v>0</v>
      </c>
      <c r="AR224" s="256">
        <f>IF(COUNTIFS(TabSynthez[Test],"="&amp;$AE111&amp;".*",TabSynthez[Page12],"Invalidé")&gt;0,IF(COUNTIFS(TabSynthez[Test],"="&amp;$AE111&amp;".*",TabSynthez[Page12],"Indéterminé")&gt;0,0,1),0)</f>
        <v>0</v>
      </c>
      <c r="AS224" s="256">
        <f>IF(COUNTIFS(TabSynthez[Test],"="&amp;$AE111&amp;".*",TabSynthez[Page13],"Invalidé")&gt;0,IF(COUNTIFS(TabSynthez[Test],"="&amp;$AE111&amp;".*",TabSynthez[Page13],"Indéterminé")&gt;0,0,1),0)</f>
        <v>0</v>
      </c>
      <c r="AT224" s="256">
        <f>IF(COUNTIFS(TabSynthez[Test],"="&amp;$AE111&amp;".*",TabSynthez[Page14],"Invalidé")&gt;0,IF(COUNTIFS(TabSynthez[Test],"="&amp;$AE111&amp;".*",TabSynthez[Page14],"Indéterminé")&gt;0,0,1),0)</f>
        <v>0</v>
      </c>
      <c r="AU224" s="256">
        <f>IF(COUNTIFS(TabSynthez[Test],"="&amp;$AE111&amp;".*",TabSynthez[Page15],"Invalidé")&gt;0,IF(COUNTIFS(TabSynthez[Test],"="&amp;$AE111&amp;".*",TabSynthez[Page15],"Indéterminé")&gt;0,0,1),0)</f>
        <v>0</v>
      </c>
      <c r="AV224" s="256">
        <f>IF(COUNTIFS(TabSynthez[Test],"="&amp;$AE111&amp;".*",TabSynthez[Page16],"Invalidé")&gt;0,IF(COUNTIFS(TabSynthez[Test],"="&amp;$AE111&amp;".*",TabSynthez[Page16],"Indéterminé")&gt;0,0,1),0)</f>
        <v>0</v>
      </c>
      <c r="AW224" s="256">
        <f>IF(COUNTIFS(TabSynthez[Test],"="&amp;$AE111&amp;".*",TabSynthez[Page17],"Invalidé")&gt;0,IF(COUNTIFS(TabSynthez[Test],"="&amp;$AE111&amp;".*",TabSynthez[Page17],"Indéterminé")&gt;0,0,1),0)</f>
        <v>0</v>
      </c>
      <c r="AX224" s="256">
        <f>IF(COUNTIFS(TabSynthez[Test],"="&amp;$AE111&amp;".*",TabSynthez[Page18],"Invalidé")&gt;0,IF(COUNTIFS(TabSynthez[Test],"="&amp;$AE111&amp;".*",TabSynthez[Page18],"Indéterminé")&gt;0,0,1),0)</f>
        <v>0</v>
      </c>
      <c r="AY224" s="256">
        <f>IF(COUNTIFS(TabSynthez[Test],"="&amp;$AE111&amp;".*",TabSynthez[Page19],"Invalidé")&gt;0,IF(COUNTIFS(TabSynthez[Test],"="&amp;$AE111&amp;".*",TabSynthez[Page19],"Indéterminé")&gt;0,0,1),0)</f>
        <v>0</v>
      </c>
      <c r="AZ224" s="256">
        <f>IF(COUNTIFS(TabSynthez[Test],"="&amp;$AE111&amp;".*",TabSynthez[Page20],"Invalidé")&gt;0,IF(COUNTIFS(TabSynthez[Test],"="&amp;$AE111&amp;".*",TabSynthez[Page20],"Indéterminé")&gt;0,0,1),0)</f>
        <v>0</v>
      </c>
      <c r="BA224" s="256">
        <f>IF(COUNTIFS(TabSynthez[Test],"="&amp;$AE111&amp;".*",TabSynthez[Page21],"Invalidé")&gt;0,IF(COUNTIFS(TabSynthez[Test],"="&amp;$AE111&amp;".*",TabSynthez[Page21],"Indéterminé")&gt;0,0,1),0)</f>
        <v>0</v>
      </c>
    </row>
    <row r="225" spans="1:53" s="9" customFormat="1" x14ac:dyDescent="0.25">
      <c r="A225" s="68"/>
      <c r="B225" s="78" t="str">
        <f>Modèle!B227</f>
        <v>Navigation</v>
      </c>
      <c r="C225" s="88" t="str">
        <f>Modèle!D227</f>
        <v>12.4.2</v>
      </c>
      <c r="D225" s="85" t="str">
        <f>Modèle!E227</f>
        <v>AA</v>
      </c>
      <c r="E225" s="189">
        <f ca="1">COUNTIF(OFFSET(Synthèse!$G234,0,0,1,COUNTA(Synthèse!$10:$10)-6),"="&amp;$E$1)</f>
        <v>0</v>
      </c>
      <c r="F225" s="189">
        <f ca="1">COUNTIF(OFFSET(Synthèse!$G234,0,0,1,COUNTA(Synthèse!$10:$10)-6),"="&amp;$F$1)</f>
        <v>0</v>
      </c>
      <c r="G225" s="189">
        <f ca="1">COUNTIF(OFFSET(Synthèse!$G234,0,0,1,COUNTA(Synthèse!$10:$10)-6),"="&amp;$G$1)</f>
        <v>0</v>
      </c>
      <c r="H225" s="189">
        <f ca="1">COUNTIF(OFFSET(Synthèse!$G234,0,0,1,COUNTA(Synthèse!$10:$10)-6),"="&amp;$H$1)</f>
        <v>21</v>
      </c>
      <c r="I225" s="214">
        <f t="shared" ca="1" si="28"/>
        <v>21</v>
      </c>
      <c r="J225" s="68"/>
      <c r="K225" s="96"/>
      <c r="S225" s="68"/>
      <c r="U225" s="68"/>
      <c r="X225" s="68"/>
      <c r="AA225" s="68"/>
      <c r="AD225" s="68"/>
      <c r="AE225" s="224" t="str">
        <f t="shared" si="29"/>
        <v>12.9</v>
      </c>
      <c r="AG225" s="256">
        <f>IF(COUNTIFS(TabSynthez[Test],"="&amp;$AE112&amp;".*",TabSynthez[Page1],"Invalidé")&gt;0,IF(COUNTIFS(TabSynthez[Test],"="&amp;$AE112&amp;".*",TabSynthez[Page1],"Indéterminé")&gt;0,0,1),0)</f>
        <v>0</v>
      </c>
      <c r="AH225" s="256">
        <f>IF(COUNTIFS(TabSynthez[Test],"="&amp;$AE112&amp;".*",TabSynthez[Page2],"Invalidé")&gt;0,IF(COUNTIFS(TabSynthez[Test],"="&amp;$AE112&amp;".*",TabSynthez[Page2],"Indéterminé")&gt;0,0,1),0)</f>
        <v>0</v>
      </c>
      <c r="AI225" s="256">
        <f>IF(COUNTIFS(TabSynthez[Test],"="&amp;$AE112&amp;".*",TabSynthez[Page3],"Invalidé")&gt;0,IF(COUNTIFS(TabSynthez[Test],"="&amp;$AE112&amp;".*",TabSynthez[Page3],"Indéterminé")&gt;0,0,1),0)</f>
        <v>0</v>
      </c>
      <c r="AJ225" s="256">
        <f>IF(COUNTIFS(TabSynthez[Test],"="&amp;$AE112&amp;".*",TabSynthez[Page4],"Invalidé")&gt;0,IF(COUNTIFS(TabSynthez[Test],"="&amp;$AE112&amp;".*",TabSynthez[Page4],"Indéterminé")&gt;0,0,1),0)</f>
        <v>0</v>
      </c>
      <c r="AK225" s="256">
        <f>IF(COUNTIFS(TabSynthez[Test],"="&amp;$AE112&amp;".*",TabSynthez[Page5],"Invalidé")&gt;0,IF(COUNTIFS(TabSynthez[Test],"="&amp;$AE112&amp;".*",TabSynthez[Page5],"Indéterminé")&gt;0,0,1),0)</f>
        <v>0</v>
      </c>
      <c r="AL225" s="256">
        <f>IF(COUNTIFS(TabSynthez[Test],"="&amp;$AE112&amp;".*",TabSynthez[Page6],"Invalidé")&gt;0,IF(COUNTIFS(TabSynthez[Test],"="&amp;$AE112&amp;".*",TabSynthez[Page6],"Indéterminé")&gt;0,0,1),0)</f>
        <v>0</v>
      </c>
      <c r="AM225" s="256">
        <f>IF(COUNTIFS(TabSynthez[Test],"="&amp;$AE112&amp;".*",TabSynthez[Page7],"Invalidé")&gt;0,IF(COUNTIFS(TabSynthez[Test],"="&amp;$AE112&amp;".*",TabSynthez[Page7],"Indéterminé")&gt;0,0,1),0)</f>
        <v>0</v>
      </c>
      <c r="AN225" s="256">
        <f>IF(COUNTIFS(TabSynthez[Test],"="&amp;$AE112&amp;".*",TabSynthez[Page8],"Invalidé")&gt;0,IF(COUNTIFS(TabSynthez[Test],"="&amp;$AE112&amp;".*",TabSynthez[Page8],"Indéterminé")&gt;0,0,1),0)</f>
        <v>0</v>
      </c>
      <c r="AO225" s="256">
        <f>IF(COUNTIFS(TabSynthez[Test],"="&amp;$AE112&amp;".*",TabSynthez[Page9],"Invalidé")&gt;0,IF(COUNTIFS(TabSynthez[Test],"="&amp;$AE112&amp;".*",TabSynthez[Page9],"Indéterminé")&gt;0,0,1),0)</f>
        <v>0</v>
      </c>
      <c r="AP225" s="256">
        <f>IF(COUNTIFS(TabSynthez[Test],"="&amp;$AE112&amp;".*",TabSynthez[Page10],"Invalidé")&gt;0,IF(COUNTIFS(TabSynthez[Test],"="&amp;$AE112&amp;".*",TabSynthez[Page10],"Indéterminé")&gt;0,0,1),0)</f>
        <v>0</v>
      </c>
      <c r="AQ225" s="256">
        <f>IF(COUNTIFS(TabSynthez[Test],"="&amp;$AE112&amp;".*",TabSynthez[Page11],"Invalidé")&gt;0,IF(COUNTIFS(TabSynthez[Test],"="&amp;$AE112&amp;".*",TabSynthez[Page11],"Indéterminé")&gt;0,0,1),0)</f>
        <v>0</v>
      </c>
      <c r="AR225" s="256">
        <f>IF(COUNTIFS(TabSynthez[Test],"="&amp;$AE112&amp;".*",TabSynthez[Page12],"Invalidé")&gt;0,IF(COUNTIFS(TabSynthez[Test],"="&amp;$AE112&amp;".*",TabSynthez[Page12],"Indéterminé")&gt;0,0,1),0)</f>
        <v>0</v>
      </c>
      <c r="AS225" s="256">
        <f>IF(COUNTIFS(TabSynthez[Test],"="&amp;$AE112&amp;".*",TabSynthez[Page13],"Invalidé")&gt;0,IF(COUNTIFS(TabSynthez[Test],"="&amp;$AE112&amp;".*",TabSynthez[Page13],"Indéterminé")&gt;0,0,1),0)</f>
        <v>0</v>
      </c>
      <c r="AT225" s="256">
        <f>IF(COUNTIFS(TabSynthez[Test],"="&amp;$AE112&amp;".*",TabSynthez[Page14],"Invalidé")&gt;0,IF(COUNTIFS(TabSynthez[Test],"="&amp;$AE112&amp;".*",TabSynthez[Page14],"Indéterminé")&gt;0,0,1),0)</f>
        <v>0</v>
      </c>
      <c r="AU225" s="256">
        <f>IF(COUNTIFS(TabSynthez[Test],"="&amp;$AE112&amp;".*",TabSynthez[Page15],"Invalidé")&gt;0,IF(COUNTIFS(TabSynthez[Test],"="&amp;$AE112&amp;".*",TabSynthez[Page15],"Indéterminé")&gt;0,0,1),0)</f>
        <v>0</v>
      </c>
      <c r="AV225" s="256">
        <f>IF(COUNTIFS(TabSynthez[Test],"="&amp;$AE112&amp;".*",TabSynthez[Page16],"Invalidé")&gt;0,IF(COUNTIFS(TabSynthez[Test],"="&amp;$AE112&amp;".*",TabSynthez[Page16],"Indéterminé")&gt;0,0,1),0)</f>
        <v>0</v>
      </c>
      <c r="AW225" s="256">
        <f>IF(COUNTIFS(TabSynthez[Test],"="&amp;$AE112&amp;".*",TabSynthez[Page17],"Invalidé")&gt;0,IF(COUNTIFS(TabSynthez[Test],"="&amp;$AE112&amp;".*",TabSynthez[Page17],"Indéterminé")&gt;0,0,1),0)</f>
        <v>0</v>
      </c>
      <c r="AX225" s="256">
        <f>IF(COUNTIFS(TabSynthez[Test],"="&amp;$AE112&amp;".*",TabSynthez[Page18],"Invalidé")&gt;0,IF(COUNTIFS(TabSynthez[Test],"="&amp;$AE112&amp;".*",TabSynthez[Page18],"Indéterminé")&gt;0,0,1),0)</f>
        <v>0</v>
      </c>
      <c r="AY225" s="256">
        <f>IF(COUNTIFS(TabSynthez[Test],"="&amp;$AE112&amp;".*",TabSynthez[Page19],"Invalidé")&gt;0,IF(COUNTIFS(TabSynthez[Test],"="&amp;$AE112&amp;".*",TabSynthez[Page19],"Indéterminé")&gt;0,0,1),0)</f>
        <v>0</v>
      </c>
      <c r="AZ225" s="256">
        <f>IF(COUNTIFS(TabSynthez[Test],"="&amp;$AE112&amp;".*",TabSynthez[Page20],"Invalidé")&gt;0,IF(COUNTIFS(TabSynthez[Test],"="&amp;$AE112&amp;".*",TabSynthez[Page20],"Indéterminé")&gt;0,0,1),0)</f>
        <v>0</v>
      </c>
      <c r="BA225" s="256">
        <f>IF(COUNTIFS(TabSynthez[Test],"="&amp;$AE112&amp;".*",TabSynthez[Page21],"Invalidé")&gt;0,IF(COUNTIFS(TabSynthez[Test],"="&amp;$AE112&amp;".*",TabSynthez[Page21],"Indéterminé")&gt;0,0,1),0)</f>
        <v>0</v>
      </c>
    </row>
    <row r="226" spans="1:53" s="9" customFormat="1" x14ac:dyDescent="0.25">
      <c r="A226" s="68"/>
      <c r="B226" s="78" t="str">
        <f>Modèle!B228</f>
        <v>Navigation</v>
      </c>
      <c r="C226" s="88" t="str">
        <f>Modèle!D228</f>
        <v>12.4.3</v>
      </c>
      <c r="D226" s="85" t="str">
        <f>Modèle!E228</f>
        <v>AA</v>
      </c>
      <c r="E226" s="189">
        <f ca="1">COUNTIF(OFFSET(Synthèse!$G235,0,0,1,COUNTA(Synthèse!$10:$10)-6),"="&amp;$E$1)</f>
        <v>0</v>
      </c>
      <c r="F226" s="189">
        <f ca="1">COUNTIF(OFFSET(Synthèse!$G235,0,0,1,COUNTA(Synthèse!$10:$10)-6),"="&amp;$F$1)</f>
        <v>0</v>
      </c>
      <c r="G226" s="189">
        <f ca="1">COUNTIF(OFFSET(Synthèse!$G235,0,0,1,COUNTA(Synthèse!$10:$10)-6),"="&amp;$G$1)</f>
        <v>0</v>
      </c>
      <c r="H226" s="189">
        <f ca="1">COUNTIF(OFFSET(Synthèse!$G235,0,0,1,COUNTA(Synthèse!$10:$10)-6),"="&amp;$H$1)</f>
        <v>21</v>
      </c>
      <c r="I226" s="214">
        <f t="shared" ca="1" si="28"/>
        <v>21</v>
      </c>
      <c r="J226" s="68"/>
      <c r="K226" s="96"/>
      <c r="S226" s="68"/>
      <c r="U226" s="68"/>
      <c r="X226" s="68"/>
      <c r="AA226" s="68"/>
      <c r="AD226" s="68"/>
      <c r="AE226" s="224" t="str">
        <f t="shared" si="29"/>
        <v>12.10</v>
      </c>
      <c r="AG226" s="256">
        <f>IF(COUNTIFS(TabSynthez[Test],"="&amp;$AE113&amp;".*",TabSynthez[Page1],"Invalidé")&gt;0,IF(COUNTIFS(TabSynthez[Test],"="&amp;$AE113&amp;".*",TabSynthez[Page1],"Indéterminé")&gt;0,0,1),0)</f>
        <v>0</v>
      </c>
      <c r="AH226" s="256">
        <f>IF(COUNTIFS(TabSynthez[Test],"="&amp;$AE113&amp;".*",TabSynthez[Page2],"Invalidé")&gt;0,IF(COUNTIFS(TabSynthez[Test],"="&amp;$AE113&amp;".*",TabSynthez[Page2],"Indéterminé")&gt;0,0,1),0)</f>
        <v>0</v>
      </c>
      <c r="AI226" s="256">
        <f>IF(COUNTIFS(TabSynthez[Test],"="&amp;$AE113&amp;".*",TabSynthez[Page3],"Invalidé")&gt;0,IF(COUNTIFS(TabSynthez[Test],"="&amp;$AE113&amp;".*",TabSynthez[Page3],"Indéterminé")&gt;0,0,1),0)</f>
        <v>0</v>
      </c>
      <c r="AJ226" s="256">
        <f>IF(COUNTIFS(TabSynthez[Test],"="&amp;$AE113&amp;".*",TabSynthez[Page4],"Invalidé")&gt;0,IF(COUNTIFS(TabSynthez[Test],"="&amp;$AE113&amp;".*",TabSynthez[Page4],"Indéterminé")&gt;0,0,1),0)</f>
        <v>0</v>
      </c>
      <c r="AK226" s="256">
        <f>IF(COUNTIFS(TabSynthez[Test],"="&amp;$AE113&amp;".*",TabSynthez[Page5],"Invalidé")&gt;0,IF(COUNTIFS(TabSynthez[Test],"="&amp;$AE113&amp;".*",TabSynthez[Page5],"Indéterminé")&gt;0,0,1),0)</f>
        <v>0</v>
      </c>
      <c r="AL226" s="256">
        <f>IF(COUNTIFS(TabSynthez[Test],"="&amp;$AE113&amp;".*",TabSynthez[Page6],"Invalidé")&gt;0,IF(COUNTIFS(TabSynthez[Test],"="&amp;$AE113&amp;".*",TabSynthez[Page6],"Indéterminé")&gt;0,0,1),0)</f>
        <v>0</v>
      </c>
      <c r="AM226" s="256">
        <f>IF(COUNTIFS(TabSynthez[Test],"="&amp;$AE113&amp;".*",TabSynthez[Page7],"Invalidé")&gt;0,IF(COUNTIFS(TabSynthez[Test],"="&amp;$AE113&amp;".*",TabSynthez[Page7],"Indéterminé")&gt;0,0,1),0)</f>
        <v>0</v>
      </c>
      <c r="AN226" s="256">
        <f>IF(COUNTIFS(TabSynthez[Test],"="&amp;$AE113&amp;".*",TabSynthez[Page8],"Invalidé")&gt;0,IF(COUNTIFS(TabSynthez[Test],"="&amp;$AE113&amp;".*",TabSynthez[Page8],"Indéterminé")&gt;0,0,1),0)</f>
        <v>0</v>
      </c>
      <c r="AO226" s="256">
        <f>IF(COUNTIFS(TabSynthez[Test],"="&amp;$AE113&amp;".*",TabSynthez[Page9],"Invalidé")&gt;0,IF(COUNTIFS(TabSynthez[Test],"="&amp;$AE113&amp;".*",TabSynthez[Page9],"Indéterminé")&gt;0,0,1),0)</f>
        <v>0</v>
      </c>
      <c r="AP226" s="256">
        <f>IF(COUNTIFS(TabSynthez[Test],"="&amp;$AE113&amp;".*",TabSynthez[Page10],"Invalidé")&gt;0,IF(COUNTIFS(TabSynthez[Test],"="&amp;$AE113&amp;".*",TabSynthez[Page10],"Indéterminé")&gt;0,0,1),0)</f>
        <v>0</v>
      </c>
      <c r="AQ226" s="256">
        <f>IF(COUNTIFS(TabSynthez[Test],"="&amp;$AE113&amp;".*",TabSynthez[Page11],"Invalidé")&gt;0,IF(COUNTIFS(TabSynthez[Test],"="&amp;$AE113&amp;".*",TabSynthez[Page11],"Indéterminé")&gt;0,0,1),0)</f>
        <v>0</v>
      </c>
      <c r="AR226" s="256">
        <f>IF(COUNTIFS(TabSynthez[Test],"="&amp;$AE113&amp;".*",TabSynthez[Page12],"Invalidé")&gt;0,IF(COUNTIFS(TabSynthez[Test],"="&amp;$AE113&amp;".*",TabSynthez[Page12],"Indéterminé")&gt;0,0,1),0)</f>
        <v>0</v>
      </c>
      <c r="AS226" s="256">
        <f>IF(COUNTIFS(TabSynthez[Test],"="&amp;$AE113&amp;".*",TabSynthez[Page13],"Invalidé")&gt;0,IF(COUNTIFS(TabSynthez[Test],"="&amp;$AE113&amp;".*",TabSynthez[Page13],"Indéterminé")&gt;0,0,1),0)</f>
        <v>0</v>
      </c>
      <c r="AT226" s="256">
        <f>IF(COUNTIFS(TabSynthez[Test],"="&amp;$AE113&amp;".*",TabSynthez[Page14],"Invalidé")&gt;0,IF(COUNTIFS(TabSynthez[Test],"="&amp;$AE113&amp;".*",TabSynthez[Page14],"Indéterminé")&gt;0,0,1),0)</f>
        <v>0</v>
      </c>
      <c r="AU226" s="256">
        <f>IF(COUNTIFS(TabSynthez[Test],"="&amp;$AE113&amp;".*",TabSynthez[Page15],"Invalidé")&gt;0,IF(COUNTIFS(TabSynthez[Test],"="&amp;$AE113&amp;".*",TabSynthez[Page15],"Indéterminé")&gt;0,0,1),0)</f>
        <v>0</v>
      </c>
      <c r="AV226" s="256">
        <f>IF(COUNTIFS(TabSynthez[Test],"="&amp;$AE113&amp;".*",TabSynthez[Page16],"Invalidé")&gt;0,IF(COUNTIFS(TabSynthez[Test],"="&amp;$AE113&amp;".*",TabSynthez[Page16],"Indéterminé")&gt;0,0,1),0)</f>
        <v>0</v>
      </c>
      <c r="AW226" s="256">
        <f>IF(COUNTIFS(TabSynthez[Test],"="&amp;$AE113&amp;".*",TabSynthez[Page17],"Invalidé")&gt;0,IF(COUNTIFS(TabSynthez[Test],"="&amp;$AE113&amp;".*",TabSynthez[Page17],"Indéterminé")&gt;0,0,1),0)</f>
        <v>0</v>
      </c>
      <c r="AX226" s="256">
        <f>IF(COUNTIFS(TabSynthez[Test],"="&amp;$AE113&amp;".*",TabSynthez[Page18],"Invalidé")&gt;0,IF(COUNTIFS(TabSynthez[Test],"="&amp;$AE113&amp;".*",TabSynthez[Page18],"Indéterminé")&gt;0,0,1),0)</f>
        <v>0</v>
      </c>
      <c r="AY226" s="256">
        <f>IF(COUNTIFS(TabSynthez[Test],"="&amp;$AE113&amp;".*",TabSynthez[Page19],"Invalidé")&gt;0,IF(COUNTIFS(TabSynthez[Test],"="&amp;$AE113&amp;".*",TabSynthez[Page19],"Indéterminé")&gt;0,0,1),0)</f>
        <v>0</v>
      </c>
      <c r="AZ226" s="256">
        <f>IF(COUNTIFS(TabSynthez[Test],"="&amp;$AE113&amp;".*",TabSynthez[Page20],"Invalidé")&gt;0,IF(COUNTIFS(TabSynthez[Test],"="&amp;$AE113&amp;".*",TabSynthez[Page20],"Indéterminé")&gt;0,0,1),0)</f>
        <v>0</v>
      </c>
      <c r="BA226" s="256">
        <f>IF(COUNTIFS(TabSynthez[Test],"="&amp;$AE113&amp;".*",TabSynthez[Page21],"Invalidé")&gt;0,IF(COUNTIFS(TabSynthez[Test],"="&amp;$AE113&amp;".*",TabSynthez[Page21],"Indéterminé")&gt;0,0,1),0)</f>
        <v>0</v>
      </c>
    </row>
    <row r="227" spans="1:53" s="9" customFormat="1" x14ac:dyDescent="0.25">
      <c r="A227" s="68"/>
      <c r="B227" s="79" t="str">
        <f>Modèle!B229</f>
        <v>Navigation</v>
      </c>
      <c r="C227" s="89" t="str">
        <f>Modèle!D229</f>
        <v>12.5.1</v>
      </c>
      <c r="D227" s="87" t="str">
        <f>Modèle!E229</f>
        <v>AA</v>
      </c>
      <c r="E227" s="190">
        <f ca="1">COUNTIF(OFFSET(Synthèse!$G236,0,0,1,COUNTA(Synthèse!$10:$10)-6),"="&amp;$E$1)</f>
        <v>0</v>
      </c>
      <c r="F227" s="190">
        <f ca="1">COUNTIF(OFFSET(Synthèse!$G236,0,0,1,COUNTA(Synthèse!$10:$10)-6),"="&amp;$F$1)</f>
        <v>0</v>
      </c>
      <c r="G227" s="190">
        <f ca="1">COUNTIF(OFFSET(Synthèse!$G236,0,0,1,COUNTA(Synthèse!$10:$10)-6),"="&amp;$G$1)</f>
        <v>0</v>
      </c>
      <c r="H227" s="190">
        <f ca="1">COUNTIF(OFFSET(Synthèse!$G236,0,0,1,COUNTA(Synthèse!$10:$10)-6),"="&amp;$H$1)</f>
        <v>21</v>
      </c>
      <c r="I227" s="214">
        <f t="shared" ca="1" si="28"/>
        <v>21</v>
      </c>
      <c r="J227" s="68"/>
      <c r="K227" s="96"/>
      <c r="S227" s="68"/>
      <c r="U227" s="68"/>
      <c r="X227" s="68"/>
      <c r="AA227" s="68"/>
      <c r="AD227" s="68"/>
      <c r="AE227" s="224" t="str">
        <f t="shared" si="29"/>
        <v>12.11</v>
      </c>
      <c r="AG227" s="256">
        <f>IF(COUNTIFS(TabSynthez[Test],"="&amp;$AE114&amp;".*",TabSynthez[Page1],"Invalidé")&gt;0,IF(COUNTIFS(TabSynthez[Test],"="&amp;$AE114&amp;".*",TabSynthez[Page1],"Indéterminé")&gt;0,0,1),0)</f>
        <v>0</v>
      </c>
      <c r="AH227" s="256">
        <f>IF(COUNTIFS(TabSynthez[Test],"="&amp;$AE114&amp;".*",TabSynthez[Page2],"Invalidé")&gt;0,IF(COUNTIFS(TabSynthez[Test],"="&amp;$AE114&amp;".*",TabSynthez[Page2],"Indéterminé")&gt;0,0,1),0)</f>
        <v>0</v>
      </c>
      <c r="AI227" s="256">
        <f>IF(COUNTIFS(TabSynthez[Test],"="&amp;$AE114&amp;".*",TabSynthez[Page3],"Invalidé")&gt;0,IF(COUNTIFS(TabSynthez[Test],"="&amp;$AE114&amp;".*",TabSynthez[Page3],"Indéterminé")&gt;0,0,1),0)</f>
        <v>0</v>
      </c>
      <c r="AJ227" s="256">
        <f>IF(COUNTIFS(TabSynthez[Test],"="&amp;$AE114&amp;".*",TabSynthez[Page4],"Invalidé")&gt;0,IF(COUNTIFS(TabSynthez[Test],"="&amp;$AE114&amp;".*",TabSynthez[Page4],"Indéterminé")&gt;0,0,1),0)</f>
        <v>0</v>
      </c>
      <c r="AK227" s="256">
        <f>IF(COUNTIFS(TabSynthez[Test],"="&amp;$AE114&amp;".*",TabSynthez[Page5],"Invalidé")&gt;0,IF(COUNTIFS(TabSynthez[Test],"="&amp;$AE114&amp;".*",TabSynthez[Page5],"Indéterminé")&gt;0,0,1),0)</f>
        <v>0</v>
      </c>
      <c r="AL227" s="256">
        <f>IF(COUNTIFS(TabSynthez[Test],"="&amp;$AE114&amp;".*",TabSynthez[Page6],"Invalidé")&gt;0,IF(COUNTIFS(TabSynthez[Test],"="&amp;$AE114&amp;".*",TabSynthez[Page6],"Indéterminé")&gt;0,0,1),0)</f>
        <v>0</v>
      </c>
      <c r="AM227" s="256">
        <f>IF(COUNTIFS(TabSynthez[Test],"="&amp;$AE114&amp;".*",TabSynthez[Page7],"Invalidé")&gt;0,IF(COUNTIFS(TabSynthez[Test],"="&amp;$AE114&amp;".*",TabSynthez[Page7],"Indéterminé")&gt;0,0,1),0)</f>
        <v>0</v>
      </c>
      <c r="AN227" s="256">
        <f>IF(COUNTIFS(TabSynthez[Test],"="&amp;$AE114&amp;".*",TabSynthez[Page8],"Invalidé")&gt;0,IF(COUNTIFS(TabSynthez[Test],"="&amp;$AE114&amp;".*",TabSynthez[Page8],"Indéterminé")&gt;0,0,1),0)</f>
        <v>0</v>
      </c>
      <c r="AO227" s="256">
        <f>IF(COUNTIFS(TabSynthez[Test],"="&amp;$AE114&amp;".*",TabSynthez[Page9],"Invalidé")&gt;0,IF(COUNTIFS(TabSynthez[Test],"="&amp;$AE114&amp;".*",TabSynthez[Page9],"Indéterminé")&gt;0,0,1),0)</f>
        <v>0</v>
      </c>
      <c r="AP227" s="256">
        <f>IF(COUNTIFS(TabSynthez[Test],"="&amp;$AE114&amp;".*",TabSynthez[Page10],"Invalidé")&gt;0,IF(COUNTIFS(TabSynthez[Test],"="&amp;$AE114&amp;".*",TabSynthez[Page10],"Indéterminé")&gt;0,0,1),0)</f>
        <v>0</v>
      </c>
      <c r="AQ227" s="256">
        <f>IF(COUNTIFS(TabSynthez[Test],"="&amp;$AE114&amp;".*",TabSynthez[Page11],"Invalidé")&gt;0,IF(COUNTIFS(TabSynthez[Test],"="&amp;$AE114&amp;".*",TabSynthez[Page11],"Indéterminé")&gt;0,0,1),0)</f>
        <v>0</v>
      </c>
      <c r="AR227" s="256">
        <f>IF(COUNTIFS(TabSynthez[Test],"="&amp;$AE114&amp;".*",TabSynthez[Page12],"Invalidé")&gt;0,IF(COUNTIFS(TabSynthez[Test],"="&amp;$AE114&amp;".*",TabSynthez[Page12],"Indéterminé")&gt;0,0,1),0)</f>
        <v>0</v>
      </c>
      <c r="AS227" s="256">
        <f>IF(COUNTIFS(TabSynthez[Test],"="&amp;$AE114&amp;".*",TabSynthez[Page13],"Invalidé")&gt;0,IF(COUNTIFS(TabSynthez[Test],"="&amp;$AE114&amp;".*",TabSynthez[Page13],"Indéterminé")&gt;0,0,1),0)</f>
        <v>0</v>
      </c>
      <c r="AT227" s="256">
        <f>IF(COUNTIFS(TabSynthez[Test],"="&amp;$AE114&amp;".*",TabSynthez[Page14],"Invalidé")&gt;0,IF(COUNTIFS(TabSynthez[Test],"="&amp;$AE114&amp;".*",TabSynthez[Page14],"Indéterminé")&gt;0,0,1),0)</f>
        <v>0</v>
      </c>
      <c r="AU227" s="256">
        <f>IF(COUNTIFS(TabSynthez[Test],"="&amp;$AE114&amp;".*",TabSynthez[Page15],"Invalidé")&gt;0,IF(COUNTIFS(TabSynthez[Test],"="&amp;$AE114&amp;".*",TabSynthez[Page15],"Indéterminé")&gt;0,0,1),0)</f>
        <v>0</v>
      </c>
      <c r="AV227" s="256">
        <f>IF(COUNTIFS(TabSynthez[Test],"="&amp;$AE114&amp;".*",TabSynthez[Page16],"Invalidé")&gt;0,IF(COUNTIFS(TabSynthez[Test],"="&amp;$AE114&amp;".*",TabSynthez[Page16],"Indéterminé")&gt;0,0,1),0)</f>
        <v>0</v>
      </c>
      <c r="AW227" s="256">
        <f>IF(COUNTIFS(TabSynthez[Test],"="&amp;$AE114&amp;".*",TabSynthez[Page17],"Invalidé")&gt;0,IF(COUNTIFS(TabSynthez[Test],"="&amp;$AE114&amp;".*",TabSynthez[Page17],"Indéterminé")&gt;0,0,1),0)</f>
        <v>0</v>
      </c>
      <c r="AX227" s="256">
        <f>IF(COUNTIFS(TabSynthez[Test],"="&amp;$AE114&amp;".*",TabSynthez[Page18],"Invalidé")&gt;0,IF(COUNTIFS(TabSynthez[Test],"="&amp;$AE114&amp;".*",TabSynthez[Page18],"Indéterminé")&gt;0,0,1),0)</f>
        <v>0</v>
      </c>
      <c r="AY227" s="256">
        <f>IF(COUNTIFS(TabSynthez[Test],"="&amp;$AE114&amp;".*",TabSynthez[Page19],"Invalidé")&gt;0,IF(COUNTIFS(TabSynthez[Test],"="&amp;$AE114&amp;".*",TabSynthez[Page19],"Indéterminé")&gt;0,0,1),0)</f>
        <v>0</v>
      </c>
      <c r="AZ227" s="256">
        <f>IF(COUNTIFS(TabSynthez[Test],"="&amp;$AE114&amp;".*",TabSynthez[Page20],"Invalidé")&gt;0,IF(COUNTIFS(TabSynthez[Test],"="&amp;$AE114&amp;".*",TabSynthez[Page20],"Indéterminé")&gt;0,0,1),0)</f>
        <v>0</v>
      </c>
      <c r="BA227" s="256">
        <f>IF(COUNTIFS(TabSynthez[Test],"="&amp;$AE114&amp;".*",TabSynthez[Page21],"Invalidé")&gt;0,IF(COUNTIFS(TabSynthez[Test],"="&amp;$AE114&amp;".*",TabSynthez[Page21],"Indéterminé")&gt;0,0,1),0)</f>
        <v>0</v>
      </c>
    </row>
    <row r="228" spans="1:53" s="9" customFormat="1" x14ac:dyDescent="0.25">
      <c r="A228" s="68"/>
      <c r="B228" s="79" t="str">
        <f>Modèle!B230</f>
        <v>Navigation</v>
      </c>
      <c r="C228" s="89" t="str">
        <f>Modèle!D230</f>
        <v>12.5.2</v>
      </c>
      <c r="D228" s="87" t="str">
        <f>Modèle!E230</f>
        <v>AA</v>
      </c>
      <c r="E228" s="190">
        <f ca="1">COUNTIF(OFFSET(Synthèse!$G237,0,0,1,COUNTA(Synthèse!$10:$10)-6),"="&amp;$E$1)</f>
        <v>0</v>
      </c>
      <c r="F228" s="190">
        <f ca="1">COUNTIF(OFFSET(Synthèse!$G237,0,0,1,COUNTA(Synthèse!$10:$10)-6),"="&amp;$F$1)</f>
        <v>0</v>
      </c>
      <c r="G228" s="190">
        <f ca="1">COUNTIF(OFFSET(Synthèse!$G237,0,0,1,COUNTA(Synthèse!$10:$10)-6),"="&amp;$G$1)</f>
        <v>0</v>
      </c>
      <c r="H228" s="190">
        <f ca="1">COUNTIF(OFFSET(Synthèse!$G237,0,0,1,COUNTA(Synthèse!$10:$10)-6),"="&amp;$H$1)</f>
        <v>21</v>
      </c>
      <c r="I228" s="214">
        <f t="shared" ca="1" si="28"/>
        <v>21</v>
      </c>
      <c r="J228" s="68"/>
      <c r="K228" s="96"/>
      <c r="S228" s="68"/>
      <c r="U228" s="68"/>
      <c r="X228" s="68"/>
      <c r="AA228" s="68"/>
      <c r="AD228" s="68"/>
      <c r="AE228" s="224" t="str">
        <f t="shared" si="29"/>
        <v>13.1</v>
      </c>
      <c r="AG228" s="256">
        <f>IF(COUNTIFS(TabSynthez[Test],"="&amp;$AE115&amp;".*",TabSynthez[Page1],"Invalidé")&gt;0,IF(COUNTIFS(TabSynthez[Test],"="&amp;$AE115&amp;".*",TabSynthez[Page1],"Indéterminé")&gt;0,0,1),0)</f>
        <v>0</v>
      </c>
      <c r="AH228" s="256">
        <f>IF(COUNTIFS(TabSynthez[Test],"="&amp;$AE115&amp;".*",TabSynthez[Page2],"Invalidé")&gt;0,IF(COUNTIFS(TabSynthez[Test],"="&amp;$AE115&amp;".*",TabSynthez[Page2],"Indéterminé")&gt;0,0,1),0)</f>
        <v>0</v>
      </c>
      <c r="AI228" s="256">
        <f>IF(COUNTIFS(TabSynthez[Test],"="&amp;$AE115&amp;".*",TabSynthez[Page3],"Invalidé")&gt;0,IF(COUNTIFS(TabSynthez[Test],"="&amp;$AE115&amp;".*",TabSynthez[Page3],"Indéterminé")&gt;0,0,1),0)</f>
        <v>0</v>
      </c>
      <c r="AJ228" s="256">
        <f>IF(COUNTIFS(TabSynthez[Test],"="&amp;$AE115&amp;".*",TabSynthez[Page4],"Invalidé")&gt;0,IF(COUNTIFS(TabSynthez[Test],"="&amp;$AE115&amp;".*",TabSynthez[Page4],"Indéterminé")&gt;0,0,1),0)</f>
        <v>0</v>
      </c>
      <c r="AK228" s="256">
        <f>IF(COUNTIFS(TabSynthez[Test],"="&amp;$AE115&amp;".*",TabSynthez[Page5],"Invalidé")&gt;0,IF(COUNTIFS(TabSynthez[Test],"="&amp;$AE115&amp;".*",TabSynthez[Page5],"Indéterminé")&gt;0,0,1),0)</f>
        <v>0</v>
      </c>
      <c r="AL228" s="256">
        <f>IF(COUNTIFS(TabSynthez[Test],"="&amp;$AE115&amp;".*",TabSynthez[Page6],"Invalidé")&gt;0,IF(COUNTIFS(TabSynthez[Test],"="&amp;$AE115&amp;".*",TabSynthez[Page6],"Indéterminé")&gt;0,0,1),0)</f>
        <v>0</v>
      </c>
      <c r="AM228" s="256">
        <f>IF(COUNTIFS(TabSynthez[Test],"="&amp;$AE115&amp;".*",TabSynthez[Page7],"Invalidé")&gt;0,IF(COUNTIFS(TabSynthez[Test],"="&amp;$AE115&amp;".*",TabSynthez[Page7],"Indéterminé")&gt;0,0,1),0)</f>
        <v>0</v>
      </c>
      <c r="AN228" s="256">
        <f>IF(COUNTIFS(TabSynthez[Test],"="&amp;$AE115&amp;".*",TabSynthez[Page8],"Invalidé")&gt;0,IF(COUNTIFS(TabSynthez[Test],"="&amp;$AE115&amp;".*",TabSynthez[Page8],"Indéterminé")&gt;0,0,1),0)</f>
        <v>0</v>
      </c>
      <c r="AO228" s="256">
        <f>IF(COUNTIFS(TabSynthez[Test],"="&amp;$AE115&amp;".*",TabSynthez[Page9],"Invalidé")&gt;0,IF(COUNTIFS(TabSynthez[Test],"="&amp;$AE115&amp;".*",TabSynthez[Page9],"Indéterminé")&gt;0,0,1),0)</f>
        <v>0</v>
      </c>
      <c r="AP228" s="256">
        <f>IF(COUNTIFS(TabSynthez[Test],"="&amp;$AE115&amp;".*",TabSynthez[Page10],"Invalidé")&gt;0,IF(COUNTIFS(TabSynthez[Test],"="&amp;$AE115&amp;".*",TabSynthez[Page10],"Indéterminé")&gt;0,0,1),0)</f>
        <v>0</v>
      </c>
      <c r="AQ228" s="256">
        <f>IF(COUNTIFS(TabSynthez[Test],"="&amp;$AE115&amp;".*",TabSynthez[Page11],"Invalidé")&gt;0,IF(COUNTIFS(TabSynthez[Test],"="&amp;$AE115&amp;".*",TabSynthez[Page11],"Indéterminé")&gt;0,0,1),0)</f>
        <v>0</v>
      </c>
      <c r="AR228" s="256">
        <f>IF(COUNTIFS(TabSynthez[Test],"="&amp;$AE115&amp;".*",TabSynthez[Page12],"Invalidé")&gt;0,IF(COUNTIFS(TabSynthez[Test],"="&amp;$AE115&amp;".*",TabSynthez[Page12],"Indéterminé")&gt;0,0,1),0)</f>
        <v>0</v>
      </c>
      <c r="AS228" s="256">
        <f>IF(COUNTIFS(TabSynthez[Test],"="&amp;$AE115&amp;".*",TabSynthez[Page13],"Invalidé")&gt;0,IF(COUNTIFS(TabSynthez[Test],"="&amp;$AE115&amp;".*",TabSynthez[Page13],"Indéterminé")&gt;0,0,1),0)</f>
        <v>0</v>
      </c>
      <c r="AT228" s="256">
        <f>IF(COUNTIFS(TabSynthez[Test],"="&amp;$AE115&amp;".*",TabSynthez[Page14],"Invalidé")&gt;0,IF(COUNTIFS(TabSynthez[Test],"="&amp;$AE115&amp;".*",TabSynthez[Page14],"Indéterminé")&gt;0,0,1),0)</f>
        <v>0</v>
      </c>
      <c r="AU228" s="256">
        <f>IF(COUNTIFS(TabSynthez[Test],"="&amp;$AE115&amp;".*",TabSynthez[Page15],"Invalidé")&gt;0,IF(COUNTIFS(TabSynthez[Test],"="&amp;$AE115&amp;".*",TabSynthez[Page15],"Indéterminé")&gt;0,0,1),0)</f>
        <v>0</v>
      </c>
      <c r="AV228" s="256">
        <f>IF(COUNTIFS(TabSynthez[Test],"="&amp;$AE115&amp;".*",TabSynthez[Page16],"Invalidé")&gt;0,IF(COUNTIFS(TabSynthez[Test],"="&amp;$AE115&amp;".*",TabSynthez[Page16],"Indéterminé")&gt;0,0,1),0)</f>
        <v>0</v>
      </c>
      <c r="AW228" s="256">
        <f>IF(COUNTIFS(TabSynthez[Test],"="&amp;$AE115&amp;".*",TabSynthez[Page17],"Invalidé")&gt;0,IF(COUNTIFS(TabSynthez[Test],"="&amp;$AE115&amp;".*",TabSynthez[Page17],"Indéterminé")&gt;0,0,1),0)</f>
        <v>0</v>
      </c>
      <c r="AX228" s="256">
        <f>IF(COUNTIFS(TabSynthez[Test],"="&amp;$AE115&amp;".*",TabSynthez[Page18],"Invalidé")&gt;0,IF(COUNTIFS(TabSynthez[Test],"="&amp;$AE115&amp;".*",TabSynthez[Page18],"Indéterminé")&gt;0,0,1),0)</f>
        <v>0</v>
      </c>
      <c r="AY228" s="256">
        <f>IF(COUNTIFS(TabSynthez[Test],"="&amp;$AE115&amp;".*",TabSynthez[Page19],"Invalidé")&gt;0,IF(COUNTIFS(TabSynthez[Test],"="&amp;$AE115&amp;".*",TabSynthez[Page19],"Indéterminé")&gt;0,0,1),0)</f>
        <v>0</v>
      </c>
      <c r="AZ228" s="256">
        <f>IF(COUNTIFS(TabSynthez[Test],"="&amp;$AE115&amp;".*",TabSynthez[Page20],"Invalidé")&gt;0,IF(COUNTIFS(TabSynthez[Test],"="&amp;$AE115&amp;".*",TabSynthez[Page20],"Indéterminé")&gt;0,0,1),0)</f>
        <v>0</v>
      </c>
      <c r="BA228" s="256">
        <f>IF(COUNTIFS(TabSynthez[Test],"="&amp;$AE115&amp;".*",TabSynthez[Page21],"Invalidé")&gt;0,IF(COUNTIFS(TabSynthez[Test],"="&amp;$AE115&amp;".*",TabSynthez[Page21],"Indéterminé")&gt;0,0,1),0)</f>
        <v>0</v>
      </c>
    </row>
    <row r="229" spans="1:53" s="9" customFormat="1" x14ac:dyDescent="0.25">
      <c r="A229" s="68"/>
      <c r="B229" s="79" t="str">
        <f>Modèle!B231</f>
        <v>Navigation</v>
      </c>
      <c r="C229" s="89" t="str">
        <f>Modèle!D231</f>
        <v>12.5.3</v>
      </c>
      <c r="D229" s="87" t="str">
        <f>Modèle!E231</f>
        <v>AA</v>
      </c>
      <c r="E229" s="190">
        <f ca="1">COUNTIF(OFFSET(Synthèse!$G238,0,0,1,COUNTA(Synthèse!$10:$10)-6),"="&amp;$E$1)</f>
        <v>0</v>
      </c>
      <c r="F229" s="190">
        <f ca="1">COUNTIF(OFFSET(Synthèse!$G238,0,0,1,COUNTA(Synthèse!$10:$10)-6),"="&amp;$F$1)</f>
        <v>0</v>
      </c>
      <c r="G229" s="190">
        <f ca="1">COUNTIF(OFFSET(Synthèse!$G238,0,0,1,COUNTA(Synthèse!$10:$10)-6),"="&amp;$G$1)</f>
        <v>0</v>
      </c>
      <c r="H229" s="190">
        <f ca="1">COUNTIF(OFFSET(Synthèse!$G238,0,0,1,COUNTA(Synthèse!$10:$10)-6),"="&amp;$H$1)</f>
        <v>21</v>
      </c>
      <c r="I229" s="214">
        <f t="shared" ca="1" si="28"/>
        <v>21</v>
      </c>
      <c r="J229" s="68"/>
      <c r="K229" s="96"/>
      <c r="S229" s="68"/>
      <c r="U229" s="68"/>
      <c r="X229" s="68"/>
      <c r="AA229" s="68"/>
      <c r="AD229" s="68"/>
      <c r="AE229" s="224" t="str">
        <f t="shared" si="29"/>
        <v>13.2</v>
      </c>
      <c r="AG229" s="256">
        <f>IF(COUNTIFS(TabSynthez[Test],"="&amp;$AE116&amp;".*",TabSynthez[Page1],"Invalidé")&gt;0,IF(COUNTIFS(TabSynthez[Test],"="&amp;$AE116&amp;".*",TabSynthez[Page1],"Indéterminé")&gt;0,0,1),0)</f>
        <v>0</v>
      </c>
      <c r="AH229" s="256">
        <f>IF(COUNTIFS(TabSynthez[Test],"="&amp;$AE116&amp;".*",TabSynthez[Page2],"Invalidé")&gt;0,IF(COUNTIFS(TabSynthez[Test],"="&amp;$AE116&amp;".*",TabSynthez[Page2],"Indéterminé")&gt;0,0,1),0)</f>
        <v>0</v>
      </c>
      <c r="AI229" s="256">
        <f>IF(COUNTIFS(TabSynthez[Test],"="&amp;$AE116&amp;".*",TabSynthez[Page3],"Invalidé")&gt;0,IF(COUNTIFS(TabSynthez[Test],"="&amp;$AE116&amp;".*",TabSynthez[Page3],"Indéterminé")&gt;0,0,1),0)</f>
        <v>0</v>
      </c>
      <c r="AJ229" s="256">
        <f>IF(COUNTIFS(TabSynthez[Test],"="&amp;$AE116&amp;".*",TabSynthez[Page4],"Invalidé")&gt;0,IF(COUNTIFS(TabSynthez[Test],"="&amp;$AE116&amp;".*",TabSynthez[Page4],"Indéterminé")&gt;0,0,1),0)</f>
        <v>0</v>
      </c>
      <c r="AK229" s="256">
        <f>IF(COUNTIFS(TabSynthez[Test],"="&amp;$AE116&amp;".*",TabSynthez[Page5],"Invalidé")&gt;0,IF(COUNTIFS(TabSynthez[Test],"="&amp;$AE116&amp;".*",TabSynthez[Page5],"Indéterminé")&gt;0,0,1),0)</f>
        <v>0</v>
      </c>
      <c r="AL229" s="256">
        <f>IF(COUNTIFS(TabSynthez[Test],"="&amp;$AE116&amp;".*",TabSynthez[Page6],"Invalidé")&gt;0,IF(COUNTIFS(TabSynthez[Test],"="&amp;$AE116&amp;".*",TabSynthez[Page6],"Indéterminé")&gt;0,0,1),0)</f>
        <v>0</v>
      </c>
      <c r="AM229" s="256">
        <f>IF(COUNTIFS(TabSynthez[Test],"="&amp;$AE116&amp;".*",TabSynthez[Page7],"Invalidé")&gt;0,IF(COUNTIFS(TabSynthez[Test],"="&amp;$AE116&amp;".*",TabSynthez[Page7],"Indéterminé")&gt;0,0,1),0)</f>
        <v>0</v>
      </c>
      <c r="AN229" s="256">
        <f>IF(COUNTIFS(TabSynthez[Test],"="&amp;$AE116&amp;".*",TabSynthez[Page8],"Invalidé")&gt;0,IF(COUNTIFS(TabSynthez[Test],"="&amp;$AE116&amp;".*",TabSynthez[Page8],"Indéterminé")&gt;0,0,1),0)</f>
        <v>0</v>
      </c>
      <c r="AO229" s="256">
        <f>IF(COUNTIFS(TabSynthez[Test],"="&amp;$AE116&amp;".*",TabSynthez[Page9],"Invalidé")&gt;0,IF(COUNTIFS(TabSynthez[Test],"="&amp;$AE116&amp;".*",TabSynthez[Page9],"Indéterminé")&gt;0,0,1),0)</f>
        <v>0</v>
      </c>
      <c r="AP229" s="256">
        <f>IF(COUNTIFS(TabSynthez[Test],"="&amp;$AE116&amp;".*",TabSynthez[Page10],"Invalidé")&gt;0,IF(COUNTIFS(TabSynthez[Test],"="&amp;$AE116&amp;".*",TabSynthez[Page10],"Indéterminé")&gt;0,0,1),0)</f>
        <v>0</v>
      </c>
      <c r="AQ229" s="256">
        <f>IF(COUNTIFS(TabSynthez[Test],"="&amp;$AE116&amp;".*",TabSynthez[Page11],"Invalidé")&gt;0,IF(COUNTIFS(TabSynthez[Test],"="&amp;$AE116&amp;".*",TabSynthez[Page11],"Indéterminé")&gt;0,0,1),0)</f>
        <v>0</v>
      </c>
      <c r="AR229" s="256">
        <f>IF(COUNTIFS(TabSynthez[Test],"="&amp;$AE116&amp;".*",TabSynthez[Page12],"Invalidé")&gt;0,IF(COUNTIFS(TabSynthez[Test],"="&amp;$AE116&amp;".*",TabSynthez[Page12],"Indéterminé")&gt;0,0,1),0)</f>
        <v>0</v>
      </c>
      <c r="AS229" s="256">
        <f>IF(COUNTIFS(TabSynthez[Test],"="&amp;$AE116&amp;".*",TabSynthez[Page13],"Invalidé")&gt;0,IF(COUNTIFS(TabSynthez[Test],"="&amp;$AE116&amp;".*",TabSynthez[Page13],"Indéterminé")&gt;0,0,1),0)</f>
        <v>0</v>
      </c>
      <c r="AT229" s="256">
        <f>IF(COUNTIFS(TabSynthez[Test],"="&amp;$AE116&amp;".*",TabSynthez[Page14],"Invalidé")&gt;0,IF(COUNTIFS(TabSynthez[Test],"="&amp;$AE116&amp;".*",TabSynthez[Page14],"Indéterminé")&gt;0,0,1),0)</f>
        <v>0</v>
      </c>
      <c r="AU229" s="256">
        <f>IF(COUNTIFS(TabSynthez[Test],"="&amp;$AE116&amp;".*",TabSynthez[Page15],"Invalidé")&gt;0,IF(COUNTIFS(TabSynthez[Test],"="&amp;$AE116&amp;".*",TabSynthez[Page15],"Indéterminé")&gt;0,0,1),0)</f>
        <v>0</v>
      </c>
      <c r="AV229" s="256">
        <f>IF(COUNTIFS(TabSynthez[Test],"="&amp;$AE116&amp;".*",TabSynthez[Page16],"Invalidé")&gt;0,IF(COUNTIFS(TabSynthez[Test],"="&amp;$AE116&amp;".*",TabSynthez[Page16],"Indéterminé")&gt;0,0,1),0)</f>
        <v>0</v>
      </c>
      <c r="AW229" s="256">
        <f>IF(COUNTIFS(TabSynthez[Test],"="&amp;$AE116&amp;".*",TabSynthez[Page17],"Invalidé")&gt;0,IF(COUNTIFS(TabSynthez[Test],"="&amp;$AE116&amp;".*",TabSynthez[Page17],"Indéterminé")&gt;0,0,1),0)</f>
        <v>0</v>
      </c>
      <c r="AX229" s="256">
        <f>IF(COUNTIFS(TabSynthez[Test],"="&amp;$AE116&amp;".*",TabSynthez[Page18],"Invalidé")&gt;0,IF(COUNTIFS(TabSynthez[Test],"="&amp;$AE116&amp;".*",TabSynthez[Page18],"Indéterminé")&gt;0,0,1),0)</f>
        <v>0</v>
      </c>
      <c r="AY229" s="256">
        <f>IF(COUNTIFS(TabSynthez[Test],"="&amp;$AE116&amp;".*",TabSynthez[Page19],"Invalidé")&gt;0,IF(COUNTIFS(TabSynthez[Test],"="&amp;$AE116&amp;".*",TabSynthez[Page19],"Indéterminé")&gt;0,0,1),0)</f>
        <v>0</v>
      </c>
      <c r="AZ229" s="256">
        <f>IF(COUNTIFS(TabSynthez[Test],"="&amp;$AE116&amp;".*",TabSynthez[Page20],"Invalidé")&gt;0,IF(COUNTIFS(TabSynthez[Test],"="&amp;$AE116&amp;".*",TabSynthez[Page20],"Indéterminé")&gt;0,0,1),0)</f>
        <v>0</v>
      </c>
      <c r="BA229" s="256">
        <f>IF(COUNTIFS(TabSynthez[Test],"="&amp;$AE116&amp;".*",TabSynthez[Page21],"Invalidé")&gt;0,IF(COUNTIFS(TabSynthez[Test],"="&amp;$AE116&amp;".*",TabSynthez[Page21],"Indéterminé")&gt;0,0,1),0)</f>
        <v>0</v>
      </c>
    </row>
    <row r="230" spans="1:53" s="9" customFormat="1" x14ac:dyDescent="0.25">
      <c r="A230" s="68"/>
      <c r="B230" s="78" t="str">
        <f>Modèle!B232</f>
        <v>Navigation</v>
      </c>
      <c r="C230" s="88" t="str">
        <f>Modèle!D232</f>
        <v>12.6.1</v>
      </c>
      <c r="D230" s="85" t="str">
        <f>Modèle!E232</f>
        <v>A</v>
      </c>
      <c r="E230" s="189">
        <f ca="1">COUNTIF(OFFSET(Synthèse!$G239,0,0,1,COUNTA(Synthèse!$10:$10)-6),"="&amp;$E$1)</f>
        <v>21</v>
      </c>
      <c r="F230" s="189">
        <f ca="1">COUNTIF(OFFSET(Synthèse!$G239,0,0,1,COUNTA(Synthèse!$10:$10)-6),"="&amp;$F$1)</f>
        <v>0</v>
      </c>
      <c r="G230" s="189">
        <f ca="1">COUNTIF(OFFSET(Synthèse!$G239,0,0,1,COUNTA(Synthèse!$10:$10)-6),"="&amp;$G$1)</f>
        <v>0</v>
      </c>
      <c r="H230" s="189">
        <f ca="1">COUNTIF(OFFSET(Synthèse!$G239,0,0,1,COUNTA(Synthèse!$10:$10)-6),"="&amp;$H$1)</f>
        <v>0</v>
      </c>
      <c r="I230" s="214">
        <f t="shared" ca="1" si="28"/>
        <v>21</v>
      </c>
      <c r="J230" s="68"/>
      <c r="K230" s="96"/>
      <c r="S230" s="68"/>
      <c r="U230" s="68"/>
      <c r="X230" s="68"/>
      <c r="AA230" s="68"/>
      <c r="AD230" s="68"/>
      <c r="AE230" s="224" t="str">
        <f t="shared" ref="AE230:AE239" si="30">$AE117</f>
        <v>13.3</v>
      </c>
      <c r="AG230" s="256">
        <f>IF(COUNTIFS(TabSynthez[Test],"="&amp;$AE117&amp;".*",TabSynthez[Page1],"Invalidé")&gt;0,IF(COUNTIFS(TabSynthez[Test],"="&amp;$AE117&amp;".*",TabSynthez[Page1],"Indéterminé")&gt;0,0,1),0)</f>
        <v>0</v>
      </c>
      <c r="AH230" s="256">
        <f>IF(COUNTIFS(TabSynthez[Test],"="&amp;$AE117&amp;".*",TabSynthez[Page2],"Invalidé")&gt;0,IF(COUNTIFS(TabSynthez[Test],"="&amp;$AE117&amp;".*",TabSynthez[Page2],"Indéterminé")&gt;0,0,1),0)</f>
        <v>0</v>
      </c>
      <c r="AI230" s="256">
        <f>IF(COUNTIFS(TabSynthez[Test],"="&amp;$AE117&amp;".*",TabSynthez[Page3],"Invalidé")&gt;0,IF(COUNTIFS(TabSynthez[Test],"="&amp;$AE117&amp;".*",TabSynthez[Page3],"Indéterminé")&gt;0,0,1),0)</f>
        <v>0</v>
      </c>
      <c r="AJ230" s="256">
        <f>IF(COUNTIFS(TabSynthez[Test],"="&amp;$AE117&amp;".*",TabSynthez[Page4],"Invalidé")&gt;0,IF(COUNTIFS(TabSynthez[Test],"="&amp;$AE117&amp;".*",TabSynthez[Page4],"Indéterminé")&gt;0,0,1),0)</f>
        <v>0</v>
      </c>
      <c r="AK230" s="256">
        <f>IF(COUNTIFS(TabSynthez[Test],"="&amp;$AE117&amp;".*",TabSynthez[Page5],"Invalidé")&gt;0,IF(COUNTIFS(TabSynthez[Test],"="&amp;$AE117&amp;".*",TabSynthez[Page5],"Indéterminé")&gt;0,0,1),0)</f>
        <v>0</v>
      </c>
      <c r="AL230" s="256">
        <f>IF(COUNTIFS(TabSynthez[Test],"="&amp;$AE117&amp;".*",TabSynthez[Page6],"Invalidé")&gt;0,IF(COUNTIFS(TabSynthez[Test],"="&amp;$AE117&amp;".*",TabSynthez[Page6],"Indéterminé")&gt;0,0,1),0)</f>
        <v>1</v>
      </c>
      <c r="AM230" s="256">
        <f>IF(COUNTIFS(TabSynthez[Test],"="&amp;$AE117&amp;".*",TabSynthez[Page7],"Invalidé")&gt;0,IF(COUNTIFS(TabSynthez[Test],"="&amp;$AE117&amp;".*",TabSynthez[Page7],"Indéterminé")&gt;0,0,1),0)</f>
        <v>0</v>
      </c>
      <c r="AN230" s="256">
        <f>IF(COUNTIFS(TabSynthez[Test],"="&amp;$AE117&amp;".*",TabSynthez[Page8],"Invalidé")&gt;0,IF(COUNTIFS(TabSynthez[Test],"="&amp;$AE117&amp;".*",TabSynthez[Page8],"Indéterminé")&gt;0,0,1),0)</f>
        <v>0</v>
      </c>
      <c r="AO230" s="256">
        <f>IF(COUNTIFS(TabSynthez[Test],"="&amp;$AE117&amp;".*",TabSynthez[Page9],"Invalidé")&gt;0,IF(COUNTIFS(TabSynthez[Test],"="&amp;$AE117&amp;".*",TabSynthez[Page9],"Indéterminé")&gt;0,0,1),0)</f>
        <v>0</v>
      </c>
      <c r="AP230" s="256">
        <f>IF(COUNTIFS(TabSynthez[Test],"="&amp;$AE117&amp;".*",TabSynthez[Page10],"Invalidé")&gt;0,IF(COUNTIFS(TabSynthez[Test],"="&amp;$AE117&amp;".*",TabSynthez[Page10],"Indéterminé")&gt;0,0,1),0)</f>
        <v>0</v>
      </c>
      <c r="AQ230" s="256">
        <f>IF(COUNTIFS(TabSynthez[Test],"="&amp;$AE117&amp;".*",TabSynthez[Page11],"Invalidé")&gt;0,IF(COUNTIFS(TabSynthez[Test],"="&amp;$AE117&amp;".*",TabSynthez[Page11],"Indéterminé")&gt;0,0,1),0)</f>
        <v>0</v>
      </c>
      <c r="AR230" s="256">
        <f>IF(COUNTIFS(TabSynthez[Test],"="&amp;$AE117&amp;".*",TabSynthez[Page12],"Invalidé")&gt;0,IF(COUNTIFS(TabSynthez[Test],"="&amp;$AE117&amp;".*",TabSynthez[Page12],"Indéterminé")&gt;0,0,1),0)</f>
        <v>0</v>
      </c>
      <c r="AS230" s="256">
        <f>IF(COUNTIFS(TabSynthez[Test],"="&amp;$AE117&amp;".*",TabSynthez[Page13],"Invalidé")&gt;0,IF(COUNTIFS(TabSynthez[Test],"="&amp;$AE117&amp;".*",TabSynthez[Page13],"Indéterminé")&gt;0,0,1),0)</f>
        <v>0</v>
      </c>
      <c r="AT230" s="256">
        <f>IF(COUNTIFS(TabSynthez[Test],"="&amp;$AE117&amp;".*",TabSynthez[Page14],"Invalidé")&gt;0,IF(COUNTIFS(TabSynthez[Test],"="&amp;$AE117&amp;".*",TabSynthez[Page14],"Indéterminé")&gt;0,0,1),0)</f>
        <v>0</v>
      </c>
      <c r="AU230" s="256">
        <f>IF(COUNTIFS(TabSynthez[Test],"="&amp;$AE117&amp;".*",TabSynthez[Page15],"Invalidé")&gt;0,IF(COUNTIFS(TabSynthez[Test],"="&amp;$AE117&amp;".*",TabSynthez[Page15],"Indéterminé")&gt;0,0,1),0)</f>
        <v>0</v>
      </c>
      <c r="AV230" s="256">
        <f>IF(COUNTIFS(TabSynthez[Test],"="&amp;$AE117&amp;".*",TabSynthez[Page16],"Invalidé")&gt;0,IF(COUNTIFS(TabSynthez[Test],"="&amp;$AE117&amp;".*",TabSynthez[Page16],"Indéterminé")&gt;0,0,1),0)</f>
        <v>0</v>
      </c>
      <c r="AW230" s="256">
        <f>IF(COUNTIFS(TabSynthez[Test],"="&amp;$AE117&amp;".*",TabSynthez[Page17],"Invalidé")&gt;0,IF(COUNTIFS(TabSynthez[Test],"="&amp;$AE117&amp;".*",TabSynthez[Page17],"Indéterminé")&gt;0,0,1),0)</f>
        <v>0</v>
      </c>
      <c r="AX230" s="256">
        <f>IF(COUNTIFS(TabSynthez[Test],"="&amp;$AE117&amp;".*",TabSynthez[Page18],"Invalidé")&gt;0,IF(COUNTIFS(TabSynthez[Test],"="&amp;$AE117&amp;".*",TabSynthez[Page18],"Indéterminé")&gt;0,0,1),0)</f>
        <v>0</v>
      </c>
      <c r="AY230" s="256">
        <f>IF(COUNTIFS(TabSynthez[Test],"="&amp;$AE117&amp;".*",TabSynthez[Page19],"Invalidé")&gt;0,IF(COUNTIFS(TabSynthez[Test],"="&amp;$AE117&amp;".*",TabSynthez[Page19],"Indéterminé")&gt;0,0,1),0)</f>
        <v>0</v>
      </c>
      <c r="AZ230" s="256">
        <f>IF(COUNTIFS(TabSynthez[Test],"="&amp;$AE117&amp;".*",TabSynthez[Page20],"Invalidé")&gt;0,IF(COUNTIFS(TabSynthez[Test],"="&amp;$AE117&amp;".*",TabSynthez[Page20],"Indéterminé")&gt;0,0,1),0)</f>
        <v>0</v>
      </c>
      <c r="BA230" s="256">
        <f>IF(COUNTIFS(TabSynthez[Test],"="&amp;$AE117&amp;".*",TabSynthez[Page21],"Invalidé")&gt;0,IF(COUNTIFS(TabSynthez[Test],"="&amp;$AE117&amp;".*",TabSynthez[Page21],"Indéterminé")&gt;0,0,1),0)</f>
        <v>0</v>
      </c>
    </row>
    <row r="231" spans="1:53" s="9" customFormat="1" x14ac:dyDescent="0.25">
      <c r="A231" s="68"/>
      <c r="B231" s="79" t="str">
        <f>Modèle!B233</f>
        <v>Navigation</v>
      </c>
      <c r="C231" s="89" t="str">
        <f>Modèle!D233</f>
        <v>12.7.1</v>
      </c>
      <c r="D231" s="87" t="str">
        <f>Modèle!E233</f>
        <v>A</v>
      </c>
      <c r="E231" s="190">
        <f ca="1">COUNTIF(OFFSET(Synthèse!$G240,0,0,1,COUNTA(Synthèse!$10:$10)-6),"="&amp;$E$1)</f>
        <v>0</v>
      </c>
      <c r="F231" s="190">
        <f ca="1">COUNTIF(OFFSET(Synthèse!$G240,0,0,1,COUNTA(Synthèse!$10:$10)-6),"="&amp;$F$1)</f>
        <v>21</v>
      </c>
      <c r="G231" s="190">
        <f ca="1">COUNTIF(OFFSET(Synthèse!$G240,0,0,1,COUNTA(Synthèse!$10:$10)-6),"="&amp;$G$1)</f>
        <v>0</v>
      </c>
      <c r="H231" s="190">
        <f ca="1">COUNTIF(OFFSET(Synthèse!$G240,0,0,1,COUNTA(Synthèse!$10:$10)-6),"="&amp;$H$1)</f>
        <v>0</v>
      </c>
      <c r="I231" s="214">
        <f t="shared" ca="1" si="28"/>
        <v>21</v>
      </c>
      <c r="J231" s="68"/>
      <c r="K231" s="96"/>
      <c r="S231" s="68"/>
      <c r="U231" s="68"/>
      <c r="X231" s="68"/>
      <c r="AA231" s="68"/>
      <c r="AD231" s="68"/>
      <c r="AE231" s="224" t="str">
        <f t="shared" si="30"/>
        <v>13.4</v>
      </c>
      <c r="AG231" s="256">
        <f>IF(COUNTIFS(TabSynthez[Test],"="&amp;$AE118&amp;".*",TabSynthez[Page1],"Invalidé")&gt;0,IF(COUNTIFS(TabSynthez[Test],"="&amp;$AE118&amp;".*",TabSynthez[Page1],"Indéterminé")&gt;0,0,1),0)</f>
        <v>0</v>
      </c>
      <c r="AH231" s="256">
        <f>IF(COUNTIFS(TabSynthez[Test],"="&amp;$AE118&amp;".*",TabSynthez[Page2],"Invalidé")&gt;0,IF(COUNTIFS(TabSynthez[Test],"="&amp;$AE118&amp;".*",TabSynthez[Page2],"Indéterminé")&gt;0,0,1),0)</f>
        <v>0</v>
      </c>
      <c r="AI231" s="256">
        <f>IF(COUNTIFS(TabSynthez[Test],"="&amp;$AE118&amp;".*",TabSynthez[Page3],"Invalidé")&gt;0,IF(COUNTIFS(TabSynthez[Test],"="&amp;$AE118&amp;".*",TabSynthez[Page3],"Indéterminé")&gt;0,0,1),0)</f>
        <v>0</v>
      </c>
      <c r="AJ231" s="256">
        <f>IF(COUNTIFS(TabSynthez[Test],"="&amp;$AE118&amp;".*",TabSynthez[Page4],"Invalidé")&gt;0,IF(COUNTIFS(TabSynthez[Test],"="&amp;$AE118&amp;".*",TabSynthez[Page4],"Indéterminé")&gt;0,0,1),0)</f>
        <v>0</v>
      </c>
      <c r="AK231" s="256">
        <f>IF(COUNTIFS(TabSynthez[Test],"="&amp;$AE118&amp;".*",TabSynthez[Page5],"Invalidé")&gt;0,IF(COUNTIFS(TabSynthez[Test],"="&amp;$AE118&amp;".*",TabSynthez[Page5],"Indéterminé")&gt;0,0,1),0)</f>
        <v>0</v>
      </c>
      <c r="AL231" s="256">
        <f>IF(COUNTIFS(TabSynthez[Test],"="&amp;$AE118&amp;".*",TabSynthez[Page6],"Invalidé")&gt;0,IF(COUNTIFS(TabSynthez[Test],"="&amp;$AE118&amp;".*",TabSynthez[Page6],"Indéterminé")&gt;0,0,1),0)</f>
        <v>0</v>
      </c>
      <c r="AM231" s="256">
        <f>IF(COUNTIFS(TabSynthez[Test],"="&amp;$AE118&amp;".*",TabSynthez[Page7],"Invalidé")&gt;0,IF(COUNTIFS(TabSynthez[Test],"="&amp;$AE118&amp;".*",TabSynthez[Page7],"Indéterminé")&gt;0,0,1),0)</f>
        <v>0</v>
      </c>
      <c r="AN231" s="256">
        <f>IF(COUNTIFS(TabSynthez[Test],"="&amp;$AE118&amp;".*",TabSynthez[Page8],"Invalidé")&gt;0,IF(COUNTIFS(TabSynthez[Test],"="&amp;$AE118&amp;".*",TabSynthez[Page8],"Indéterminé")&gt;0,0,1),0)</f>
        <v>0</v>
      </c>
      <c r="AO231" s="256">
        <f>IF(COUNTIFS(TabSynthez[Test],"="&amp;$AE118&amp;".*",TabSynthez[Page9],"Invalidé")&gt;0,IF(COUNTIFS(TabSynthez[Test],"="&amp;$AE118&amp;".*",TabSynthez[Page9],"Indéterminé")&gt;0,0,1),0)</f>
        <v>0</v>
      </c>
      <c r="AP231" s="256">
        <f>IF(COUNTIFS(TabSynthez[Test],"="&amp;$AE118&amp;".*",TabSynthez[Page10],"Invalidé")&gt;0,IF(COUNTIFS(TabSynthez[Test],"="&amp;$AE118&amp;".*",TabSynthez[Page10],"Indéterminé")&gt;0,0,1),0)</f>
        <v>0</v>
      </c>
      <c r="AQ231" s="256">
        <f>IF(COUNTIFS(TabSynthez[Test],"="&amp;$AE118&amp;".*",TabSynthez[Page11],"Invalidé")&gt;0,IF(COUNTIFS(TabSynthez[Test],"="&amp;$AE118&amp;".*",TabSynthez[Page11],"Indéterminé")&gt;0,0,1),0)</f>
        <v>0</v>
      </c>
      <c r="AR231" s="256">
        <f>IF(COUNTIFS(TabSynthez[Test],"="&amp;$AE118&amp;".*",TabSynthez[Page12],"Invalidé")&gt;0,IF(COUNTIFS(TabSynthez[Test],"="&amp;$AE118&amp;".*",TabSynthez[Page12],"Indéterminé")&gt;0,0,1),0)</f>
        <v>0</v>
      </c>
      <c r="AS231" s="256">
        <f>IF(COUNTIFS(TabSynthez[Test],"="&amp;$AE118&amp;".*",TabSynthez[Page13],"Invalidé")&gt;0,IF(COUNTIFS(TabSynthez[Test],"="&amp;$AE118&amp;".*",TabSynthez[Page13],"Indéterminé")&gt;0,0,1),0)</f>
        <v>0</v>
      </c>
      <c r="AT231" s="256">
        <f>IF(COUNTIFS(TabSynthez[Test],"="&amp;$AE118&amp;".*",TabSynthez[Page14],"Invalidé")&gt;0,IF(COUNTIFS(TabSynthez[Test],"="&amp;$AE118&amp;".*",TabSynthez[Page14],"Indéterminé")&gt;0,0,1),0)</f>
        <v>0</v>
      </c>
      <c r="AU231" s="256">
        <f>IF(COUNTIFS(TabSynthez[Test],"="&amp;$AE118&amp;".*",TabSynthez[Page15],"Invalidé")&gt;0,IF(COUNTIFS(TabSynthez[Test],"="&amp;$AE118&amp;".*",TabSynthez[Page15],"Indéterminé")&gt;0,0,1),0)</f>
        <v>0</v>
      </c>
      <c r="AV231" s="256">
        <f>IF(COUNTIFS(TabSynthez[Test],"="&amp;$AE118&amp;".*",TabSynthez[Page16],"Invalidé")&gt;0,IF(COUNTIFS(TabSynthez[Test],"="&amp;$AE118&amp;".*",TabSynthez[Page16],"Indéterminé")&gt;0,0,1),0)</f>
        <v>0</v>
      </c>
      <c r="AW231" s="256">
        <f>IF(COUNTIFS(TabSynthez[Test],"="&amp;$AE118&amp;".*",TabSynthez[Page17],"Invalidé")&gt;0,IF(COUNTIFS(TabSynthez[Test],"="&amp;$AE118&amp;".*",TabSynthez[Page17],"Indéterminé")&gt;0,0,1),0)</f>
        <v>0</v>
      </c>
      <c r="AX231" s="256">
        <f>IF(COUNTIFS(TabSynthez[Test],"="&amp;$AE118&amp;".*",TabSynthez[Page18],"Invalidé")&gt;0,IF(COUNTIFS(TabSynthez[Test],"="&amp;$AE118&amp;".*",TabSynthez[Page18],"Indéterminé")&gt;0,0,1),0)</f>
        <v>0</v>
      </c>
      <c r="AY231" s="256">
        <f>IF(COUNTIFS(TabSynthez[Test],"="&amp;$AE118&amp;".*",TabSynthez[Page19],"Invalidé")&gt;0,IF(COUNTIFS(TabSynthez[Test],"="&amp;$AE118&amp;".*",TabSynthez[Page19],"Indéterminé")&gt;0,0,1),0)</f>
        <v>0</v>
      </c>
      <c r="AZ231" s="256">
        <f>IF(COUNTIFS(TabSynthez[Test],"="&amp;$AE118&amp;".*",TabSynthez[Page20],"Invalidé")&gt;0,IF(COUNTIFS(TabSynthez[Test],"="&amp;$AE118&amp;".*",TabSynthez[Page20],"Indéterminé")&gt;0,0,1),0)</f>
        <v>0</v>
      </c>
      <c r="BA231" s="256">
        <f>IF(COUNTIFS(TabSynthez[Test],"="&amp;$AE118&amp;".*",TabSynthez[Page21],"Invalidé")&gt;0,IF(COUNTIFS(TabSynthez[Test],"="&amp;$AE118&amp;".*",TabSynthez[Page21],"Indéterminé")&gt;0,0,1),0)</f>
        <v>0</v>
      </c>
    </row>
    <row r="232" spans="1:53" s="9" customFormat="1" x14ac:dyDescent="0.25">
      <c r="A232" s="68"/>
      <c r="B232" s="79" t="str">
        <f>Modèle!B234</f>
        <v>Navigation</v>
      </c>
      <c r="C232" s="89" t="str">
        <f>Modèle!D234</f>
        <v>12.7.2</v>
      </c>
      <c r="D232" s="87" t="str">
        <f>Modèle!E234</f>
        <v>A</v>
      </c>
      <c r="E232" s="190">
        <f ca="1">COUNTIF(OFFSET(Synthèse!$G241,0,0,1,COUNTA(Synthèse!$10:$10)-6),"="&amp;$E$1)</f>
        <v>0</v>
      </c>
      <c r="F232" s="190">
        <f ca="1">COUNTIF(OFFSET(Synthèse!$G241,0,0,1,COUNTA(Synthèse!$10:$10)-6),"="&amp;$F$1)</f>
        <v>21</v>
      </c>
      <c r="G232" s="190">
        <f ca="1">COUNTIF(OFFSET(Synthèse!$G241,0,0,1,COUNTA(Synthèse!$10:$10)-6),"="&amp;$G$1)</f>
        <v>0</v>
      </c>
      <c r="H232" s="190">
        <f ca="1">COUNTIF(OFFSET(Synthèse!$G241,0,0,1,COUNTA(Synthèse!$10:$10)-6),"="&amp;$H$1)</f>
        <v>0</v>
      </c>
      <c r="I232" s="214">
        <f t="shared" ca="1" si="28"/>
        <v>21</v>
      </c>
      <c r="J232" s="68"/>
      <c r="K232" s="96"/>
      <c r="S232" s="68"/>
      <c r="U232" s="68"/>
      <c r="X232" s="68"/>
      <c r="AA232" s="68"/>
      <c r="AD232" s="68"/>
      <c r="AE232" s="224" t="str">
        <f t="shared" si="30"/>
        <v>13.5</v>
      </c>
      <c r="AG232" s="256">
        <f>IF(COUNTIFS(TabSynthez[Test],"="&amp;$AE119&amp;".*",TabSynthez[Page1],"Invalidé")&gt;0,IF(COUNTIFS(TabSynthez[Test],"="&amp;$AE119&amp;".*",TabSynthez[Page1],"Indéterminé")&gt;0,0,1),0)</f>
        <v>0</v>
      </c>
      <c r="AH232" s="256">
        <f>IF(COUNTIFS(TabSynthez[Test],"="&amp;$AE119&amp;".*",TabSynthez[Page2],"Invalidé")&gt;0,IF(COUNTIFS(TabSynthez[Test],"="&amp;$AE119&amp;".*",TabSynthez[Page2],"Indéterminé")&gt;0,0,1),0)</f>
        <v>0</v>
      </c>
      <c r="AI232" s="256">
        <f>IF(COUNTIFS(TabSynthez[Test],"="&amp;$AE119&amp;".*",TabSynthez[Page3],"Invalidé")&gt;0,IF(COUNTIFS(TabSynthez[Test],"="&amp;$AE119&amp;".*",TabSynthez[Page3],"Indéterminé")&gt;0,0,1),0)</f>
        <v>0</v>
      </c>
      <c r="AJ232" s="256">
        <f>IF(COUNTIFS(TabSynthez[Test],"="&amp;$AE119&amp;".*",TabSynthez[Page4],"Invalidé")&gt;0,IF(COUNTIFS(TabSynthez[Test],"="&amp;$AE119&amp;".*",TabSynthez[Page4],"Indéterminé")&gt;0,0,1),0)</f>
        <v>0</v>
      </c>
      <c r="AK232" s="256">
        <f>IF(COUNTIFS(TabSynthez[Test],"="&amp;$AE119&amp;".*",TabSynthez[Page5],"Invalidé")&gt;0,IF(COUNTIFS(TabSynthez[Test],"="&amp;$AE119&amp;".*",TabSynthez[Page5],"Indéterminé")&gt;0,0,1),0)</f>
        <v>0</v>
      </c>
      <c r="AL232" s="256">
        <f>IF(COUNTIFS(TabSynthez[Test],"="&amp;$AE119&amp;".*",TabSynthez[Page6],"Invalidé")&gt;0,IF(COUNTIFS(TabSynthez[Test],"="&amp;$AE119&amp;".*",TabSynthez[Page6],"Indéterminé")&gt;0,0,1),0)</f>
        <v>0</v>
      </c>
      <c r="AM232" s="256">
        <f>IF(COUNTIFS(TabSynthez[Test],"="&amp;$AE119&amp;".*",TabSynthez[Page7],"Invalidé")&gt;0,IF(COUNTIFS(TabSynthez[Test],"="&amp;$AE119&amp;".*",TabSynthez[Page7],"Indéterminé")&gt;0,0,1),0)</f>
        <v>0</v>
      </c>
      <c r="AN232" s="256">
        <f>IF(COUNTIFS(TabSynthez[Test],"="&amp;$AE119&amp;".*",TabSynthez[Page8],"Invalidé")&gt;0,IF(COUNTIFS(TabSynthez[Test],"="&amp;$AE119&amp;".*",TabSynthez[Page8],"Indéterminé")&gt;0,0,1),0)</f>
        <v>0</v>
      </c>
      <c r="AO232" s="256">
        <f>IF(COUNTIFS(TabSynthez[Test],"="&amp;$AE119&amp;".*",TabSynthez[Page9],"Invalidé")&gt;0,IF(COUNTIFS(TabSynthez[Test],"="&amp;$AE119&amp;".*",TabSynthez[Page9],"Indéterminé")&gt;0,0,1),0)</f>
        <v>0</v>
      </c>
      <c r="AP232" s="256">
        <f>IF(COUNTIFS(TabSynthez[Test],"="&amp;$AE119&amp;".*",TabSynthez[Page10],"Invalidé")&gt;0,IF(COUNTIFS(TabSynthez[Test],"="&amp;$AE119&amp;".*",TabSynthez[Page10],"Indéterminé")&gt;0,0,1),0)</f>
        <v>0</v>
      </c>
      <c r="AQ232" s="256">
        <f>IF(COUNTIFS(TabSynthez[Test],"="&amp;$AE119&amp;".*",TabSynthez[Page11],"Invalidé")&gt;0,IF(COUNTIFS(TabSynthez[Test],"="&amp;$AE119&amp;".*",TabSynthez[Page11],"Indéterminé")&gt;0,0,1),0)</f>
        <v>0</v>
      </c>
      <c r="AR232" s="256">
        <f>IF(COUNTIFS(TabSynthez[Test],"="&amp;$AE119&amp;".*",TabSynthez[Page12],"Invalidé")&gt;0,IF(COUNTIFS(TabSynthez[Test],"="&amp;$AE119&amp;".*",TabSynthez[Page12],"Indéterminé")&gt;0,0,1),0)</f>
        <v>0</v>
      </c>
      <c r="AS232" s="256">
        <f>IF(COUNTIFS(TabSynthez[Test],"="&amp;$AE119&amp;".*",TabSynthez[Page13],"Invalidé")&gt;0,IF(COUNTIFS(TabSynthez[Test],"="&amp;$AE119&amp;".*",TabSynthez[Page13],"Indéterminé")&gt;0,0,1),0)</f>
        <v>0</v>
      </c>
      <c r="AT232" s="256">
        <f>IF(COUNTIFS(TabSynthez[Test],"="&amp;$AE119&amp;".*",TabSynthez[Page14],"Invalidé")&gt;0,IF(COUNTIFS(TabSynthez[Test],"="&amp;$AE119&amp;".*",TabSynthez[Page14],"Indéterminé")&gt;0,0,1),0)</f>
        <v>0</v>
      </c>
      <c r="AU232" s="256">
        <f>IF(COUNTIFS(TabSynthez[Test],"="&amp;$AE119&amp;".*",TabSynthez[Page15],"Invalidé")&gt;0,IF(COUNTIFS(TabSynthez[Test],"="&amp;$AE119&amp;".*",TabSynthez[Page15],"Indéterminé")&gt;0,0,1),0)</f>
        <v>0</v>
      </c>
      <c r="AV232" s="256">
        <f>IF(COUNTIFS(TabSynthez[Test],"="&amp;$AE119&amp;".*",TabSynthez[Page16],"Invalidé")&gt;0,IF(COUNTIFS(TabSynthez[Test],"="&amp;$AE119&amp;".*",TabSynthez[Page16],"Indéterminé")&gt;0,0,1),0)</f>
        <v>0</v>
      </c>
      <c r="AW232" s="256">
        <f>IF(COUNTIFS(TabSynthez[Test],"="&amp;$AE119&amp;".*",TabSynthez[Page17],"Invalidé")&gt;0,IF(COUNTIFS(TabSynthez[Test],"="&amp;$AE119&amp;".*",TabSynthez[Page17],"Indéterminé")&gt;0,0,1),0)</f>
        <v>0</v>
      </c>
      <c r="AX232" s="256">
        <f>IF(COUNTIFS(TabSynthez[Test],"="&amp;$AE119&amp;".*",TabSynthez[Page18],"Invalidé")&gt;0,IF(COUNTIFS(TabSynthez[Test],"="&amp;$AE119&amp;".*",TabSynthez[Page18],"Indéterminé")&gt;0,0,1),0)</f>
        <v>0</v>
      </c>
      <c r="AY232" s="256">
        <f>IF(COUNTIFS(TabSynthez[Test],"="&amp;$AE119&amp;".*",TabSynthez[Page19],"Invalidé")&gt;0,IF(COUNTIFS(TabSynthez[Test],"="&amp;$AE119&amp;".*",TabSynthez[Page19],"Indéterminé")&gt;0,0,1),0)</f>
        <v>0</v>
      </c>
      <c r="AZ232" s="256">
        <f>IF(COUNTIFS(TabSynthez[Test],"="&amp;$AE119&amp;".*",TabSynthez[Page20],"Invalidé")&gt;0,IF(COUNTIFS(TabSynthez[Test],"="&amp;$AE119&amp;".*",TabSynthez[Page20],"Indéterminé")&gt;0,0,1),0)</f>
        <v>0</v>
      </c>
      <c r="BA232" s="256">
        <f>IF(COUNTIFS(TabSynthez[Test],"="&amp;$AE119&amp;".*",TabSynthez[Page21],"Invalidé")&gt;0,IF(COUNTIFS(TabSynthez[Test],"="&amp;$AE119&amp;".*",TabSynthez[Page21],"Indéterminé")&gt;0,0,1),0)</f>
        <v>0</v>
      </c>
    </row>
    <row r="233" spans="1:53" s="9" customFormat="1" x14ac:dyDescent="0.25">
      <c r="A233" s="68"/>
      <c r="B233" s="78" t="str">
        <f>Modèle!B235</f>
        <v>Navigation</v>
      </c>
      <c r="C233" s="88" t="str">
        <f>Modèle!D235</f>
        <v>12.8.1</v>
      </c>
      <c r="D233" s="85" t="str">
        <f>Modèle!E235</f>
        <v>A</v>
      </c>
      <c r="E233" s="189">
        <f ca="1">COUNTIF(OFFSET(Synthèse!$G242,0,0,1,COUNTA(Synthèse!$10:$10)-6),"="&amp;$E$1)</f>
        <v>3</v>
      </c>
      <c r="F233" s="189">
        <f ca="1">COUNTIF(OFFSET(Synthèse!$G242,0,0,1,COUNTA(Synthèse!$10:$10)-6),"="&amp;$F$1)</f>
        <v>18</v>
      </c>
      <c r="G233" s="189">
        <f ca="1">COUNTIF(OFFSET(Synthèse!$G242,0,0,1,COUNTA(Synthèse!$10:$10)-6),"="&amp;$G$1)</f>
        <v>0</v>
      </c>
      <c r="H233" s="189">
        <f ca="1">COUNTIF(OFFSET(Synthèse!$G242,0,0,1,COUNTA(Synthèse!$10:$10)-6),"="&amp;$H$1)</f>
        <v>0</v>
      </c>
      <c r="I233" s="214">
        <f t="shared" ca="1" si="28"/>
        <v>21</v>
      </c>
      <c r="J233" s="68"/>
      <c r="K233" s="96"/>
      <c r="S233" s="68"/>
      <c r="U233" s="68"/>
      <c r="X233" s="68"/>
      <c r="AA233" s="68"/>
      <c r="AD233" s="68"/>
      <c r="AE233" s="224" t="str">
        <f t="shared" si="30"/>
        <v>13.6</v>
      </c>
      <c r="AG233" s="256">
        <f>IF(COUNTIFS(TabSynthez[Test],"="&amp;$AE120&amp;".*",TabSynthez[Page1],"Invalidé")&gt;0,IF(COUNTIFS(TabSynthez[Test],"="&amp;$AE120&amp;".*",TabSynthez[Page1],"Indéterminé")&gt;0,0,1),0)</f>
        <v>0</v>
      </c>
      <c r="AH233" s="256">
        <f>IF(COUNTIFS(TabSynthez[Test],"="&amp;$AE120&amp;".*",TabSynthez[Page2],"Invalidé")&gt;0,IF(COUNTIFS(TabSynthez[Test],"="&amp;$AE120&amp;".*",TabSynthez[Page2],"Indéterminé")&gt;0,0,1),0)</f>
        <v>0</v>
      </c>
      <c r="AI233" s="256">
        <f>IF(COUNTIFS(TabSynthez[Test],"="&amp;$AE120&amp;".*",TabSynthez[Page3],"Invalidé")&gt;0,IF(COUNTIFS(TabSynthez[Test],"="&amp;$AE120&amp;".*",TabSynthez[Page3],"Indéterminé")&gt;0,0,1),0)</f>
        <v>0</v>
      </c>
      <c r="AJ233" s="256">
        <f>IF(COUNTIFS(TabSynthez[Test],"="&amp;$AE120&amp;".*",TabSynthez[Page4],"Invalidé")&gt;0,IF(COUNTIFS(TabSynthez[Test],"="&amp;$AE120&amp;".*",TabSynthez[Page4],"Indéterminé")&gt;0,0,1),0)</f>
        <v>0</v>
      </c>
      <c r="AK233" s="256">
        <f>IF(COUNTIFS(TabSynthez[Test],"="&amp;$AE120&amp;".*",TabSynthez[Page5],"Invalidé")&gt;0,IF(COUNTIFS(TabSynthez[Test],"="&amp;$AE120&amp;".*",TabSynthez[Page5],"Indéterminé")&gt;0,0,1),0)</f>
        <v>0</v>
      </c>
      <c r="AL233" s="256">
        <f>IF(COUNTIFS(TabSynthez[Test],"="&amp;$AE120&amp;".*",TabSynthez[Page6],"Invalidé")&gt;0,IF(COUNTIFS(TabSynthez[Test],"="&amp;$AE120&amp;".*",TabSynthez[Page6],"Indéterminé")&gt;0,0,1),0)</f>
        <v>0</v>
      </c>
      <c r="AM233" s="256">
        <f>IF(COUNTIFS(TabSynthez[Test],"="&amp;$AE120&amp;".*",TabSynthez[Page7],"Invalidé")&gt;0,IF(COUNTIFS(TabSynthez[Test],"="&amp;$AE120&amp;".*",TabSynthez[Page7],"Indéterminé")&gt;0,0,1),0)</f>
        <v>0</v>
      </c>
      <c r="AN233" s="256">
        <f>IF(COUNTIFS(TabSynthez[Test],"="&amp;$AE120&amp;".*",TabSynthez[Page8],"Invalidé")&gt;0,IF(COUNTIFS(TabSynthez[Test],"="&amp;$AE120&amp;".*",TabSynthez[Page8],"Indéterminé")&gt;0,0,1),0)</f>
        <v>0</v>
      </c>
      <c r="AO233" s="256">
        <f>IF(COUNTIFS(TabSynthez[Test],"="&amp;$AE120&amp;".*",TabSynthez[Page9],"Invalidé")&gt;0,IF(COUNTIFS(TabSynthez[Test],"="&amp;$AE120&amp;".*",TabSynthez[Page9],"Indéterminé")&gt;0,0,1),0)</f>
        <v>0</v>
      </c>
      <c r="AP233" s="256">
        <f>IF(COUNTIFS(TabSynthez[Test],"="&amp;$AE120&amp;".*",TabSynthez[Page10],"Invalidé")&gt;0,IF(COUNTIFS(TabSynthez[Test],"="&amp;$AE120&amp;".*",TabSynthez[Page10],"Indéterminé")&gt;0,0,1),0)</f>
        <v>0</v>
      </c>
      <c r="AQ233" s="256">
        <f>IF(COUNTIFS(TabSynthez[Test],"="&amp;$AE120&amp;".*",TabSynthez[Page11],"Invalidé")&gt;0,IF(COUNTIFS(TabSynthez[Test],"="&amp;$AE120&amp;".*",TabSynthez[Page11],"Indéterminé")&gt;0,0,1),0)</f>
        <v>0</v>
      </c>
      <c r="AR233" s="256">
        <f>IF(COUNTIFS(TabSynthez[Test],"="&amp;$AE120&amp;".*",TabSynthez[Page12],"Invalidé")&gt;0,IF(COUNTIFS(TabSynthez[Test],"="&amp;$AE120&amp;".*",TabSynthez[Page12],"Indéterminé")&gt;0,0,1),0)</f>
        <v>0</v>
      </c>
      <c r="AS233" s="256">
        <f>IF(COUNTIFS(TabSynthez[Test],"="&amp;$AE120&amp;".*",TabSynthez[Page13],"Invalidé")&gt;0,IF(COUNTIFS(TabSynthez[Test],"="&amp;$AE120&amp;".*",TabSynthez[Page13],"Indéterminé")&gt;0,0,1),0)</f>
        <v>0</v>
      </c>
      <c r="AT233" s="256">
        <f>IF(COUNTIFS(TabSynthez[Test],"="&amp;$AE120&amp;".*",TabSynthez[Page14],"Invalidé")&gt;0,IF(COUNTIFS(TabSynthez[Test],"="&amp;$AE120&amp;".*",TabSynthez[Page14],"Indéterminé")&gt;0,0,1),0)</f>
        <v>0</v>
      </c>
      <c r="AU233" s="256">
        <f>IF(COUNTIFS(TabSynthez[Test],"="&amp;$AE120&amp;".*",TabSynthez[Page15],"Invalidé")&gt;0,IF(COUNTIFS(TabSynthez[Test],"="&amp;$AE120&amp;".*",TabSynthez[Page15],"Indéterminé")&gt;0,0,1),0)</f>
        <v>0</v>
      </c>
      <c r="AV233" s="256">
        <f>IF(COUNTIFS(TabSynthez[Test],"="&amp;$AE120&amp;".*",TabSynthez[Page16],"Invalidé")&gt;0,IF(COUNTIFS(TabSynthez[Test],"="&amp;$AE120&amp;".*",TabSynthez[Page16],"Indéterminé")&gt;0,0,1),0)</f>
        <v>0</v>
      </c>
      <c r="AW233" s="256">
        <f>IF(COUNTIFS(TabSynthez[Test],"="&amp;$AE120&amp;".*",TabSynthez[Page17],"Invalidé")&gt;0,IF(COUNTIFS(TabSynthez[Test],"="&amp;$AE120&amp;".*",TabSynthez[Page17],"Indéterminé")&gt;0,0,1),0)</f>
        <v>0</v>
      </c>
      <c r="AX233" s="256">
        <f>IF(COUNTIFS(TabSynthez[Test],"="&amp;$AE120&amp;".*",TabSynthez[Page18],"Invalidé")&gt;0,IF(COUNTIFS(TabSynthez[Test],"="&amp;$AE120&amp;".*",TabSynthez[Page18],"Indéterminé")&gt;0,0,1),0)</f>
        <v>0</v>
      </c>
      <c r="AY233" s="256">
        <f>IF(COUNTIFS(TabSynthez[Test],"="&amp;$AE120&amp;".*",TabSynthez[Page19],"Invalidé")&gt;0,IF(COUNTIFS(TabSynthez[Test],"="&amp;$AE120&amp;".*",TabSynthez[Page19],"Indéterminé")&gt;0,0,1),0)</f>
        <v>0</v>
      </c>
      <c r="AZ233" s="256">
        <f>IF(COUNTIFS(TabSynthez[Test],"="&amp;$AE120&amp;".*",TabSynthez[Page20],"Invalidé")&gt;0,IF(COUNTIFS(TabSynthez[Test],"="&amp;$AE120&amp;".*",TabSynthez[Page20],"Indéterminé")&gt;0,0,1),0)</f>
        <v>0</v>
      </c>
      <c r="BA233" s="256">
        <f>IF(COUNTIFS(TabSynthez[Test],"="&amp;$AE120&amp;".*",TabSynthez[Page21],"Invalidé")&gt;0,IF(COUNTIFS(TabSynthez[Test],"="&amp;$AE120&amp;".*",TabSynthez[Page21],"Indéterminé")&gt;0,0,1),0)</f>
        <v>0</v>
      </c>
    </row>
    <row r="234" spans="1:53" s="9" customFormat="1" x14ac:dyDescent="0.25">
      <c r="A234" s="68"/>
      <c r="B234" s="78" t="str">
        <f>Modèle!B236</f>
        <v>Navigation</v>
      </c>
      <c r="C234" s="88" t="str">
        <f>Modèle!D236</f>
        <v>12.8.2</v>
      </c>
      <c r="D234" s="85" t="str">
        <f>Modèle!E236</f>
        <v>A</v>
      </c>
      <c r="E234" s="189">
        <f ca="1">COUNTIF(OFFSET(Synthèse!$G243,0,0,1,COUNTA(Synthèse!$10:$10)-6),"="&amp;$E$1)</f>
        <v>0</v>
      </c>
      <c r="F234" s="189">
        <f ca="1">COUNTIF(OFFSET(Synthèse!$G243,0,0,1,COUNTA(Synthèse!$10:$10)-6),"="&amp;$F$1)</f>
        <v>21</v>
      </c>
      <c r="G234" s="189">
        <f ca="1">COUNTIF(OFFSET(Synthèse!$G243,0,0,1,COUNTA(Synthèse!$10:$10)-6),"="&amp;$G$1)</f>
        <v>0</v>
      </c>
      <c r="H234" s="189">
        <f ca="1">COUNTIF(OFFSET(Synthèse!$G243,0,0,1,COUNTA(Synthèse!$10:$10)-6),"="&amp;$H$1)</f>
        <v>0</v>
      </c>
      <c r="I234" s="214">
        <f t="shared" ca="1" si="28"/>
        <v>21</v>
      </c>
      <c r="J234" s="68"/>
      <c r="K234" s="96"/>
      <c r="S234" s="68"/>
      <c r="U234" s="68"/>
      <c r="X234" s="68"/>
      <c r="AA234" s="68"/>
      <c r="AD234" s="68"/>
      <c r="AE234" s="224" t="str">
        <f t="shared" si="30"/>
        <v>13.7</v>
      </c>
      <c r="AG234" s="256">
        <f>IF(COUNTIFS(TabSynthez[Test],"="&amp;$AE121&amp;".*",TabSynthez[Page1],"Invalidé")&gt;0,IF(COUNTIFS(TabSynthez[Test],"="&amp;$AE121&amp;".*",TabSynthez[Page1],"Indéterminé")&gt;0,0,1),0)</f>
        <v>0</v>
      </c>
      <c r="AH234" s="256">
        <f>IF(COUNTIFS(TabSynthez[Test],"="&amp;$AE121&amp;".*",TabSynthez[Page2],"Invalidé")&gt;0,IF(COUNTIFS(TabSynthez[Test],"="&amp;$AE121&amp;".*",TabSynthez[Page2],"Indéterminé")&gt;0,0,1),0)</f>
        <v>0</v>
      </c>
      <c r="AI234" s="256">
        <f>IF(COUNTIFS(TabSynthez[Test],"="&amp;$AE121&amp;".*",TabSynthez[Page3],"Invalidé")&gt;0,IF(COUNTIFS(TabSynthez[Test],"="&amp;$AE121&amp;".*",TabSynthez[Page3],"Indéterminé")&gt;0,0,1),0)</f>
        <v>0</v>
      </c>
      <c r="AJ234" s="256">
        <f>IF(COUNTIFS(TabSynthez[Test],"="&amp;$AE121&amp;".*",TabSynthez[Page4],"Invalidé")&gt;0,IF(COUNTIFS(TabSynthez[Test],"="&amp;$AE121&amp;".*",TabSynthez[Page4],"Indéterminé")&gt;0,0,1),0)</f>
        <v>0</v>
      </c>
      <c r="AK234" s="256">
        <f>IF(COUNTIFS(TabSynthez[Test],"="&amp;$AE121&amp;".*",TabSynthez[Page5],"Invalidé")&gt;0,IF(COUNTIFS(TabSynthez[Test],"="&amp;$AE121&amp;".*",TabSynthez[Page5],"Indéterminé")&gt;0,0,1),0)</f>
        <v>0</v>
      </c>
      <c r="AL234" s="256">
        <f>IF(COUNTIFS(TabSynthez[Test],"="&amp;$AE121&amp;".*",TabSynthez[Page6],"Invalidé")&gt;0,IF(COUNTIFS(TabSynthez[Test],"="&amp;$AE121&amp;".*",TabSynthez[Page6],"Indéterminé")&gt;0,0,1),0)</f>
        <v>0</v>
      </c>
      <c r="AM234" s="256">
        <f>IF(COUNTIFS(TabSynthez[Test],"="&amp;$AE121&amp;".*",TabSynthez[Page7],"Invalidé")&gt;0,IF(COUNTIFS(TabSynthez[Test],"="&amp;$AE121&amp;".*",TabSynthez[Page7],"Indéterminé")&gt;0,0,1),0)</f>
        <v>0</v>
      </c>
      <c r="AN234" s="256">
        <f>IF(COUNTIFS(TabSynthez[Test],"="&amp;$AE121&amp;".*",TabSynthez[Page8],"Invalidé")&gt;0,IF(COUNTIFS(TabSynthez[Test],"="&amp;$AE121&amp;".*",TabSynthez[Page8],"Indéterminé")&gt;0,0,1),0)</f>
        <v>0</v>
      </c>
      <c r="AO234" s="256">
        <f>IF(COUNTIFS(TabSynthez[Test],"="&amp;$AE121&amp;".*",TabSynthez[Page9],"Invalidé")&gt;0,IF(COUNTIFS(TabSynthez[Test],"="&amp;$AE121&amp;".*",TabSynthez[Page9],"Indéterminé")&gt;0,0,1),0)</f>
        <v>0</v>
      </c>
      <c r="AP234" s="256">
        <f>IF(COUNTIFS(TabSynthez[Test],"="&amp;$AE121&amp;".*",TabSynthez[Page10],"Invalidé")&gt;0,IF(COUNTIFS(TabSynthez[Test],"="&amp;$AE121&amp;".*",TabSynthez[Page10],"Indéterminé")&gt;0,0,1),0)</f>
        <v>0</v>
      </c>
      <c r="AQ234" s="256">
        <f>IF(COUNTIFS(TabSynthez[Test],"="&amp;$AE121&amp;".*",TabSynthez[Page11],"Invalidé")&gt;0,IF(COUNTIFS(TabSynthez[Test],"="&amp;$AE121&amp;".*",TabSynthez[Page11],"Indéterminé")&gt;0,0,1),0)</f>
        <v>0</v>
      </c>
      <c r="AR234" s="256">
        <f>IF(COUNTIFS(TabSynthez[Test],"="&amp;$AE121&amp;".*",TabSynthez[Page12],"Invalidé")&gt;0,IF(COUNTIFS(TabSynthez[Test],"="&amp;$AE121&amp;".*",TabSynthez[Page12],"Indéterminé")&gt;0,0,1),0)</f>
        <v>0</v>
      </c>
      <c r="AS234" s="256">
        <f>IF(COUNTIFS(TabSynthez[Test],"="&amp;$AE121&amp;".*",TabSynthez[Page13],"Invalidé")&gt;0,IF(COUNTIFS(TabSynthez[Test],"="&amp;$AE121&amp;".*",TabSynthez[Page13],"Indéterminé")&gt;0,0,1),0)</f>
        <v>0</v>
      </c>
      <c r="AT234" s="256">
        <f>IF(COUNTIFS(TabSynthez[Test],"="&amp;$AE121&amp;".*",TabSynthez[Page14],"Invalidé")&gt;0,IF(COUNTIFS(TabSynthez[Test],"="&amp;$AE121&amp;".*",TabSynthez[Page14],"Indéterminé")&gt;0,0,1),0)</f>
        <v>0</v>
      </c>
      <c r="AU234" s="256">
        <f>IF(COUNTIFS(TabSynthez[Test],"="&amp;$AE121&amp;".*",TabSynthez[Page15],"Invalidé")&gt;0,IF(COUNTIFS(TabSynthez[Test],"="&amp;$AE121&amp;".*",TabSynthez[Page15],"Indéterminé")&gt;0,0,1),0)</f>
        <v>0</v>
      </c>
      <c r="AV234" s="256">
        <f>IF(COUNTIFS(TabSynthez[Test],"="&amp;$AE121&amp;".*",TabSynthez[Page16],"Invalidé")&gt;0,IF(COUNTIFS(TabSynthez[Test],"="&amp;$AE121&amp;".*",TabSynthez[Page16],"Indéterminé")&gt;0,0,1),0)</f>
        <v>0</v>
      </c>
      <c r="AW234" s="256">
        <f>IF(COUNTIFS(TabSynthez[Test],"="&amp;$AE121&amp;".*",TabSynthez[Page17],"Invalidé")&gt;0,IF(COUNTIFS(TabSynthez[Test],"="&amp;$AE121&amp;".*",TabSynthez[Page17],"Indéterminé")&gt;0,0,1),0)</f>
        <v>0</v>
      </c>
      <c r="AX234" s="256">
        <f>IF(COUNTIFS(TabSynthez[Test],"="&amp;$AE121&amp;".*",TabSynthez[Page18],"Invalidé")&gt;0,IF(COUNTIFS(TabSynthez[Test],"="&amp;$AE121&amp;".*",TabSynthez[Page18],"Indéterminé")&gt;0,0,1),0)</f>
        <v>0</v>
      </c>
      <c r="AY234" s="256">
        <f>IF(COUNTIFS(TabSynthez[Test],"="&amp;$AE121&amp;".*",TabSynthez[Page19],"Invalidé")&gt;0,IF(COUNTIFS(TabSynthez[Test],"="&amp;$AE121&amp;".*",TabSynthez[Page19],"Indéterminé")&gt;0,0,1),0)</f>
        <v>0</v>
      </c>
      <c r="AZ234" s="256">
        <f>IF(COUNTIFS(TabSynthez[Test],"="&amp;$AE121&amp;".*",TabSynthez[Page20],"Invalidé")&gt;0,IF(COUNTIFS(TabSynthez[Test],"="&amp;$AE121&amp;".*",TabSynthez[Page20],"Indéterminé")&gt;0,0,1),0)</f>
        <v>0</v>
      </c>
      <c r="BA234" s="256">
        <f>IF(COUNTIFS(TabSynthez[Test],"="&amp;$AE121&amp;".*",TabSynthez[Page21],"Invalidé")&gt;0,IF(COUNTIFS(TabSynthez[Test],"="&amp;$AE121&amp;".*",TabSynthez[Page21],"Indéterminé")&gt;0,0,1),0)</f>
        <v>0</v>
      </c>
    </row>
    <row r="235" spans="1:53" s="9" customFormat="1" x14ac:dyDescent="0.25">
      <c r="A235" s="68"/>
      <c r="B235" s="79" t="str">
        <f>Modèle!B237</f>
        <v>Navigation</v>
      </c>
      <c r="C235" s="89" t="str">
        <f>Modèle!D237</f>
        <v>12.9.1</v>
      </c>
      <c r="D235" s="87" t="str">
        <f>Modèle!E237</f>
        <v>A</v>
      </c>
      <c r="E235" s="190">
        <f ca="1">COUNTIF(OFFSET(Synthèse!$G244,0,0,1,COUNTA(Synthèse!$10:$10)-6),"="&amp;$E$1)</f>
        <v>0</v>
      </c>
      <c r="F235" s="190">
        <f ca="1">COUNTIF(OFFSET(Synthèse!$G244,0,0,1,COUNTA(Synthèse!$10:$10)-6),"="&amp;$F$1)</f>
        <v>21</v>
      </c>
      <c r="G235" s="190">
        <f ca="1">COUNTIF(OFFSET(Synthèse!$G244,0,0,1,COUNTA(Synthèse!$10:$10)-6),"="&amp;$G$1)</f>
        <v>0</v>
      </c>
      <c r="H235" s="190">
        <f ca="1">COUNTIF(OFFSET(Synthèse!$G244,0,0,1,COUNTA(Synthèse!$10:$10)-6),"="&amp;$H$1)</f>
        <v>0</v>
      </c>
      <c r="I235" s="214">
        <f t="shared" ca="1" si="28"/>
        <v>21</v>
      </c>
      <c r="J235" s="68"/>
      <c r="K235" s="96"/>
      <c r="S235" s="68"/>
      <c r="U235" s="68"/>
      <c r="X235" s="68"/>
      <c r="AA235" s="68"/>
      <c r="AD235" s="68"/>
      <c r="AE235" s="224" t="str">
        <f t="shared" si="30"/>
        <v>13.8</v>
      </c>
      <c r="AG235" s="256">
        <f>IF(COUNTIFS(TabSynthez[Test],"="&amp;$AE122&amp;".*",TabSynthez[Page1],"Invalidé")&gt;0,IF(COUNTIFS(TabSynthez[Test],"="&amp;$AE122&amp;".*",TabSynthez[Page1],"Indéterminé")&gt;0,0,1),0)</f>
        <v>0</v>
      </c>
      <c r="AH235" s="256">
        <f>IF(COUNTIFS(TabSynthez[Test],"="&amp;$AE122&amp;".*",TabSynthez[Page2],"Invalidé")&gt;0,IF(COUNTIFS(TabSynthez[Test],"="&amp;$AE122&amp;".*",TabSynthez[Page2],"Indéterminé")&gt;0,0,1),0)</f>
        <v>0</v>
      </c>
      <c r="AI235" s="256">
        <f>IF(COUNTIFS(TabSynthez[Test],"="&amp;$AE122&amp;".*",TabSynthez[Page3],"Invalidé")&gt;0,IF(COUNTIFS(TabSynthez[Test],"="&amp;$AE122&amp;".*",TabSynthez[Page3],"Indéterminé")&gt;0,0,1),0)</f>
        <v>0</v>
      </c>
      <c r="AJ235" s="256">
        <f>IF(COUNTIFS(TabSynthez[Test],"="&amp;$AE122&amp;".*",TabSynthez[Page4],"Invalidé")&gt;0,IF(COUNTIFS(TabSynthez[Test],"="&amp;$AE122&amp;".*",TabSynthez[Page4],"Indéterminé")&gt;0,0,1),0)</f>
        <v>0</v>
      </c>
      <c r="AK235" s="256">
        <f>IF(COUNTIFS(TabSynthez[Test],"="&amp;$AE122&amp;".*",TabSynthez[Page5],"Invalidé")&gt;0,IF(COUNTIFS(TabSynthez[Test],"="&amp;$AE122&amp;".*",TabSynthez[Page5],"Indéterminé")&gt;0,0,1),0)</f>
        <v>0</v>
      </c>
      <c r="AL235" s="256">
        <f>IF(COUNTIFS(TabSynthez[Test],"="&amp;$AE122&amp;".*",TabSynthez[Page6],"Invalidé")&gt;0,IF(COUNTIFS(TabSynthez[Test],"="&amp;$AE122&amp;".*",TabSynthez[Page6],"Indéterminé")&gt;0,0,1),0)</f>
        <v>0</v>
      </c>
      <c r="AM235" s="256">
        <f>IF(COUNTIFS(TabSynthez[Test],"="&amp;$AE122&amp;".*",TabSynthez[Page7],"Invalidé")&gt;0,IF(COUNTIFS(TabSynthez[Test],"="&amp;$AE122&amp;".*",TabSynthez[Page7],"Indéterminé")&gt;0,0,1),0)</f>
        <v>0</v>
      </c>
      <c r="AN235" s="256">
        <f>IF(COUNTIFS(TabSynthez[Test],"="&amp;$AE122&amp;".*",TabSynthez[Page8],"Invalidé")&gt;0,IF(COUNTIFS(TabSynthez[Test],"="&amp;$AE122&amp;".*",TabSynthez[Page8],"Indéterminé")&gt;0,0,1),0)</f>
        <v>0</v>
      </c>
      <c r="AO235" s="256">
        <f>IF(COUNTIFS(TabSynthez[Test],"="&amp;$AE122&amp;".*",TabSynthez[Page9],"Invalidé")&gt;0,IF(COUNTIFS(TabSynthez[Test],"="&amp;$AE122&amp;".*",TabSynthez[Page9],"Indéterminé")&gt;0,0,1),0)</f>
        <v>0</v>
      </c>
      <c r="AP235" s="256">
        <f>IF(COUNTIFS(TabSynthez[Test],"="&amp;$AE122&amp;".*",TabSynthez[Page10],"Invalidé")&gt;0,IF(COUNTIFS(TabSynthez[Test],"="&amp;$AE122&amp;".*",TabSynthez[Page10],"Indéterminé")&gt;0,0,1),0)</f>
        <v>0</v>
      </c>
      <c r="AQ235" s="256">
        <f>IF(COUNTIFS(TabSynthez[Test],"="&amp;$AE122&amp;".*",TabSynthez[Page11],"Invalidé")&gt;0,IF(COUNTIFS(TabSynthez[Test],"="&amp;$AE122&amp;".*",TabSynthez[Page11],"Indéterminé")&gt;0,0,1),0)</f>
        <v>0</v>
      </c>
      <c r="AR235" s="256">
        <f>IF(COUNTIFS(TabSynthez[Test],"="&amp;$AE122&amp;".*",TabSynthez[Page12],"Invalidé")&gt;0,IF(COUNTIFS(TabSynthez[Test],"="&amp;$AE122&amp;".*",TabSynthez[Page12],"Indéterminé")&gt;0,0,1),0)</f>
        <v>0</v>
      </c>
      <c r="AS235" s="256">
        <f>IF(COUNTIFS(TabSynthez[Test],"="&amp;$AE122&amp;".*",TabSynthez[Page13],"Invalidé")&gt;0,IF(COUNTIFS(TabSynthez[Test],"="&amp;$AE122&amp;".*",TabSynthez[Page13],"Indéterminé")&gt;0,0,1),0)</f>
        <v>0</v>
      </c>
      <c r="AT235" s="256">
        <f>IF(COUNTIFS(TabSynthez[Test],"="&amp;$AE122&amp;".*",TabSynthez[Page14],"Invalidé")&gt;0,IF(COUNTIFS(TabSynthez[Test],"="&amp;$AE122&amp;".*",TabSynthez[Page14],"Indéterminé")&gt;0,0,1),0)</f>
        <v>0</v>
      </c>
      <c r="AU235" s="256">
        <f>IF(COUNTIFS(TabSynthez[Test],"="&amp;$AE122&amp;".*",TabSynthez[Page15],"Invalidé")&gt;0,IF(COUNTIFS(TabSynthez[Test],"="&amp;$AE122&amp;".*",TabSynthez[Page15],"Indéterminé")&gt;0,0,1),0)</f>
        <v>0</v>
      </c>
      <c r="AV235" s="256">
        <f>IF(COUNTIFS(TabSynthez[Test],"="&amp;$AE122&amp;".*",TabSynthez[Page16],"Invalidé")&gt;0,IF(COUNTIFS(TabSynthez[Test],"="&amp;$AE122&amp;".*",TabSynthez[Page16],"Indéterminé")&gt;0,0,1),0)</f>
        <v>0</v>
      </c>
      <c r="AW235" s="256">
        <f>IF(COUNTIFS(TabSynthez[Test],"="&amp;$AE122&amp;".*",TabSynthez[Page17],"Invalidé")&gt;0,IF(COUNTIFS(TabSynthez[Test],"="&amp;$AE122&amp;".*",TabSynthez[Page17],"Indéterminé")&gt;0,0,1),0)</f>
        <v>0</v>
      </c>
      <c r="AX235" s="256">
        <f>IF(COUNTIFS(TabSynthez[Test],"="&amp;$AE122&amp;".*",TabSynthez[Page18],"Invalidé")&gt;0,IF(COUNTIFS(TabSynthez[Test],"="&amp;$AE122&amp;".*",TabSynthez[Page18],"Indéterminé")&gt;0,0,1),0)</f>
        <v>0</v>
      </c>
      <c r="AY235" s="256">
        <f>IF(COUNTIFS(TabSynthez[Test],"="&amp;$AE122&amp;".*",TabSynthez[Page19],"Invalidé")&gt;0,IF(COUNTIFS(TabSynthez[Test],"="&amp;$AE122&amp;".*",TabSynthez[Page19],"Indéterminé")&gt;0,0,1),0)</f>
        <v>0</v>
      </c>
      <c r="AZ235" s="256">
        <f>IF(COUNTIFS(TabSynthez[Test],"="&amp;$AE122&amp;".*",TabSynthez[Page20],"Invalidé")&gt;0,IF(COUNTIFS(TabSynthez[Test],"="&amp;$AE122&amp;".*",TabSynthez[Page20],"Indéterminé")&gt;0,0,1),0)</f>
        <v>0</v>
      </c>
      <c r="BA235" s="256">
        <f>IF(COUNTIFS(TabSynthez[Test],"="&amp;$AE122&amp;".*",TabSynthez[Page21],"Invalidé")&gt;0,IF(COUNTIFS(TabSynthez[Test],"="&amp;$AE122&amp;".*",TabSynthez[Page21],"Indéterminé")&gt;0,0,1),0)</f>
        <v>0</v>
      </c>
    </row>
    <row r="236" spans="1:53" s="9" customFormat="1" x14ac:dyDescent="0.25">
      <c r="A236" s="68"/>
      <c r="B236" s="78" t="str">
        <f>Modèle!B238</f>
        <v>Navigation</v>
      </c>
      <c r="C236" s="88" t="str">
        <f>Modèle!D238</f>
        <v>12.10.1</v>
      </c>
      <c r="D236" s="85" t="str">
        <f>Modèle!E238</f>
        <v>A</v>
      </c>
      <c r="E236" s="189">
        <f ca="1">COUNTIF(OFFSET(Synthèse!$G245,0,0,1,COUNTA(Synthèse!$10:$10)-6),"="&amp;$E$1)</f>
        <v>0</v>
      </c>
      <c r="F236" s="189">
        <f ca="1">COUNTIF(OFFSET(Synthèse!$G245,0,0,1,COUNTA(Synthèse!$10:$10)-6),"="&amp;$F$1)</f>
        <v>18</v>
      </c>
      <c r="G236" s="189">
        <f ca="1">COUNTIF(OFFSET(Synthèse!$G245,0,0,1,COUNTA(Synthèse!$10:$10)-6),"="&amp;$G$1)</f>
        <v>0</v>
      </c>
      <c r="H236" s="189">
        <f ca="1">COUNTIF(OFFSET(Synthèse!$G245,0,0,1,COUNTA(Synthèse!$10:$10)-6),"="&amp;$H$1)</f>
        <v>3</v>
      </c>
      <c r="I236" s="214">
        <f t="shared" ca="1" si="28"/>
        <v>21</v>
      </c>
      <c r="J236" s="68"/>
      <c r="K236" s="96"/>
      <c r="S236" s="68"/>
      <c r="U236" s="68"/>
      <c r="X236" s="68"/>
      <c r="AA236" s="68"/>
      <c r="AD236" s="68"/>
      <c r="AE236" s="224" t="str">
        <f t="shared" si="30"/>
        <v>13.9</v>
      </c>
      <c r="AG236" s="256">
        <f>IF(COUNTIFS(TabSynthez[Test],"="&amp;$AE123&amp;".*",TabSynthez[Page1],"Invalidé")&gt;0,IF(COUNTIFS(TabSynthez[Test],"="&amp;$AE123&amp;".*",TabSynthez[Page1],"Indéterminé")&gt;0,0,1),0)</f>
        <v>0</v>
      </c>
      <c r="AH236" s="256">
        <f>IF(COUNTIFS(TabSynthez[Test],"="&amp;$AE123&amp;".*",TabSynthez[Page2],"Invalidé")&gt;0,IF(COUNTIFS(TabSynthez[Test],"="&amp;$AE123&amp;".*",TabSynthez[Page2],"Indéterminé")&gt;0,0,1),0)</f>
        <v>0</v>
      </c>
      <c r="AI236" s="256">
        <f>IF(COUNTIFS(TabSynthez[Test],"="&amp;$AE123&amp;".*",TabSynthez[Page3],"Invalidé")&gt;0,IF(COUNTIFS(TabSynthez[Test],"="&amp;$AE123&amp;".*",TabSynthez[Page3],"Indéterminé")&gt;0,0,1),0)</f>
        <v>0</v>
      </c>
      <c r="AJ236" s="256">
        <f>IF(COUNTIFS(TabSynthez[Test],"="&amp;$AE123&amp;".*",TabSynthez[Page4],"Invalidé")&gt;0,IF(COUNTIFS(TabSynthez[Test],"="&amp;$AE123&amp;".*",TabSynthez[Page4],"Indéterminé")&gt;0,0,1),0)</f>
        <v>0</v>
      </c>
      <c r="AK236" s="256">
        <f>IF(COUNTIFS(TabSynthez[Test],"="&amp;$AE123&amp;".*",TabSynthez[Page5],"Invalidé")&gt;0,IF(COUNTIFS(TabSynthez[Test],"="&amp;$AE123&amp;".*",TabSynthez[Page5],"Indéterminé")&gt;0,0,1),0)</f>
        <v>0</v>
      </c>
      <c r="AL236" s="256">
        <f>IF(COUNTIFS(TabSynthez[Test],"="&amp;$AE123&amp;".*",TabSynthez[Page6],"Invalidé")&gt;0,IF(COUNTIFS(TabSynthez[Test],"="&amp;$AE123&amp;".*",TabSynthez[Page6],"Indéterminé")&gt;0,0,1),0)</f>
        <v>0</v>
      </c>
      <c r="AM236" s="256">
        <f>IF(COUNTIFS(TabSynthez[Test],"="&amp;$AE123&amp;".*",TabSynthez[Page7],"Invalidé")&gt;0,IF(COUNTIFS(TabSynthez[Test],"="&amp;$AE123&amp;".*",TabSynthez[Page7],"Indéterminé")&gt;0,0,1),0)</f>
        <v>0</v>
      </c>
      <c r="AN236" s="256">
        <f>IF(COUNTIFS(TabSynthez[Test],"="&amp;$AE123&amp;".*",TabSynthez[Page8],"Invalidé")&gt;0,IF(COUNTIFS(TabSynthez[Test],"="&amp;$AE123&amp;".*",TabSynthez[Page8],"Indéterminé")&gt;0,0,1),0)</f>
        <v>0</v>
      </c>
      <c r="AO236" s="256">
        <f>IF(COUNTIFS(TabSynthez[Test],"="&amp;$AE123&amp;".*",TabSynthez[Page9],"Invalidé")&gt;0,IF(COUNTIFS(TabSynthez[Test],"="&amp;$AE123&amp;".*",TabSynthez[Page9],"Indéterminé")&gt;0,0,1),0)</f>
        <v>0</v>
      </c>
      <c r="AP236" s="256">
        <f>IF(COUNTIFS(TabSynthez[Test],"="&amp;$AE123&amp;".*",TabSynthez[Page10],"Invalidé")&gt;0,IF(COUNTIFS(TabSynthez[Test],"="&amp;$AE123&amp;".*",TabSynthez[Page10],"Indéterminé")&gt;0,0,1),0)</f>
        <v>0</v>
      </c>
      <c r="AQ236" s="256">
        <f>IF(COUNTIFS(TabSynthez[Test],"="&amp;$AE123&amp;".*",TabSynthez[Page11],"Invalidé")&gt;0,IF(COUNTIFS(TabSynthez[Test],"="&amp;$AE123&amp;".*",TabSynthez[Page11],"Indéterminé")&gt;0,0,1),0)</f>
        <v>0</v>
      </c>
      <c r="AR236" s="256">
        <f>IF(COUNTIFS(TabSynthez[Test],"="&amp;$AE123&amp;".*",TabSynthez[Page12],"Invalidé")&gt;0,IF(COUNTIFS(TabSynthez[Test],"="&amp;$AE123&amp;".*",TabSynthez[Page12],"Indéterminé")&gt;0,0,1),0)</f>
        <v>0</v>
      </c>
      <c r="AS236" s="256">
        <f>IF(COUNTIFS(TabSynthez[Test],"="&amp;$AE123&amp;".*",TabSynthez[Page13],"Invalidé")&gt;0,IF(COUNTIFS(TabSynthez[Test],"="&amp;$AE123&amp;".*",TabSynthez[Page13],"Indéterminé")&gt;0,0,1),0)</f>
        <v>0</v>
      </c>
      <c r="AT236" s="256">
        <f>IF(COUNTIFS(TabSynthez[Test],"="&amp;$AE123&amp;".*",TabSynthez[Page14],"Invalidé")&gt;0,IF(COUNTIFS(TabSynthez[Test],"="&amp;$AE123&amp;".*",TabSynthez[Page14],"Indéterminé")&gt;0,0,1),0)</f>
        <v>0</v>
      </c>
      <c r="AU236" s="256">
        <f>IF(COUNTIFS(TabSynthez[Test],"="&amp;$AE123&amp;".*",TabSynthez[Page15],"Invalidé")&gt;0,IF(COUNTIFS(TabSynthez[Test],"="&amp;$AE123&amp;".*",TabSynthez[Page15],"Indéterminé")&gt;0,0,1),0)</f>
        <v>0</v>
      </c>
      <c r="AV236" s="256">
        <f>IF(COUNTIFS(TabSynthez[Test],"="&amp;$AE123&amp;".*",TabSynthez[Page16],"Invalidé")&gt;0,IF(COUNTIFS(TabSynthez[Test],"="&amp;$AE123&amp;".*",TabSynthez[Page16],"Indéterminé")&gt;0,0,1),0)</f>
        <v>0</v>
      </c>
      <c r="AW236" s="256">
        <f>IF(COUNTIFS(TabSynthez[Test],"="&amp;$AE123&amp;".*",TabSynthez[Page17],"Invalidé")&gt;0,IF(COUNTIFS(TabSynthez[Test],"="&amp;$AE123&amp;".*",TabSynthez[Page17],"Indéterminé")&gt;0,0,1),0)</f>
        <v>0</v>
      </c>
      <c r="AX236" s="256">
        <f>IF(COUNTIFS(TabSynthez[Test],"="&amp;$AE123&amp;".*",TabSynthez[Page18],"Invalidé")&gt;0,IF(COUNTIFS(TabSynthez[Test],"="&amp;$AE123&amp;".*",TabSynthez[Page18],"Indéterminé")&gt;0,0,1),0)</f>
        <v>0</v>
      </c>
      <c r="AY236" s="256">
        <f>IF(COUNTIFS(TabSynthez[Test],"="&amp;$AE123&amp;".*",TabSynthez[Page19],"Invalidé")&gt;0,IF(COUNTIFS(TabSynthez[Test],"="&amp;$AE123&amp;".*",TabSynthez[Page19],"Indéterminé")&gt;0,0,1),0)</f>
        <v>0</v>
      </c>
      <c r="AZ236" s="256">
        <f>IF(COUNTIFS(TabSynthez[Test],"="&amp;$AE123&amp;".*",TabSynthez[Page20],"Invalidé")&gt;0,IF(COUNTIFS(TabSynthez[Test],"="&amp;$AE123&amp;".*",TabSynthez[Page20],"Indéterminé")&gt;0,0,1),0)</f>
        <v>0</v>
      </c>
      <c r="BA236" s="256">
        <f>IF(COUNTIFS(TabSynthez[Test],"="&amp;$AE123&amp;".*",TabSynthez[Page21],"Invalidé")&gt;0,IF(COUNTIFS(TabSynthez[Test],"="&amp;$AE123&amp;".*",TabSynthez[Page21],"Indéterminé")&gt;0,0,1),0)</f>
        <v>0</v>
      </c>
    </row>
    <row r="237" spans="1:53" s="9" customFormat="1" x14ac:dyDescent="0.25">
      <c r="A237" s="68"/>
      <c r="B237" s="79" t="str">
        <f>Modèle!B239</f>
        <v>Navigation</v>
      </c>
      <c r="C237" s="89" t="str">
        <f>Modèle!D239</f>
        <v>12.11.1</v>
      </c>
      <c r="D237" s="87" t="str">
        <f>Modèle!E239</f>
        <v>A</v>
      </c>
      <c r="E237" s="190">
        <f ca="1">COUNTIF(OFFSET(Synthèse!$G246,0,0,1,COUNTA(Synthèse!$10:$10)-6),"="&amp;$E$1)</f>
        <v>0</v>
      </c>
      <c r="F237" s="190">
        <f ca="1">COUNTIF(OFFSET(Synthèse!$G246,0,0,1,COUNTA(Synthèse!$10:$10)-6),"="&amp;$F$1)</f>
        <v>21</v>
      </c>
      <c r="G237" s="190">
        <f ca="1">COUNTIF(OFFSET(Synthèse!$G246,0,0,1,COUNTA(Synthèse!$10:$10)-6),"="&amp;$G$1)</f>
        <v>0</v>
      </c>
      <c r="H237" s="190">
        <f ca="1">COUNTIF(OFFSET(Synthèse!$G246,0,0,1,COUNTA(Synthèse!$10:$10)-6),"="&amp;$H$1)</f>
        <v>0</v>
      </c>
      <c r="I237" s="214">
        <f t="shared" ca="1" si="28"/>
        <v>21</v>
      </c>
      <c r="J237" s="68"/>
      <c r="K237" s="96"/>
      <c r="S237" s="68"/>
      <c r="U237" s="68"/>
      <c r="X237" s="68"/>
      <c r="AA237" s="68"/>
      <c r="AD237" s="68"/>
      <c r="AE237" s="224" t="str">
        <f t="shared" si="30"/>
        <v>13.10</v>
      </c>
      <c r="AG237" s="256">
        <f>IF(COUNTIFS(TabSynthez[Test],"="&amp;$AE124&amp;".*",TabSynthez[Page1],"Invalidé")&gt;0,IF(COUNTIFS(TabSynthez[Test],"="&amp;$AE124&amp;".*",TabSynthez[Page1],"Indéterminé")&gt;0,0,1),0)</f>
        <v>0</v>
      </c>
      <c r="AH237" s="256">
        <f>IF(COUNTIFS(TabSynthez[Test],"="&amp;$AE124&amp;".*",TabSynthez[Page2],"Invalidé")&gt;0,IF(COUNTIFS(TabSynthez[Test],"="&amp;$AE124&amp;".*",TabSynthez[Page2],"Indéterminé")&gt;0,0,1),0)</f>
        <v>0</v>
      </c>
      <c r="AI237" s="256">
        <f>IF(COUNTIFS(TabSynthez[Test],"="&amp;$AE124&amp;".*",TabSynthez[Page3],"Invalidé")&gt;0,IF(COUNTIFS(TabSynthez[Test],"="&amp;$AE124&amp;".*",TabSynthez[Page3],"Indéterminé")&gt;0,0,1),0)</f>
        <v>0</v>
      </c>
      <c r="AJ237" s="256">
        <f>IF(COUNTIFS(TabSynthez[Test],"="&amp;$AE124&amp;".*",TabSynthez[Page4],"Invalidé")&gt;0,IF(COUNTIFS(TabSynthez[Test],"="&amp;$AE124&amp;".*",TabSynthez[Page4],"Indéterminé")&gt;0,0,1),0)</f>
        <v>0</v>
      </c>
      <c r="AK237" s="256">
        <f>IF(COUNTIFS(TabSynthez[Test],"="&amp;$AE124&amp;".*",TabSynthez[Page5],"Invalidé")&gt;0,IF(COUNTIFS(TabSynthez[Test],"="&amp;$AE124&amp;".*",TabSynthez[Page5],"Indéterminé")&gt;0,0,1),0)</f>
        <v>0</v>
      </c>
      <c r="AL237" s="256">
        <f>IF(COUNTIFS(TabSynthez[Test],"="&amp;$AE124&amp;".*",TabSynthez[Page6],"Invalidé")&gt;0,IF(COUNTIFS(TabSynthez[Test],"="&amp;$AE124&amp;".*",TabSynthez[Page6],"Indéterminé")&gt;0,0,1),0)</f>
        <v>0</v>
      </c>
      <c r="AM237" s="256">
        <f>IF(COUNTIFS(TabSynthez[Test],"="&amp;$AE124&amp;".*",TabSynthez[Page7],"Invalidé")&gt;0,IF(COUNTIFS(TabSynthez[Test],"="&amp;$AE124&amp;".*",TabSynthez[Page7],"Indéterminé")&gt;0,0,1),0)</f>
        <v>0</v>
      </c>
      <c r="AN237" s="256">
        <f>IF(COUNTIFS(TabSynthez[Test],"="&amp;$AE124&amp;".*",TabSynthez[Page8],"Invalidé")&gt;0,IF(COUNTIFS(TabSynthez[Test],"="&amp;$AE124&amp;".*",TabSynthez[Page8],"Indéterminé")&gt;0,0,1),0)</f>
        <v>0</v>
      </c>
      <c r="AO237" s="256">
        <f>IF(COUNTIFS(TabSynthez[Test],"="&amp;$AE124&amp;".*",TabSynthez[Page9],"Invalidé")&gt;0,IF(COUNTIFS(TabSynthez[Test],"="&amp;$AE124&amp;".*",TabSynthez[Page9],"Indéterminé")&gt;0,0,1),0)</f>
        <v>0</v>
      </c>
      <c r="AP237" s="256">
        <f>IF(COUNTIFS(TabSynthez[Test],"="&amp;$AE124&amp;".*",TabSynthez[Page10],"Invalidé")&gt;0,IF(COUNTIFS(TabSynthez[Test],"="&amp;$AE124&amp;".*",TabSynthez[Page10],"Indéterminé")&gt;0,0,1),0)</f>
        <v>0</v>
      </c>
      <c r="AQ237" s="256">
        <f>IF(COUNTIFS(TabSynthez[Test],"="&amp;$AE124&amp;".*",TabSynthez[Page11],"Invalidé")&gt;0,IF(COUNTIFS(TabSynthez[Test],"="&amp;$AE124&amp;".*",TabSynthez[Page11],"Indéterminé")&gt;0,0,1),0)</f>
        <v>0</v>
      </c>
      <c r="AR237" s="256">
        <f>IF(COUNTIFS(TabSynthez[Test],"="&amp;$AE124&amp;".*",TabSynthez[Page12],"Invalidé")&gt;0,IF(COUNTIFS(TabSynthez[Test],"="&amp;$AE124&amp;".*",TabSynthez[Page12],"Indéterminé")&gt;0,0,1),0)</f>
        <v>0</v>
      </c>
      <c r="AS237" s="256">
        <f>IF(COUNTIFS(TabSynthez[Test],"="&amp;$AE124&amp;".*",TabSynthez[Page13],"Invalidé")&gt;0,IF(COUNTIFS(TabSynthez[Test],"="&amp;$AE124&amp;".*",TabSynthez[Page13],"Indéterminé")&gt;0,0,1),0)</f>
        <v>0</v>
      </c>
      <c r="AT237" s="256">
        <f>IF(COUNTIFS(TabSynthez[Test],"="&amp;$AE124&amp;".*",TabSynthez[Page14],"Invalidé")&gt;0,IF(COUNTIFS(TabSynthez[Test],"="&amp;$AE124&amp;".*",TabSynthez[Page14],"Indéterminé")&gt;0,0,1),0)</f>
        <v>0</v>
      </c>
      <c r="AU237" s="256">
        <f>IF(COUNTIFS(TabSynthez[Test],"="&amp;$AE124&amp;".*",TabSynthez[Page15],"Invalidé")&gt;0,IF(COUNTIFS(TabSynthez[Test],"="&amp;$AE124&amp;".*",TabSynthez[Page15],"Indéterminé")&gt;0,0,1),0)</f>
        <v>0</v>
      </c>
      <c r="AV237" s="256">
        <f>IF(COUNTIFS(TabSynthez[Test],"="&amp;$AE124&amp;".*",TabSynthez[Page16],"Invalidé")&gt;0,IF(COUNTIFS(TabSynthez[Test],"="&amp;$AE124&amp;".*",TabSynthez[Page16],"Indéterminé")&gt;0,0,1),0)</f>
        <v>0</v>
      </c>
      <c r="AW237" s="256">
        <f>IF(COUNTIFS(TabSynthez[Test],"="&amp;$AE124&amp;".*",TabSynthez[Page17],"Invalidé")&gt;0,IF(COUNTIFS(TabSynthez[Test],"="&amp;$AE124&amp;".*",TabSynthez[Page17],"Indéterminé")&gt;0,0,1),0)</f>
        <v>0</v>
      </c>
      <c r="AX237" s="256">
        <f>IF(COUNTIFS(TabSynthez[Test],"="&amp;$AE124&amp;".*",TabSynthez[Page18],"Invalidé")&gt;0,IF(COUNTIFS(TabSynthez[Test],"="&amp;$AE124&amp;".*",TabSynthez[Page18],"Indéterminé")&gt;0,0,1),0)</f>
        <v>0</v>
      </c>
      <c r="AY237" s="256">
        <f>IF(COUNTIFS(TabSynthez[Test],"="&amp;$AE124&amp;".*",TabSynthez[Page19],"Invalidé")&gt;0,IF(COUNTIFS(TabSynthez[Test],"="&amp;$AE124&amp;".*",TabSynthez[Page19],"Indéterminé")&gt;0,0,1),0)</f>
        <v>0</v>
      </c>
      <c r="AZ237" s="256">
        <f>IF(COUNTIFS(TabSynthez[Test],"="&amp;$AE124&amp;".*",TabSynthez[Page20],"Invalidé")&gt;0,IF(COUNTIFS(TabSynthez[Test],"="&amp;$AE124&amp;".*",TabSynthez[Page20],"Indéterminé")&gt;0,0,1),0)</f>
        <v>0</v>
      </c>
      <c r="BA237" s="256">
        <f>IF(COUNTIFS(TabSynthez[Test],"="&amp;$AE124&amp;".*",TabSynthez[Page21],"Invalidé")&gt;0,IF(COUNTIFS(TabSynthez[Test],"="&amp;$AE124&amp;".*",TabSynthez[Page21],"Indéterminé")&gt;0,0,1),0)</f>
        <v>0</v>
      </c>
    </row>
    <row r="238" spans="1:53" s="9" customFormat="1" x14ac:dyDescent="0.25">
      <c r="A238" s="68"/>
      <c r="B238" s="78" t="str">
        <f>Modèle!B240</f>
        <v>Consultation</v>
      </c>
      <c r="C238" s="88" t="str">
        <f>Modèle!D240</f>
        <v>13.1.1</v>
      </c>
      <c r="D238" s="85" t="str">
        <f>Modèle!E240</f>
        <v>A</v>
      </c>
      <c r="E238" s="189">
        <f ca="1">COUNTIF(OFFSET(Synthèse!$G247,0,0,1,COUNTA(Synthèse!$10:$10)-6),"="&amp;$E$1)</f>
        <v>0</v>
      </c>
      <c r="F238" s="189">
        <f ca="1">COUNTIF(OFFSET(Synthèse!$G247,0,0,1,COUNTA(Synthèse!$10:$10)-6),"="&amp;$F$1)</f>
        <v>0</v>
      </c>
      <c r="G238" s="189">
        <f ca="1">COUNTIF(OFFSET(Synthèse!$G247,0,0,1,COUNTA(Synthèse!$10:$10)-6),"="&amp;$G$1)</f>
        <v>0</v>
      </c>
      <c r="H238" s="189">
        <f ca="1">COUNTIF(OFFSET(Synthèse!$G247,0,0,1,COUNTA(Synthèse!$10:$10)-6),"="&amp;$H$1)</f>
        <v>21</v>
      </c>
      <c r="I238" s="214">
        <f t="shared" ca="1" si="28"/>
        <v>21</v>
      </c>
      <c r="J238" s="68"/>
      <c r="K238" s="96"/>
      <c r="S238" s="68"/>
      <c r="U238" s="68"/>
      <c r="X238" s="68"/>
      <c r="AA238" s="68"/>
      <c r="AD238" s="68"/>
      <c r="AE238" s="224" t="str">
        <f t="shared" si="30"/>
        <v>13.11</v>
      </c>
      <c r="AG238" s="256">
        <f>IF(COUNTIFS(TabSynthez[Test],"="&amp;$AE125&amp;".*",TabSynthez[Page1],"Invalidé")&gt;0,IF(COUNTIFS(TabSynthez[Test],"="&amp;$AE125&amp;".*",TabSynthez[Page1],"Indéterminé")&gt;0,0,1),0)</f>
        <v>0</v>
      </c>
      <c r="AH238" s="256">
        <f>IF(COUNTIFS(TabSynthez[Test],"="&amp;$AE125&amp;".*",TabSynthez[Page2],"Invalidé")&gt;0,IF(COUNTIFS(TabSynthez[Test],"="&amp;$AE125&amp;".*",TabSynthez[Page2],"Indéterminé")&gt;0,0,1),0)</f>
        <v>0</v>
      </c>
      <c r="AI238" s="256">
        <f>IF(COUNTIFS(TabSynthez[Test],"="&amp;$AE125&amp;".*",TabSynthez[Page3],"Invalidé")&gt;0,IF(COUNTIFS(TabSynthez[Test],"="&amp;$AE125&amp;".*",TabSynthez[Page3],"Indéterminé")&gt;0,0,1),0)</f>
        <v>0</v>
      </c>
      <c r="AJ238" s="256">
        <f>IF(COUNTIFS(TabSynthez[Test],"="&amp;$AE125&amp;".*",TabSynthez[Page4],"Invalidé")&gt;0,IF(COUNTIFS(TabSynthez[Test],"="&amp;$AE125&amp;".*",TabSynthez[Page4],"Indéterminé")&gt;0,0,1),0)</f>
        <v>0</v>
      </c>
      <c r="AK238" s="256">
        <f>IF(COUNTIFS(TabSynthez[Test],"="&amp;$AE125&amp;".*",TabSynthez[Page5],"Invalidé")&gt;0,IF(COUNTIFS(TabSynthez[Test],"="&amp;$AE125&amp;".*",TabSynthez[Page5],"Indéterminé")&gt;0,0,1),0)</f>
        <v>0</v>
      </c>
      <c r="AL238" s="256">
        <f>IF(COUNTIFS(TabSynthez[Test],"="&amp;$AE125&amp;".*",TabSynthez[Page6],"Invalidé")&gt;0,IF(COUNTIFS(TabSynthez[Test],"="&amp;$AE125&amp;".*",TabSynthez[Page6],"Indéterminé")&gt;0,0,1),0)</f>
        <v>0</v>
      </c>
      <c r="AM238" s="256">
        <f>IF(COUNTIFS(TabSynthez[Test],"="&amp;$AE125&amp;".*",TabSynthez[Page7],"Invalidé")&gt;0,IF(COUNTIFS(TabSynthez[Test],"="&amp;$AE125&amp;".*",TabSynthez[Page7],"Indéterminé")&gt;0,0,1),0)</f>
        <v>0</v>
      </c>
      <c r="AN238" s="256">
        <f>IF(COUNTIFS(TabSynthez[Test],"="&amp;$AE125&amp;".*",TabSynthez[Page8],"Invalidé")&gt;0,IF(COUNTIFS(TabSynthez[Test],"="&amp;$AE125&amp;".*",TabSynthez[Page8],"Indéterminé")&gt;0,0,1),0)</f>
        <v>0</v>
      </c>
      <c r="AO238" s="256">
        <f>IF(COUNTIFS(TabSynthez[Test],"="&amp;$AE125&amp;".*",TabSynthez[Page9],"Invalidé")&gt;0,IF(COUNTIFS(TabSynthez[Test],"="&amp;$AE125&amp;".*",TabSynthez[Page9],"Indéterminé")&gt;0,0,1),0)</f>
        <v>0</v>
      </c>
      <c r="AP238" s="256">
        <f>IF(COUNTIFS(TabSynthez[Test],"="&amp;$AE125&amp;".*",TabSynthez[Page10],"Invalidé")&gt;0,IF(COUNTIFS(TabSynthez[Test],"="&amp;$AE125&amp;".*",TabSynthez[Page10],"Indéterminé")&gt;0,0,1),0)</f>
        <v>0</v>
      </c>
      <c r="AQ238" s="256">
        <f>IF(COUNTIFS(TabSynthez[Test],"="&amp;$AE125&amp;".*",TabSynthez[Page11],"Invalidé")&gt;0,IF(COUNTIFS(TabSynthez[Test],"="&amp;$AE125&amp;".*",TabSynthez[Page11],"Indéterminé")&gt;0,0,1),0)</f>
        <v>0</v>
      </c>
      <c r="AR238" s="256">
        <f>IF(COUNTIFS(TabSynthez[Test],"="&amp;$AE125&amp;".*",TabSynthez[Page12],"Invalidé")&gt;0,IF(COUNTIFS(TabSynthez[Test],"="&amp;$AE125&amp;".*",TabSynthez[Page12],"Indéterminé")&gt;0,0,1),0)</f>
        <v>0</v>
      </c>
      <c r="AS238" s="256">
        <f>IF(COUNTIFS(TabSynthez[Test],"="&amp;$AE125&amp;".*",TabSynthez[Page13],"Invalidé")&gt;0,IF(COUNTIFS(TabSynthez[Test],"="&amp;$AE125&amp;".*",TabSynthez[Page13],"Indéterminé")&gt;0,0,1),0)</f>
        <v>0</v>
      </c>
      <c r="AT238" s="256">
        <f>IF(COUNTIFS(TabSynthez[Test],"="&amp;$AE125&amp;".*",TabSynthez[Page14],"Invalidé")&gt;0,IF(COUNTIFS(TabSynthez[Test],"="&amp;$AE125&amp;".*",TabSynthez[Page14],"Indéterminé")&gt;0,0,1),0)</f>
        <v>0</v>
      </c>
      <c r="AU238" s="256">
        <f>IF(COUNTIFS(TabSynthez[Test],"="&amp;$AE125&amp;".*",TabSynthez[Page15],"Invalidé")&gt;0,IF(COUNTIFS(TabSynthez[Test],"="&amp;$AE125&amp;".*",TabSynthez[Page15],"Indéterminé")&gt;0,0,1),0)</f>
        <v>0</v>
      </c>
      <c r="AV238" s="256">
        <f>IF(COUNTIFS(TabSynthez[Test],"="&amp;$AE125&amp;".*",TabSynthez[Page16],"Invalidé")&gt;0,IF(COUNTIFS(TabSynthez[Test],"="&amp;$AE125&amp;".*",TabSynthez[Page16],"Indéterminé")&gt;0,0,1),0)</f>
        <v>0</v>
      </c>
      <c r="AW238" s="256">
        <f>IF(COUNTIFS(TabSynthez[Test],"="&amp;$AE125&amp;".*",TabSynthez[Page17],"Invalidé")&gt;0,IF(COUNTIFS(TabSynthez[Test],"="&amp;$AE125&amp;".*",TabSynthez[Page17],"Indéterminé")&gt;0,0,1),0)</f>
        <v>0</v>
      </c>
      <c r="AX238" s="256">
        <f>IF(COUNTIFS(TabSynthez[Test],"="&amp;$AE125&amp;".*",TabSynthez[Page18],"Invalidé")&gt;0,IF(COUNTIFS(TabSynthez[Test],"="&amp;$AE125&amp;".*",TabSynthez[Page18],"Indéterminé")&gt;0,0,1),0)</f>
        <v>0</v>
      </c>
      <c r="AY238" s="256">
        <f>IF(COUNTIFS(TabSynthez[Test],"="&amp;$AE125&amp;".*",TabSynthez[Page19],"Invalidé")&gt;0,IF(COUNTIFS(TabSynthez[Test],"="&amp;$AE125&amp;".*",TabSynthez[Page19],"Indéterminé")&gt;0,0,1),0)</f>
        <v>0</v>
      </c>
      <c r="AZ238" s="256">
        <f>IF(COUNTIFS(TabSynthez[Test],"="&amp;$AE125&amp;".*",TabSynthez[Page20],"Invalidé")&gt;0,IF(COUNTIFS(TabSynthez[Test],"="&amp;$AE125&amp;".*",TabSynthez[Page20],"Indéterminé")&gt;0,0,1),0)</f>
        <v>0</v>
      </c>
      <c r="BA238" s="256">
        <f>IF(COUNTIFS(TabSynthez[Test],"="&amp;$AE125&amp;".*",TabSynthez[Page21],"Invalidé")&gt;0,IF(COUNTIFS(TabSynthez[Test],"="&amp;$AE125&amp;".*",TabSynthez[Page21],"Indéterminé")&gt;0,0,1),0)</f>
        <v>0</v>
      </c>
    </row>
    <row r="239" spans="1:53" s="9" customFormat="1" x14ac:dyDescent="0.25">
      <c r="A239" s="68"/>
      <c r="B239" s="78" t="str">
        <f>Modèle!B241</f>
        <v>Consultation</v>
      </c>
      <c r="C239" s="88" t="str">
        <f>Modèle!D241</f>
        <v>13.1.2</v>
      </c>
      <c r="D239" s="85" t="str">
        <f>Modèle!E241</f>
        <v>A</v>
      </c>
      <c r="E239" s="189">
        <f ca="1">COUNTIF(OFFSET(Synthèse!$G248,0,0,1,COUNTA(Synthèse!$10:$10)-6),"="&amp;$E$1)</f>
        <v>0</v>
      </c>
      <c r="F239" s="189">
        <f ca="1">COUNTIF(OFFSET(Synthèse!$G248,0,0,1,COUNTA(Synthèse!$10:$10)-6),"="&amp;$F$1)</f>
        <v>0</v>
      </c>
      <c r="G239" s="189">
        <f ca="1">COUNTIF(OFFSET(Synthèse!$G248,0,0,1,COUNTA(Synthèse!$10:$10)-6),"="&amp;$G$1)</f>
        <v>0</v>
      </c>
      <c r="H239" s="189">
        <f ca="1">COUNTIF(OFFSET(Synthèse!$G248,0,0,1,COUNTA(Synthèse!$10:$10)-6),"="&amp;$H$1)</f>
        <v>21</v>
      </c>
      <c r="I239" s="214">
        <f t="shared" ca="1" si="28"/>
        <v>21</v>
      </c>
      <c r="J239" s="68"/>
      <c r="K239" s="96"/>
      <c r="S239" s="68"/>
      <c r="U239" s="68"/>
      <c r="X239" s="68"/>
      <c r="AA239" s="68"/>
      <c r="AD239" s="68"/>
      <c r="AE239" s="224" t="str">
        <f t="shared" si="30"/>
        <v>13.12</v>
      </c>
      <c r="AG239" s="256">
        <f>IF(COUNTIFS(TabSynthez[Test],"="&amp;$AE126&amp;".*",TabSynthez[Page1],"Invalidé")&gt;0,IF(COUNTIFS(TabSynthez[Test],"="&amp;$AE126&amp;".*",TabSynthez[Page1],"Indéterminé")&gt;0,0,1),0)</f>
        <v>0</v>
      </c>
      <c r="AH239" s="256">
        <f>IF(COUNTIFS(TabSynthez[Test],"="&amp;$AE126&amp;".*",TabSynthez[Page2],"Invalidé")&gt;0,IF(COUNTIFS(TabSynthez[Test],"="&amp;$AE126&amp;".*",TabSynthez[Page2],"Indéterminé")&gt;0,0,1),0)</f>
        <v>0</v>
      </c>
      <c r="AI239" s="256">
        <f>IF(COUNTIFS(TabSynthez[Test],"="&amp;$AE126&amp;".*",TabSynthez[Page3],"Invalidé")&gt;0,IF(COUNTIFS(TabSynthez[Test],"="&amp;$AE126&amp;".*",TabSynthez[Page3],"Indéterminé")&gt;0,0,1),0)</f>
        <v>0</v>
      </c>
      <c r="AJ239" s="256">
        <f>IF(COUNTIFS(TabSynthez[Test],"="&amp;$AE126&amp;".*",TabSynthez[Page4],"Invalidé")&gt;0,IF(COUNTIFS(TabSynthez[Test],"="&amp;$AE126&amp;".*",TabSynthez[Page4],"Indéterminé")&gt;0,0,1),0)</f>
        <v>0</v>
      </c>
      <c r="AK239" s="256">
        <f>IF(COUNTIFS(TabSynthez[Test],"="&amp;$AE126&amp;".*",TabSynthez[Page5],"Invalidé")&gt;0,IF(COUNTIFS(TabSynthez[Test],"="&amp;$AE126&amp;".*",TabSynthez[Page5],"Indéterminé")&gt;0,0,1),0)</f>
        <v>0</v>
      </c>
      <c r="AL239" s="256">
        <f>IF(COUNTIFS(TabSynthez[Test],"="&amp;$AE126&amp;".*",TabSynthez[Page6],"Invalidé")&gt;0,IF(COUNTIFS(TabSynthez[Test],"="&amp;$AE126&amp;".*",TabSynthez[Page6],"Indéterminé")&gt;0,0,1),0)</f>
        <v>0</v>
      </c>
      <c r="AM239" s="256">
        <f>IF(COUNTIFS(TabSynthez[Test],"="&amp;$AE126&amp;".*",TabSynthez[Page7],"Invalidé")&gt;0,IF(COUNTIFS(TabSynthez[Test],"="&amp;$AE126&amp;".*",TabSynthez[Page7],"Indéterminé")&gt;0,0,1),0)</f>
        <v>0</v>
      </c>
      <c r="AN239" s="256">
        <f>IF(COUNTIFS(TabSynthez[Test],"="&amp;$AE126&amp;".*",TabSynthez[Page8],"Invalidé")&gt;0,IF(COUNTIFS(TabSynthez[Test],"="&amp;$AE126&amp;".*",TabSynthez[Page8],"Indéterminé")&gt;0,0,1),0)</f>
        <v>0</v>
      </c>
      <c r="AO239" s="256">
        <f>IF(COUNTIFS(TabSynthez[Test],"="&amp;$AE126&amp;".*",TabSynthez[Page9],"Invalidé")&gt;0,IF(COUNTIFS(TabSynthez[Test],"="&amp;$AE126&amp;".*",TabSynthez[Page9],"Indéterminé")&gt;0,0,1),0)</f>
        <v>0</v>
      </c>
      <c r="AP239" s="256">
        <f>IF(COUNTIFS(TabSynthez[Test],"="&amp;$AE126&amp;".*",TabSynthez[Page10],"Invalidé")&gt;0,IF(COUNTIFS(TabSynthez[Test],"="&amp;$AE126&amp;".*",TabSynthez[Page10],"Indéterminé")&gt;0,0,1),0)</f>
        <v>0</v>
      </c>
      <c r="AQ239" s="256">
        <f>IF(COUNTIFS(TabSynthez[Test],"="&amp;$AE126&amp;".*",TabSynthez[Page11],"Invalidé")&gt;0,IF(COUNTIFS(TabSynthez[Test],"="&amp;$AE126&amp;".*",TabSynthez[Page11],"Indéterminé")&gt;0,0,1),0)</f>
        <v>0</v>
      </c>
      <c r="AR239" s="256">
        <f>IF(COUNTIFS(TabSynthez[Test],"="&amp;$AE126&amp;".*",TabSynthez[Page12],"Invalidé")&gt;0,IF(COUNTIFS(TabSynthez[Test],"="&amp;$AE126&amp;".*",TabSynthez[Page12],"Indéterminé")&gt;0,0,1),0)</f>
        <v>0</v>
      </c>
      <c r="AS239" s="256">
        <f>IF(COUNTIFS(TabSynthez[Test],"="&amp;$AE126&amp;".*",TabSynthez[Page13],"Invalidé")&gt;0,IF(COUNTIFS(TabSynthez[Test],"="&amp;$AE126&amp;".*",TabSynthez[Page13],"Indéterminé")&gt;0,0,1),0)</f>
        <v>0</v>
      </c>
      <c r="AT239" s="256">
        <f>IF(COUNTIFS(TabSynthez[Test],"="&amp;$AE126&amp;".*",TabSynthez[Page14],"Invalidé")&gt;0,IF(COUNTIFS(TabSynthez[Test],"="&amp;$AE126&amp;".*",TabSynthez[Page14],"Indéterminé")&gt;0,0,1),0)</f>
        <v>0</v>
      </c>
      <c r="AU239" s="256">
        <f>IF(COUNTIFS(TabSynthez[Test],"="&amp;$AE126&amp;".*",TabSynthez[Page15],"Invalidé")&gt;0,IF(COUNTIFS(TabSynthez[Test],"="&amp;$AE126&amp;".*",TabSynthez[Page15],"Indéterminé")&gt;0,0,1),0)</f>
        <v>0</v>
      </c>
      <c r="AV239" s="256">
        <f>IF(COUNTIFS(TabSynthez[Test],"="&amp;$AE126&amp;".*",TabSynthez[Page16],"Invalidé")&gt;0,IF(COUNTIFS(TabSynthez[Test],"="&amp;$AE126&amp;".*",TabSynthez[Page16],"Indéterminé")&gt;0,0,1),0)</f>
        <v>0</v>
      </c>
      <c r="AW239" s="256">
        <f>IF(COUNTIFS(TabSynthez[Test],"="&amp;$AE126&amp;".*",TabSynthez[Page17],"Invalidé")&gt;0,IF(COUNTIFS(TabSynthez[Test],"="&amp;$AE126&amp;".*",TabSynthez[Page17],"Indéterminé")&gt;0,0,1),0)</f>
        <v>0</v>
      </c>
      <c r="AX239" s="256">
        <f>IF(COUNTIFS(TabSynthez[Test],"="&amp;$AE126&amp;".*",TabSynthez[Page18],"Invalidé")&gt;0,IF(COUNTIFS(TabSynthez[Test],"="&amp;$AE126&amp;".*",TabSynthez[Page18],"Indéterminé")&gt;0,0,1),0)</f>
        <v>0</v>
      </c>
      <c r="AY239" s="256">
        <f>IF(COUNTIFS(TabSynthez[Test],"="&amp;$AE126&amp;".*",TabSynthez[Page19],"Invalidé")&gt;0,IF(COUNTIFS(TabSynthez[Test],"="&amp;$AE126&amp;".*",TabSynthez[Page19],"Indéterminé")&gt;0,0,1),0)</f>
        <v>0</v>
      </c>
      <c r="AZ239" s="256">
        <f>IF(COUNTIFS(TabSynthez[Test],"="&amp;$AE126&amp;".*",TabSynthez[Page20],"Invalidé")&gt;0,IF(COUNTIFS(TabSynthez[Test],"="&amp;$AE126&amp;".*",TabSynthez[Page20],"Indéterminé")&gt;0,0,1),0)</f>
        <v>0</v>
      </c>
      <c r="BA239" s="256">
        <f>IF(COUNTIFS(TabSynthez[Test],"="&amp;$AE126&amp;".*",TabSynthez[Page21],"Invalidé")&gt;0,IF(COUNTIFS(TabSynthez[Test],"="&amp;$AE126&amp;".*",TabSynthez[Page21],"Indéterminé")&gt;0,0,1),0)</f>
        <v>0</v>
      </c>
    </row>
    <row r="240" spans="1:53" x14ac:dyDescent="0.25">
      <c r="A240" s="68"/>
      <c r="B240" s="236" t="str">
        <f>Modèle!B242</f>
        <v>Consultation</v>
      </c>
      <c r="C240" s="237" t="str">
        <f>Modèle!D242</f>
        <v>13.1.3</v>
      </c>
      <c r="D240" s="238" t="str">
        <f>Modèle!E242</f>
        <v>A</v>
      </c>
      <c r="E240" s="239">
        <f ca="1">COUNTIF(OFFSET(Synthèse!$G249,0,0,1,COUNTA(Synthèse!$10:$10)-6),"="&amp;$E$1)</f>
        <v>0</v>
      </c>
      <c r="F240" s="239">
        <f ca="1">COUNTIF(OFFSET(Synthèse!$G249,0,0,1,COUNTA(Synthèse!$10:$10)-6),"="&amp;$F$1)</f>
        <v>0</v>
      </c>
      <c r="G240" s="239">
        <f ca="1">COUNTIF(OFFSET(Synthèse!$G249,0,0,1,COUNTA(Synthèse!$10:$10)-6),"="&amp;$G$1)</f>
        <v>0</v>
      </c>
      <c r="H240" s="239">
        <f ca="1">COUNTIF(OFFSET(Synthèse!$G249,0,0,1,COUNTA(Synthèse!$10:$10)-6),"="&amp;$H$1)</f>
        <v>21</v>
      </c>
      <c r="I240" s="240">
        <f t="shared" ca="1" si="28"/>
        <v>21</v>
      </c>
      <c r="J240" s="68"/>
      <c r="AD240" s="68"/>
      <c r="AE240" s="225"/>
      <c r="AF240" s="9"/>
      <c r="AG240" s="256"/>
      <c r="AH240" s="256"/>
      <c r="AI240" s="256"/>
      <c r="AJ240" s="256"/>
      <c r="AK240" s="256"/>
      <c r="AL240" s="256"/>
      <c r="AM240" s="256"/>
      <c r="AN240" s="256"/>
      <c r="AO240" s="256"/>
      <c r="AP240" s="256"/>
      <c r="AQ240" s="256"/>
      <c r="AR240" s="256"/>
      <c r="AS240" s="256"/>
      <c r="AT240" s="256"/>
      <c r="AU240" s="256"/>
      <c r="AV240" s="256"/>
      <c r="AW240" s="256"/>
      <c r="AX240" s="256"/>
      <c r="AY240" s="256"/>
      <c r="AZ240" s="256"/>
      <c r="BA240" s="256"/>
    </row>
    <row r="241" spans="1:53" x14ac:dyDescent="0.25">
      <c r="A241" s="68"/>
      <c r="B241" s="236" t="str">
        <f>Modèle!B243</f>
        <v>Consultation</v>
      </c>
      <c r="C241" s="237" t="str">
        <f>Modèle!D243</f>
        <v>13.1.4</v>
      </c>
      <c r="D241" s="238" t="str">
        <f>Modèle!E243</f>
        <v>A</v>
      </c>
      <c r="E241" s="239">
        <f ca="1">COUNTIF(OFFSET(Synthèse!$G250,0,0,1,COUNTA(Synthèse!$10:$10)-6),"="&amp;$E$1)</f>
        <v>0</v>
      </c>
      <c r="F241" s="239">
        <f ca="1">COUNTIF(OFFSET(Synthèse!$G250,0,0,1,COUNTA(Synthèse!$10:$10)-6),"="&amp;$F$1)</f>
        <v>20</v>
      </c>
      <c r="G241" s="239">
        <f ca="1">COUNTIF(OFFSET(Synthèse!$G250,0,0,1,COUNTA(Synthèse!$10:$10)-6),"="&amp;$G$1)</f>
        <v>0</v>
      </c>
      <c r="H241" s="239">
        <f ca="1">COUNTIF(OFFSET(Synthèse!$G250,0,0,1,COUNTA(Synthèse!$10:$10)-6),"="&amp;$H$1)</f>
        <v>1</v>
      </c>
      <c r="I241" s="240">
        <f t="shared" ca="1" si="28"/>
        <v>21</v>
      </c>
      <c r="J241" s="68"/>
      <c r="AD241" s="68"/>
    </row>
    <row r="242" spans="1:53" ht="15.75" x14ac:dyDescent="0.25">
      <c r="A242" s="68"/>
      <c r="B242" s="241" t="str">
        <f>Modèle!B244</f>
        <v>Consultation</v>
      </c>
      <c r="C242" s="242" t="str">
        <f>Modèle!D244</f>
        <v>13.2.1</v>
      </c>
      <c r="D242" s="243" t="str">
        <f>Modèle!E244</f>
        <v>A</v>
      </c>
      <c r="E242" s="244">
        <f ca="1">COUNTIF(OFFSET(Synthèse!$G251,0,0,1,COUNTA(Synthèse!$10:$10)-6),"="&amp;$E$1)</f>
        <v>0</v>
      </c>
      <c r="F242" s="244">
        <f ca="1">COUNTIF(OFFSET(Synthèse!$G251,0,0,1,COUNTA(Synthèse!$10:$10)-6),"="&amp;$F$1)</f>
        <v>21</v>
      </c>
      <c r="G242" s="244">
        <f ca="1">COUNTIF(OFFSET(Synthèse!$G251,0,0,1,COUNTA(Synthèse!$10:$10)-6),"="&amp;$G$1)</f>
        <v>0</v>
      </c>
      <c r="H242" s="244">
        <f ca="1">COUNTIF(OFFSET(Synthèse!$G251,0,0,1,COUNTA(Synthèse!$10:$10)-6),"="&amp;$H$1)</f>
        <v>0</v>
      </c>
      <c r="I242" s="240">
        <f t="shared" ca="1" si="28"/>
        <v>21</v>
      </c>
      <c r="J242" s="68"/>
      <c r="AD242" s="68"/>
      <c r="AE242" s="263" t="s">
        <v>1151</v>
      </c>
      <c r="AF242" s="264"/>
      <c r="AG242" s="257" t="s">
        <v>1143</v>
      </c>
      <c r="AH242" s="257" t="s">
        <v>1143</v>
      </c>
      <c r="AI242" s="257" t="s">
        <v>1143</v>
      </c>
      <c r="AJ242" s="257" t="s">
        <v>1143</v>
      </c>
      <c r="AK242" s="257" t="s">
        <v>1143</v>
      </c>
      <c r="AL242" s="257" t="s">
        <v>1143</v>
      </c>
      <c r="AM242" s="257" t="s">
        <v>1143</v>
      </c>
      <c r="AN242" s="257" t="s">
        <v>1143</v>
      </c>
      <c r="AO242" s="257" t="s">
        <v>1143</v>
      </c>
      <c r="AP242" s="257" t="s">
        <v>1143</v>
      </c>
      <c r="AQ242" s="257" t="s">
        <v>1143</v>
      </c>
      <c r="AR242" s="257" t="s">
        <v>1143</v>
      </c>
      <c r="AS242" s="257" t="s">
        <v>1143</v>
      </c>
      <c r="AT242" s="257" t="s">
        <v>1143</v>
      </c>
      <c r="AU242" s="257" t="s">
        <v>1143</v>
      </c>
      <c r="AV242" s="257" t="s">
        <v>1143</v>
      </c>
      <c r="AW242" s="257" t="s">
        <v>1143</v>
      </c>
      <c r="AX242" s="257" t="s">
        <v>1143</v>
      </c>
      <c r="AY242" s="257" t="s">
        <v>1143</v>
      </c>
      <c r="AZ242" s="257" t="s">
        <v>1143</v>
      </c>
      <c r="BA242" s="257" t="s">
        <v>1143</v>
      </c>
    </row>
    <row r="243" spans="1:53" x14ac:dyDescent="0.25">
      <c r="A243" s="68"/>
      <c r="B243" s="236" t="str">
        <f>Modèle!B245</f>
        <v>Consultation</v>
      </c>
      <c r="C243" s="237" t="str">
        <f>Modèle!D245</f>
        <v>13.3.1</v>
      </c>
      <c r="D243" s="238" t="str">
        <f>Modèle!E245</f>
        <v>A</v>
      </c>
      <c r="E243" s="239">
        <f ca="1">COUNTIF(OFFSET(Synthèse!$G252,0,0,1,COUNTA(Synthèse!$10:$10)-6),"="&amp;$E$1)</f>
        <v>1</v>
      </c>
      <c r="F243" s="239">
        <f ca="1">COUNTIF(OFFSET(Synthèse!$G252,0,0,1,COUNTA(Synthèse!$10:$10)-6),"="&amp;$F$1)</f>
        <v>2</v>
      </c>
      <c r="G243" s="239">
        <f ca="1">COUNTIF(OFFSET(Synthèse!$G252,0,0,1,COUNTA(Synthèse!$10:$10)-6),"="&amp;$G$1)</f>
        <v>0</v>
      </c>
      <c r="H243" s="239">
        <f ca="1">COUNTIF(OFFSET(Synthèse!$G252,0,0,1,COUNTA(Synthèse!$10:$10)-6),"="&amp;$H$1)</f>
        <v>18</v>
      </c>
      <c r="I243" s="240">
        <f t="shared" ca="1" si="28"/>
        <v>21</v>
      </c>
      <c r="J243" s="68"/>
      <c r="AD243" s="68"/>
      <c r="AE243" s="223" t="s">
        <v>1137</v>
      </c>
      <c r="AF243" s="9"/>
      <c r="AG243" s="258" t="str">
        <f t="shared" ref="AG243:BA243" si="31">AG$1</f>
        <v>Page1</v>
      </c>
      <c r="AH243" s="258" t="str">
        <f t="shared" si="31"/>
        <v>Page2</v>
      </c>
      <c r="AI243" s="258" t="str">
        <f t="shared" si="31"/>
        <v>Page3</v>
      </c>
      <c r="AJ243" s="258" t="str">
        <f t="shared" si="31"/>
        <v>Page4</v>
      </c>
      <c r="AK243" s="258" t="str">
        <f t="shared" si="31"/>
        <v>Page5</v>
      </c>
      <c r="AL243" s="258" t="str">
        <f t="shared" si="31"/>
        <v>Page6</v>
      </c>
      <c r="AM243" s="258" t="str">
        <f t="shared" si="31"/>
        <v>Page7</v>
      </c>
      <c r="AN243" s="258" t="str">
        <f t="shared" si="31"/>
        <v>Page8</v>
      </c>
      <c r="AO243" s="258" t="str">
        <f t="shared" si="31"/>
        <v>Page9</v>
      </c>
      <c r="AP243" s="258" t="str">
        <f t="shared" si="31"/>
        <v>Page10</v>
      </c>
      <c r="AQ243" s="258" t="str">
        <f t="shared" si="31"/>
        <v>Page11</v>
      </c>
      <c r="AR243" s="258" t="str">
        <f t="shared" si="31"/>
        <v>Page12</v>
      </c>
      <c r="AS243" s="258" t="str">
        <f t="shared" si="31"/>
        <v>Page13</v>
      </c>
      <c r="AT243" s="258" t="str">
        <f t="shared" si="31"/>
        <v>Page14</v>
      </c>
      <c r="AU243" s="258" t="str">
        <f t="shared" si="31"/>
        <v>Page15</v>
      </c>
      <c r="AV243" s="258" t="str">
        <f t="shared" si="31"/>
        <v>Page16</v>
      </c>
      <c r="AW243" s="258" t="str">
        <f t="shared" si="31"/>
        <v>Page17</v>
      </c>
      <c r="AX243" s="258" t="str">
        <f t="shared" si="31"/>
        <v>Page18</v>
      </c>
      <c r="AY243" s="258" t="str">
        <f t="shared" si="31"/>
        <v>Page19</v>
      </c>
      <c r="AZ243" s="258" t="str">
        <f t="shared" si="31"/>
        <v>Page20</v>
      </c>
      <c r="BA243" s="258" t="str">
        <f t="shared" si="31"/>
        <v>Page21</v>
      </c>
    </row>
    <row r="244" spans="1:53" x14ac:dyDescent="0.25">
      <c r="A244" s="68"/>
      <c r="B244" s="241" t="str">
        <f>Modèle!B246</f>
        <v>Consultation</v>
      </c>
      <c r="C244" s="242" t="str">
        <f>Modèle!D246</f>
        <v>13.4.1</v>
      </c>
      <c r="D244" s="243" t="str">
        <f>Modèle!E246</f>
        <v>A</v>
      </c>
      <c r="E244" s="244">
        <f ca="1">COUNTIF(OFFSET(Synthèse!$G253,0,0,1,COUNTA(Synthèse!$10:$10)-6),"="&amp;$E$1)</f>
        <v>0</v>
      </c>
      <c r="F244" s="244">
        <f ca="1">COUNTIF(OFFSET(Synthèse!$G253,0,0,1,COUNTA(Synthèse!$10:$10)-6),"="&amp;$F$1)</f>
        <v>0</v>
      </c>
      <c r="G244" s="244">
        <f ca="1">COUNTIF(OFFSET(Synthèse!$G253,0,0,1,COUNTA(Synthèse!$10:$10)-6),"="&amp;$G$1)</f>
        <v>0</v>
      </c>
      <c r="H244" s="244">
        <f ca="1">COUNTIF(OFFSET(Synthèse!$G253,0,0,1,COUNTA(Synthèse!$10:$10)-6),"="&amp;$H$1)</f>
        <v>21</v>
      </c>
      <c r="I244" s="240">
        <f t="shared" ca="1" si="28"/>
        <v>21</v>
      </c>
      <c r="J244" s="68"/>
      <c r="AD244" s="68"/>
      <c r="AE244" s="224" t="str">
        <f t="shared" ref="AE244:AE275" si="32">$AE21</f>
        <v>1.1</v>
      </c>
      <c r="AF244" s="9"/>
      <c r="AG244" s="218">
        <f>IF(COUNTIFS(TabSynthez[Test],"="&amp;$AE21&amp;".*",TabSynthez[Page1],"Indéterminé")&gt;0,1,0)</f>
        <v>0</v>
      </c>
      <c r="AH244" s="218">
        <f>IF(COUNTIFS(TabSynthez[Test],"="&amp;$AE21&amp;".*",TabSynthez[Page2],"Indéterminé")&gt;0,1,0)</f>
        <v>0</v>
      </c>
      <c r="AI244" s="218">
        <f>IF(COUNTIFS(TabSynthez[Test],"="&amp;$AE21&amp;".*",TabSynthez[Page3],"Indéterminé")&gt;0,1,0)</f>
        <v>0</v>
      </c>
      <c r="AJ244" s="218">
        <f>IF(COUNTIFS(TabSynthez[Test],"="&amp;$AE21&amp;".*",TabSynthez[Page4],"Indéterminé")&gt;0,1,0)</f>
        <v>0</v>
      </c>
      <c r="AK244" s="218">
        <f>IF(COUNTIFS(TabSynthez[Test],"="&amp;$AE21&amp;".*",TabSynthez[Page5],"Indéterminé")&gt;0,1,0)</f>
        <v>0</v>
      </c>
      <c r="AL244" s="218">
        <f>IF(COUNTIFS(TabSynthez[Test],"="&amp;$AE21&amp;".*",TabSynthez[Page6],"Indéterminé")&gt;0,1,0)</f>
        <v>0</v>
      </c>
      <c r="AM244" s="218">
        <f>IF(COUNTIFS(TabSynthez[Test],"="&amp;$AE21&amp;".*",TabSynthez[Page7],"Indéterminé")&gt;0,1,0)</f>
        <v>0</v>
      </c>
      <c r="AN244" s="218">
        <f>IF(COUNTIFS(TabSynthez[Test],"="&amp;$AE21&amp;".*",TabSynthez[Page8],"Indéterminé")&gt;0,1,0)</f>
        <v>0</v>
      </c>
      <c r="AO244" s="218">
        <f>IF(COUNTIFS(TabSynthez[Test],"="&amp;$AE21&amp;".*",TabSynthez[Page9],"Indéterminé")&gt;0,1,0)</f>
        <v>0</v>
      </c>
      <c r="AP244" s="218">
        <f>IF(COUNTIFS(TabSynthez[Test],"="&amp;$AE21&amp;".*",TabSynthez[Page10],"Indéterminé")&gt;0,1,0)</f>
        <v>0</v>
      </c>
      <c r="AQ244" s="218">
        <f>IF(COUNTIFS(TabSynthez[Test],"="&amp;$AE21&amp;".*",TabSynthez[Page11],"Indéterminé")&gt;0,1,0)</f>
        <v>0</v>
      </c>
      <c r="AR244" s="218">
        <f>IF(COUNTIFS(TabSynthez[Test],"="&amp;$AE21&amp;".*",TabSynthez[Page12],"Indéterminé")&gt;0,1,0)</f>
        <v>0</v>
      </c>
      <c r="AS244" s="218">
        <f>IF(COUNTIFS(TabSynthez[Test],"="&amp;$AE21&amp;".*",TabSynthez[Page13],"Indéterminé")&gt;0,1,0)</f>
        <v>0</v>
      </c>
      <c r="AT244" s="218">
        <f>IF(COUNTIFS(TabSynthez[Test],"="&amp;$AE21&amp;".*",TabSynthez[Page14],"Indéterminé")&gt;0,1,0)</f>
        <v>0</v>
      </c>
      <c r="AU244" s="218">
        <f>IF(COUNTIFS(TabSynthez[Test],"="&amp;$AE21&amp;".*",TabSynthez[Page15],"Indéterminé")&gt;0,1,0)</f>
        <v>0</v>
      </c>
      <c r="AV244" s="218">
        <f>IF(COUNTIFS(TabSynthez[Test],"="&amp;$AE21&amp;".*",TabSynthez[Page16],"Indéterminé")&gt;0,1,0)</f>
        <v>0</v>
      </c>
      <c r="AW244" s="218">
        <f>IF(COUNTIFS(TabSynthez[Test],"="&amp;$AE21&amp;".*",TabSynthez[Page17],"Indéterminé")&gt;0,1,0)</f>
        <v>0</v>
      </c>
      <c r="AX244" s="218">
        <f>IF(COUNTIFS(TabSynthez[Test],"="&amp;$AE21&amp;".*",TabSynthez[Page18],"Indéterminé")&gt;0,1,0)</f>
        <v>0</v>
      </c>
      <c r="AY244" s="218">
        <f>IF(COUNTIFS(TabSynthez[Test],"="&amp;$AE21&amp;".*",TabSynthez[Page19],"Indéterminé")&gt;0,1,0)</f>
        <v>0</v>
      </c>
      <c r="AZ244" s="218">
        <f>IF(COUNTIFS(TabSynthez[Test],"="&amp;$AE21&amp;".*",TabSynthez[Page20],"Indéterminé")&gt;0,1,0)</f>
        <v>0</v>
      </c>
      <c r="BA244" s="218">
        <f>IF(COUNTIFS(TabSynthez[Test],"="&amp;$AE21&amp;".*",TabSynthez[Page21],"Indéterminé")&gt;0,1,0)</f>
        <v>0</v>
      </c>
    </row>
    <row r="245" spans="1:53" x14ac:dyDescent="0.25">
      <c r="A245" s="68"/>
      <c r="B245" s="236" t="str">
        <f>Modèle!B247</f>
        <v>Consultation</v>
      </c>
      <c r="C245" s="237" t="str">
        <f>Modèle!D247</f>
        <v>13.5.1</v>
      </c>
      <c r="D245" s="238" t="str">
        <f>Modèle!E247</f>
        <v>A</v>
      </c>
      <c r="E245" s="239">
        <f ca="1">COUNTIF(OFFSET(Synthèse!$G254,0,0,1,COUNTA(Synthèse!$10:$10)-6),"="&amp;$E$1)</f>
        <v>0</v>
      </c>
      <c r="F245" s="239">
        <f ca="1">COUNTIF(OFFSET(Synthèse!$G254,0,0,1,COUNTA(Synthèse!$10:$10)-6),"="&amp;$F$1)</f>
        <v>0</v>
      </c>
      <c r="G245" s="239">
        <f ca="1">COUNTIF(OFFSET(Synthèse!$G254,0,0,1,COUNTA(Synthèse!$10:$10)-6),"="&amp;$G$1)</f>
        <v>0</v>
      </c>
      <c r="H245" s="239">
        <f ca="1">COUNTIF(OFFSET(Synthèse!$G254,0,0,1,COUNTA(Synthèse!$10:$10)-6),"="&amp;$H$1)</f>
        <v>21</v>
      </c>
      <c r="I245" s="240">
        <f t="shared" ca="1" si="28"/>
        <v>21</v>
      </c>
      <c r="J245" s="68"/>
      <c r="AD245" s="68"/>
      <c r="AE245" s="224" t="str">
        <f t="shared" si="32"/>
        <v>1.2</v>
      </c>
      <c r="AF245" s="9"/>
      <c r="AG245" s="218">
        <f>IF(COUNTIFS(TabSynthez[Test],"="&amp;$AE22&amp;".*",TabSynthez[Page1],"Indéterminé")&gt;0,1,0)</f>
        <v>0</v>
      </c>
      <c r="AH245" s="218">
        <f>IF(COUNTIFS(TabSynthez[Test],"="&amp;$AE22&amp;".*",TabSynthez[Page2],"Indéterminé")&gt;0,1,0)</f>
        <v>0</v>
      </c>
      <c r="AI245" s="218">
        <f>IF(COUNTIFS(TabSynthez[Test],"="&amp;$AE22&amp;".*",TabSynthez[Page3],"Indéterminé")&gt;0,1,0)</f>
        <v>0</v>
      </c>
      <c r="AJ245" s="218">
        <f>IF(COUNTIFS(TabSynthez[Test],"="&amp;$AE22&amp;".*",TabSynthez[Page4],"Indéterminé")&gt;0,1,0)</f>
        <v>0</v>
      </c>
      <c r="AK245" s="218">
        <f>IF(COUNTIFS(TabSynthez[Test],"="&amp;$AE22&amp;".*",TabSynthez[Page5],"Indéterminé")&gt;0,1,0)</f>
        <v>0</v>
      </c>
      <c r="AL245" s="218">
        <f>IF(COUNTIFS(TabSynthez[Test],"="&amp;$AE22&amp;".*",TabSynthez[Page6],"Indéterminé")&gt;0,1,0)</f>
        <v>0</v>
      </c>
      <c r="AM245" s="218">
        <f>IF(COUNTIFS(TabSynthez[Test],"="&amp;$AE22&amp;".*",TabSynthez[Page7],"Indéterminé")&gt;0,1,0)</f>
        <v>0</v>
      </c>
      <c r="AN245" s="218">
        <f>IF(COUNTIFS(TabSynthez[Test],"="&amp;$AE22&amp;".*",TabSynthez[Page8],"Indéterminé")&gt;0,1,0)</f>
        <v>0</v>
      </c>
      <c r="AO245" s="218">
        <f>IF(COUNTIFS(TabSynthez[Test],"="&amp;$AE22&amp;".*",TabSynthez[Page9],"Indéterminé")&gt;0,1,0)</f>
        <v>0</v>
      </c>
      <c r="AP245" s="218">
        <f>IF(COUNTIFS(TabSynthez[Test],"="&amp;$AE22&amp;".*",TabSynthez[Page10],"Indéterminé")&gt;0,1,0)</f>
        <v>0</v>
      </c>
      <c r="AQ245" s="218">
        <f>IF(COUNTIFS(TabSynthez[Test],"="&amp;$AE22&amp;".*",TabSynthez[Page11],"Indéterminé")&gt;0,1,0)</f>
        <v>0</v>
      </c>
      <c r="AR245" s="218">
        <f>IF(COUNTIFS(TabSynthez[Test],"="&amp;$AE22&amp;".*",TabSynthez[Page12],"Indéterminé")&gt;0,1,0)</f>
        <v>0</v>
      </c>
      <c r="AS245" s="218">
        <f>IF(COUNTIFS(TabSynthez[Test],"="&amp;$AE22&amp;".*",TabSynthez[Page13],"Indéterminé")&gt;0,1,0)</f>
        <v>0</v>
      </c>
      <c r="AT245" s="218">
        <f>IF(COUNTIFS(TabSynthez[Test],"="&amp;$AE22&amp;".*",TabSynthez[Page14],"Indéterminé")&gt;0,1,0)</f>
        <v>0</v>
      </c>
      <c r="AU245" s="218">
        <f>IF(COUNTIFS(TabSynthez[Test],"="&amp;$AE22&amp;".*",TabSynthez[Page15],"Indéterminé")&gt;0,1,0)</f>
        <v>0</v>
      </c>
      <c r="AV245" s="218">
        <f>IF(COUNTIFS(TabSynthez[Test],"="&amp;$AE22&amp;".*",TabSynthez[Page16],"Indéterminé")&gt;0,1,0)</f>
        <v>0</v>
      </c>
      <c r="AW245" s="218">
        <f>IF(COUNTIFS(TabSynthez[Test],"="&amp;$AE22&amp;".*",TabSynthez[Page17],"Indéterminé")&gt;0,1,0)</f>
        <v>0</v>
      </c>
      <c r="AX245" s="218">
        <f>IF(COUNTIFS(TabSynthez[Test],"="&amp;$AE22&amp;".*",TabSynthez[Page18],"Indéterminé")&gt;0,1,0)</f>
        <v>0</v>
      </c>
      <c r="AY245" s="218">
        <f>IF(COUNTIFS(TabSynthez[Test],"="&amp;$AE22&amp;".*",TabSynthez[Page19],"Indéterminé")&gt;0,1,0)</f>
        <v>0</v>
      </c>
      <c r="AZ245" s="218">
        <f>IF(COUNTIFS(TabSynthez[Test],"="&amp;$AE22&amp;".*",TabSynthez[Page20],"Indéterminé")&gt;0,1,0)</f>
        <v>0</v>
      </c>
      <c r="BA245" s="218">
        <f>IF(COUNTIFS(TabSynthez[Test],"="&amp;$AE22&amp;".*",TabSynthez[Page21],"Indéterminé")&gt;0,1,0)</f>
        <v>0</v>
      </c>
    </row>
    <row r="246" spans="1:53" x14ac:dyDescent="0.25">
      <c r="A246" s="68"/>
      <c r="B246" s="241" t="str">
        <f>Modèle!B248</f>
        <v>Consultation</v>
      </c>
      <c r="C246" s="242" t="str">
        <f>Modèle!D248</f>
        <v>13.6.1</v>
      </c>
      <c r="D246" s="243" t="str">
        <f>Modèle!E248</f>
        <v>A</v>
      </c>
      <c r="E246" s="244">
        <f ca="1">COUNTIF(OFFSET(Synthèse!$G255,0,0,1,COUNTA(Synthèse!$10:$10)-6),"="&amp;$E$1)</f>
        <v>0</v>
      </c>
      <c r="F246" s="244">
        <f ca="1">COUNTIF(OFFSET(Synthèse!$G255,0,0,1,COUNTA(Synthèse!$10:$10)-6),"="&amp;$F$1)</f>
        <v>0</v>
      </c>
      <c r="G246" s="244">
        <f ca="1">COUNTIF(OFFSET(Synthèse!$G255,0,0,1,COUNTA(Synthèse!$10:$10)-6),"="&amp;$G$1)</f>
        <v>0</v>
      </c>
      <c r="H246" s="244">
        <f ca="1">COUNTIF(OFFSET(Synthèse!$G255,0,0,1,COUNTA(Synthèse!$10:$10)-6),"="&amp;$H$1)</f>
        <v>21</v>
      </c>
      <c r="I246" s="240">
        <f t="shared" ca="1" si="28"/>
        <v>21</v>
      </c>
      <c r="J246" s="68"/>
      <c r="AD246" s="68"/>
      <c r="AE246" s="224" t="str">
        <f t="shared" si="32"/>
        <v>1.3</v>
      </c>
      <c r="AF246" s="9"/>
      <c r="AG246" s="218">
        <f>IF(COUNTIFS(TabSynthez[Test],"="&amp;$AE23&amp;".*",TabSynthez[Page1],"Indéterminé")&gt;0,1,0)</f>
        <v>0</v>
      </c>
      <c r="AH246" s="218">
        <f>IF(COUNTIFS(TabSynthez[Test],"="&amp;$AE23&amp;".*",TabSynthez[Page2],"Indéterminé")&gt;0,1,0)</f>
        <v>0</v>
      </c>
      <c r="AI246" s="218">
        <f>IF(COUNTIFS(TabSynthez[Test],"="&amp;$AE23&amp;".*",TabSynthez[Page3],"Indéterminé")&gt;0,1,0)</f>
        <v>0</v>
      </c>
      <c r="AJ246" s="218">
        <f>IF(COUNTIFS(TabSynthez[Test],"="&amp;$AE23&amp;".*",TabSynthez[Page4],"Indéterminé")&gt;0,1,0)</f>
        <v>0</v>
      </c>
      <c r="AK246" s="218">
        <f>IF(COUNTIFS(TabSynthez[Test],"="&amp;$AE23&amp;".*",TabSynthez[Page5],"Indéterminé")&gt;0,1,0)</f>
        <v>0</v>
      </c>
      <c r="AL246" s="218">
        <f>IF(COUNTIFS(TabSynthez[Test],"="&amp;$AE23&amp;".*",TabSynthez[Page6],"Indéterminé")&gt;0,1,0)</f>
        <v>0</v>
      </c>
      <c r="AM246" s="218">
        <f>IF(COUNTIFS(TabSynthez[Test],"="&amp;$AE23&amp;".*",TabSynthez[Page7],"Indéterminé")&gt;0,1,0)</f>
        <v>0</v>
      </c>
      <c r="AN246" s="218">
        <f>IF(COUNTIFS(TabSynthez[Test],"="&amp;$AE23&amp;".*",TabSynthez[Page8],"Indéterminé")&gt;0,1,0)</f>
        <v>0</v>
      </c>
      <c r="AO246" s="218">
        <f>IF(COUNTIFS(TabSynthez[Test],"="&amp;$AE23&amp;".*",TabSynthez[Page9],"Indéterminé")&gt;0,1,0)</f>
        <v>0</v>
      </c>
      <c r="AP246" s="218">
        <f>IF(COUNTIFS(TabSynthez[Test],"="&amp;$AE23&amp;".*",TabSynthez[Page10],"Indéterminé")&gt;0,1,0)</f>
        <v>0</v>
      </c>
      <c r="AQ246" s="218">
        <f>IF(COUNTIFS(TabSynthez[Test],"="&amp;$AE23&amp;".*",TabSynthez[Page11],"Indéterminé")&gt;0,1,0)</f>
        <v>0</v>
      </c>
      <c r="AR246" s="218">
        <f>IF(COUNTIFS(TabSynthez[Test],"="&amp;$AE23&amp;".*",TabSynthez[Page12],"Indéterminé")&gt;0,1,0)</f>
        <v>0</v>
      </c>
      <c r="AS246" s="218">
        <f>IF(COUNTIFS(TabSynthez[Test],"="&amp;$AE23&amp;".*",TabSynthez[Page13],"Indéterminé")&gt;0,1,0)</f>
        <v>0</v>
      </c>
      <c r="AT246" s="218">
        <f>IF(COUNTIFS(TabSynthez[Test],"="&amp;$AE23&amp;".*",TabSynthez[Page14],"Indéterminé")&gt;0,1,0)</f>
        <v>0</v>
      </c>
      <c r="AU246" s="218">
        <f>IF(COUNTIFS(TabSynthez[Test],"="&amp;$AE23&amp;".*",TabSynthez[Page15],"Indéterminé")&gt;0,1,0)</f>
        <v>0</v>
      </c>
      <c r="AV246" s="218">
        <f>IF(COUNTIFS(TabSynthez[Test],"="&amp;$AE23&amp;".*",TabSynthez[Page16],"Indéterminé")&gt;0,1,0)</f>
        <v>0</v>
      </c>
      <c r="AW246" s="218">
        <f>IF(COUNTIFS(TabSynthez[Test],"="&amp;$AE23&amp;".*",TabSynthez[Page17],"Indéterminé")&gt;0,1,0)</f>
        <v>0</v>
      </c>
      <c r="AX246" s="218">
        <f>IF(COUNTIFS(TabSynthez[Test],"="&amp;$AE23&amp;".*",TabSynthez[Page18],"Indéterminé")&gt;0,1,0)</f>
        <v>0</v>
      </c>
      <c r="AY246" s="218">
        <f>IF(COUNTIFS(TabSynthez[Test],"="&amp;$AE23&amp;".*",TabSynthez[Page19],"Indéterminé")&gt;0,1,0)</f>
        <v>0</v>
      </c>
      <c r="AZ246" s="218">
        <f>IF(COUNTIFS(TabSynthez[Test],"="&amp;$AE23&amp;".*",TabSynthez[Page20],"Indéterminé")&gt;0,1,0)</f>
        <v>0</v>
      </c>
      <c r="BA246" s="218">
        <f>IF(COUNTIFS(TabSynthez[Test],"="&amp;$AE23&amp;".*",TabSynthez[Page21],"Indéterminé")&gt;0,1,0)</f>
        <v>0</v>
      </c>
    </row>
    <row r="247" spans="1:53" x14ac:dyDescent="0.25">
      <c r="A247" s="68"/>
      <c r="B247" s="236" t="str">
        <f>Modèle!B249</f>
        <v>Consultation</v>
      </c>
      <c r="C247" s="237" t="str">
        <f>Modèle!D249</f>
        <v>13.7.1</v>
      </c>
      <c r="D247" s="238" t="str">
        <f>Modèle!E249</f>
        <v>A</v>
      </c>
      <c r="E247" s="239">
        <f ca="1">COUNTIF(OFFSET(Synthèse!$G256,0,0,1,COUNTA(Synthèse!$10:$10)-6),"="&amp;$E$1)</f>
        <v>0</v>
      </c>
      <c r="F247" s="239">
        <f ca="1">COUNTIF(OFFSET(Synthèse!$G256,0,0,1,COUNTA(Synthèse!$10:$10)-6),"="&amp;$F$1)</f>
        <v>0</v>
      </c>
      <c r="G247" s="239">
        <f ca="1">COUNTIF(OFFSET(Synthèse!$G256,0,0,1,COUNTA(Synthèse!$10:$10)-6),"="&amp;$G$1)</f>
        <v>0</v>
      </c>
      <c r="H247" s="239">
        <f ca="1">COUNTIF(OFFSET(Synthèse!$G256,0,0,1,COUNTA(Synthèse!$10:$10)-6),"="&amp;$H$1)</f>
        <v>21</v>
      </c>
      <c r="I247" s="240">
        <f t="shared" ca="1" si="28"/>
        <v>21</v>
      </c>
      <c r="J247" s="68"/>
      <c r="AD247" s="68"/>
      <c r="AE247" s="224" t="str">
        <f t="shared" si="32"/>
        <v>1.4</v>
      </c>
      <c r="AF247" s="9"/>
      <c r="AG247" s="218">
        <f>IF(COUNTIFS(TabSynthez[Test],"="&amp;$AE24&amp;".*",TabSynthez[Page1],"Indéterminé")&gt;0,1,0)</f>
        <v>0</v>
      </c>
      <c r="AH247" s="218">
        <f>IF(COUNTIFS(TabSynthez[Test],"="&amp;$AE24&amp;".*",TabSynthez[Page2],"Indéterminé")&gt;0,1,0)</f>
        <v>0</v>
      </c>
      <c r="AI247" s="218">
        <f>IF(COUNTIFS(TabSynthez[Test],"="&amp;$AE24&amp;".*",TabSynthez[Page3],"Indéterminé")&gt;0,1,0)</f>
        <v>0</v>
      </c>
      <c r="AJ247" s="218">
        <f>IF(COUNTIFS(TabSynthez[Test],"="&amp;$AE24&amp;".*",TabSynthez[Page4],"Indéterminé")&gt;0,1,0)</f>
        <v>0</v>
      </c>
      <c r="AK247" s="218">
        <f>IF(COUNTIFS(TabSynthez[Test],"="&amp;$AE24&amp;".*",TabSynthez[Page5],"Indéterminé")&gt;0,1,0)</f>
        <v>0</v>
      </c>
      <c r="AL247" s="218">
        <f>IF(COUNTIFS(TabSynthez[Test],"="&amp;$AE24&amp;".*",TabSynthez[Page6],"Indéterminé")&gt;0,1,0)</f>
        <v>0</v>
      </c>
      <c r="AM247" s="218">
        <f>IF(COUNTIFS(TabSynthez[Test],"="&amp;$AE24&amp;".*",TabSynthez[Page7],"Indéterminé")&gt;0,1,0)</f>
        <v>0</v>
      </c>
      <c r="AN247" s="218">
        <f>IF(COUNTIFS(TabSynthez[Test],"="&amp;$AE24&amp;".*",TabSynthez[Page8],"Indéterminé")&gt;0,1,0)</f>
        <v>0</v>
      </c>
      <c r="AO247" s="218">
        <f>IF(COUNTIFS(TabSynthez[Test],"="&amp;$AE24&amp;".*",TabSynthez[Page9],"Indéterminé")&gt;0,1,0)</f>
        <v>0</v>
      </c>
      <c r="AP247" s="218">
        <f>IF(COUNTIFS(TabSynthez[Test],"="&amp;$AE24&amp;".*",TabSynthez[Page10],"Indéterminé")&gt;0,1,0)</f>
        <v>0</v>
      </c>
      <c r="AQ247" s="218">
        <f>IF(COUNTIFS(TabSynthez[Test],"="&amp;$AE24&amp;".*",TabSynthez[Page11],"Indéterminé")&gt;0,1,0)</f>
        <v>0</v>
      </c>
      <c r="AR247" s="218">
        <f>IF(COUNTIFS(TabSynthez[Test],"="&amp;$AE24&amp;".*",TabSynthez[Page12],"Indéterminé")&gt;0,1,0)</f>
        <v>0</v>
      </c>
      <c r="AS247" s="218">
        <f>IF(COUNTIFS(TabSynthez[Test],"="&amp;$AE24&amp;".*",TabSynthez[Page13],"Indéterminé")&gt;0,1,0)</f>
        <v>0</v>
      </c>
      <c r="AT247" s="218">
        <f>IF(COUNTIFS(TabSynthez[Test],"="&amp;$AE24&amp;".*",TabSynthez[Page14],"Indéterminé")&gt;0,1,0)</f>
        <v>0</v>
      </c>
      <c r="AU247" s="218">
        <f>IF(COUNTIFS(TabSynthez[Test],"="&amp;$AE24&amp;".*",TabSynthez[Page15],"Indéterminé")&gt;0,1,0)</f>
        <v>0</v>
      </c>
      <c r="AV247" s="218">
        <f>IF(COUNTIFS(TabSynthez[Test],"="&amp;$AE24&amp;".*",TabSynthez[Page16],"Indéterminé")&gt;0,1,0)</f>
        <v>0</v>
      </c>
      <c r="AW247" s="218">
        <f>IF(COUNTIFS(TabSynthez[Test],"="&amp;$AE24&amp;".*",TabSynthez[Page17],"Indéterminé")&gt;0,1,0)</f>
        <v>0</v>
      </c>
      <c r="AX247" s="218">
        <f>IF(COUNTIFS(TabSynthez[Test],"="&amp;$AE24&amp;".*",TabSynthez[Page18],"Indéterminé")&gt;0,1,0)</f>
        <v>0</v>
      </c>
      <c r="AY247" s="218">
        <f>IF(COUNTIFS(TabSynthez[Test],"="&amp;$AE24&amp;".*",TabSynthez[Page19],"Indéterminé")&gt;0,1,0)</f>
        <v>0</v>
      </c>
      <c r="AZ247" s="218">
        <f>IF(COUNTIFS(TabSynthez[Test],"="&amp;$AE24&amp;".*",TabSynthez[Page20],"Indéterminé")&gt;0,1,0)</f>
        <v>0</v>
      </c>
      <c r="BA247" s="218">
        <f>IF(COUNTIFS(TabSynthez[Test],"="&amp;$AE24&amp;".*",TabSynthez[Page21],"Indéterminé")&gt;0,1,0)</f>
        <v>0</v>
      </c>
    </row>
    <row r="248" spans="1:53" x14ac:dyDescent="0.25">
      <c r="A248" s="68"/>
      <c r="B248" s="236" t="str">
        <f>Modèle!B250</f>
        <v>Consultation</v>
      </c>
      <c r="C248" s="237" t="str">
        <f>Modèle!D250</f>
        <v>13.7.2</v>
      </c>
      <c r="D248" s="238" t="str">
        <f>Modèle!E250</f>
        <v>A</v>
      </c>
      <c r="E248" s="239">
        <f ca="1">COUNTIF(OFFSET(Synthèse!$G257,0,0,1,COUNTA(Synthèse!$10:$10)-6),"="&amp;$E$1)</f>
        <v>0</v>
      </c>
      <c r="F248" s="239">
        <f ca="1">COUNTIF(OFFSET(Synthèse!$G257,0,0,1,COUNTA(Synthèse!$10:$10)-6),"="&amp;$F$1)</f>
        <v>0</v>
      </c>
      <c r="G248" s="239">
        <f ca="1">COUNTIF(OFFSET(Synthèse!$G257,0,0,1,COUNTA(Synthèse!$10:$10)-6),"="&amp;$G$1)</f>
        <v>0</v>
      </c>
      <c r="H248" s="239">
        <f ca="1">COUNTIF(OFFSET(Synthèse!$G257,0,0,1,COUNTA(Synthèse!$10:$10)-6),"="&amp;$H$1)</f>
        <v>21</v>
      </c>
      <c r="I248" s="240">
        <f t="shared" ca="1" si="28"/>
        <v>21</v>
      </c>
      <c r="J248" s="68"/>
      <c r="AD248" s="68"/>
      <c r="AE248" s="224" t="str">
        <f t="shared" si="32"/>
        <v>1.5</v>
      </c>
      <c r="AF248" s="9"/>
      <c r="AG248" s="218">
        <f>IF(COUNTIFS(TabSynthez[Test],"="&amp;$AE25&amp;".*",TabSynthez[Page1],"Indéterminé")&gt;0,1,0)</f>
        <v>0</v>
      </c>
      <c r="AH248" s="218">
        <f>IF(COUNTIFS(TabSynthez[Test],"="&amp;$AE25&amp;".*",TabSynthez[Page2],"Indéterminé")&gt;0,1,0)</f>
        <v>0</v>
      </c>
      <c r="AI248" s="218">
        <f>IF(COUNTIFS(TabSynthez[Test],"="&amp;$AE25&amp;".*",TabSynthez[Page3],"Indéterminé")&gt;0,1,0)</f>
        <v>0</v>
      </c>
      <c r="AJ248" s="218">
        <f>IF(COUNTIFS(TabSynthez[Test],"="&amp;$AE25&amp;".*",TabSynthez[Page4],"Indéterminé")&gt;0,1,0)</f>
        <v>0</v>
      </c>
      <c r="AK248" s="218">
        <f>IF(COUNTIFS(TabSynthez[Test],"="&amp;$AE25&amp;".*",TabSynthez[Page5],"Indéterminé")&gt;0,1,0)</f>
        <v>0</v>
      </c>
      <c r="AL248" s="218">
        <f>IF(COUNTIFS(TabSynthez[Test],"="&amp;$AE25&amp;".*",TabSynthez[Page6],"Indéterminé")&gt;0,1,0)</f>
        <v>0</v>
      </c>
      <c r="AM248" s="218">
        <f>IF(COUNTIFS(TabSynthez[Test],"="&amp;$AE25&amp;".*",TabSynthez[Page7],"Indéterminé")&gt;0,1,0)</f>
        <v>0</v>
      </c>
      <c r="AN248" s="218">
        <f>IF(COUNTIFS(TabSynthez[Test],"="&amp;$AE25&amp;".*",TabSynthez[Page8],"Indéterminé")&gt;0,1,0)</f>
        <v>0</v>
      </c>
      <c r="AO248" s="218">
        <f>IF(COUNTIFS(TabSynthez[Test],"="&amp;$AE25&amp;".*",TabSynthez[Page9],"Indéterminé")&gt;0,1,0)</f>
        <v>0</v>
      </c>
      <c r="AP248" s="218">
        <f>IF(COUNTIFS(TabSynthez[Test],"="&amp;$AE25&amp;".*",TabSynthez[Page10],"Indéterminé")&gt;0,1,0)</f>
        <v>0</v>
      </c>
      <c r="AQ248" s="218">
        <f>IF(COUNTIFS(TabSynthez[Test],"="&amp;$AE25&amp;".*",TabSynthez[Page11],"Indéterminé")&gt;0,1,0)</f>
        <v>0</v>
      </c>
      <c r="AR248" s="218">
        <f>IF(COUNTIFS(TabSynthez[Test],"="&amp;$AE25&amp;".*",TabSynthez[Page12],"Indéterminé")&gt;0,1,0)</f>
        <v>0</v>
      </c>
      <c r="AS248" s="218">
        <f>IF(COUNTIFS(TabSynthez[Test],"="&amp;$AE25&amp;".*",TabSynthez[Page13],"Indéterminé")&gt;0,1,0)</f>
        <v>0</v>
      </c>
      <c r="AT248" s="218">
        <f>IF(COUNTIFS(TabSynthez[Test],"="&amp;$AE25&amp;".*",TabSynthez[Page14],"Indéterminé")&gt;0,1,0)</f>
        <v>0</v>
      </c>
      <c r="AU248" s="218">
        <f>IF(COUNTIFS(TabSynthez[Test],"="&amp;$AE25&amp;".*",TabSynthez[Page15],"Indéterminé")&gt;0,1,0)</f>
        <v>0</v>
      </c>
      <c r="AV248" s="218">
        <f>IF(COUNTIFS(TabSynthez[Test],"="&amp;$AE25&amp;".*",TabSynthez[Page16],"Indéterminé")&gt;0,1,0)</f>
        <v>0</v>
      </c>
      <c r="AW248" s="218">
        <f>IF(COUNTIFS(TabSynthez[Test],"="&amp;$AE25&amp;".*",TabSynthez[Page17],"Indéterminé")&gt;0,1,0)</f>
        <v>0</v>
      </c>
      <c r="AX248" s="218">
        <f>IF(COUNTIFS(TabSynthez[Test],"="&amp;$AE25&amp;".*",TabSynthez[Page18],"Indéterminé")&gt;0,1,0)</f>
        <v>0</v>
      </c>
      <c r="AY248" s="218">
        <f>IF(COUNTIFS(TabSynthez[Test],"="&amp;$AE25&amp;".*",TabSynthez[Page19],"Indéterminé")&gt;0,1,0)</f>
        <v>0</v>
      </c>
      <c r="AZ248" s="218">
        <f>IF(COUNTIFS(TabSynthez[Test],"="&amp;$AE25&amp;".*",TabSynthez[Page20],"Indéterminé")&gt;0,1,0)</f>
        <v>0</v>
      </c>
      <c r="BA248" s="218">
        <f>IF(COUNTIFS(TabSynthez[Test],"="&amp;$AE25&amp;".*",TabSynthez[Page21],"Indéterminé")&gt;0,1,0)</f>
        <v>0</v>
      </c>
    </row>
    <row r="249" spans="1:53" x14ac:dyDescent="0.25">
      <c r="A249" s="68"/>
      <c r="B249" s="236" t="str">
        <f>Modèle!B251</f>
        <v>Consultation</v>
      </c>
      <c r="C249" s="237" t="str">
        <f>Modèle!D251</f>
        <v>13.7.3</v>
      </c>
      <c r="D249" s="238" t="str">
        <f>Modèle!E251</f>
        <v>A</v>
      </c>
      <c r="E249" s="239">
        <f ca="1">COUNTIF(OFFSET(Synthèse!$G258,0,0,1,COUNTA(Synthèse!$10:$10)-6),"="&amp;$E$1)</f>
        <v>0</v>
      </c>
      <c r="F249" s="239">
        <f ca="1">COUNTIF(OFFSET(Synthèse!$G258,0,0,1,COUNTA(Synthèse!$10:$10)-6),"="&amp;$F$1)</f>
        <v>0</v>
      </c>
      <c r="G249" s="239">
        <f ca="1">COUNTIF(OFFSET(Synthèse!$G258,0,0,1,COUNTA(Synthèse!$10:$10)-6),"="&amp;$G$1)</f>
        <v>0</v>
      </c>
      <c r="H249" s="239">
        <f ca="1">COUNTIF(OFFSET(Synthèse!$G258,0,0,1,COUNTA(Synthèse!$10:$10)-6),"="&amp;$H$1)</f>
        <v>21</v>
      </c>
      <c r="I249" s="240">
        <f t="shared" ca="1" si="28"/>
        <v>21</v>
      </c>
      <c r="J249" s="68"/>
      <c r="AD249" s="68"/>
      <c r="AE249" s="224" t="str">
        <f t="shared" si="32"/>
        <v>1.6</v>
      </c>
      <c r="AF249" s="9"/>
      <c r="AG249" s="218">
        <f>IF(COUNTIFS(TabSynthez[Test],"="&amp;$AE26&amp;".*",TabSynthez[Page1],"Indéterminé")&gt;0,1,0)</f>
        <v>0</v>
      </c>
      <c r="AH249" s="218">
        <f>IF(COUNTIFS(TabSynthez[Test],"="&amp;$AE26&amp;".*",TabSynthez[Page2],"Indéterminé")&gt;0,1,0)</f>
        <v>0</v>
      </c>
      <c r="AI249" s="218">
        <f>IF(COUNTIFS(TabSynthez[Test],"="&amp;$AE26&amp;".*",TabSynthez[Page3],"Indéterminé")&gt;0,1,0)</f>
        <v>0</v>
      </c>
      <c r="AJ249" s="218">
        <f>IF(COUNTIFS(TabSynthez[Test],"="&amp;$AE26&amp;".*",TabSynthez[Page4],"Indéterminé")&gt;0,1,0)</f>
        <v>0</v>
      </c>
      <c r="AK249" s="218">
        <f>IF(COUNTIFS(TabSynthez[Test],"="&amp;$AE26&amp;".*",TabSynthez[Page5],"Indéterminé")&gt;0,1,0)</f>
        <v>0</v>
      </c>
      <c r="AL249" s="218">
        <f>IF(COUNTIFS(TabSynthez[Test],"="&amp;$AE26&amp;".*",TabSynthez[Page6],"Indéterminé")&gt;0,1,0)</f>
        <v>0</v>
      </c>
      <c r="AM249" s="218">
        <f>IF(COUNTIFS(TabSynthez[Test],"="&amp;$AE26&amp;".*",TabSynthez[Page7],"Indéterminé")&gt;0,1,0)</f>
        <v>0</v>
      </c>
      <c r="AN249" s="218">
        <f>IF(COUNTIFS(TabSynthez[Test],"="&amp;$AE26&amp;".*",TabSynthez[Page8],"Indéterminé")&gt;0,1,0)</f>
        <v>0</v>
      </c>
      <c r="AO249" s="218">
        <f>IF(COUNTIFS(TabSynthez[Test],"="&amp;$AE26&amp;".*",TabSynthez[Page9],"Indéterminé")&gt;0,1,0)</f>
        <v>0</v>
      </c>
      <c r="AP249" s="218">
        <f>IF(COUNTIFS(TabSynthez[Test],"="&amp;$AE26&amp;".*",TabSynthez[Page10],"Indéterminé")&gt;0,1,0)</f>
        <v>0</v>
      </c>
      <c r="AQ249" s="218">
        <f>IF(COUNTIFS(TabSynthez[Test],"="&amp;$AE26&amp;".*",TabSynthez[Page11],"Indéterminé")&gt;0,1,0)</f>
        <v>0</v>
      </c>
      <c r="AR249" s="218">
        <f>IF(COUNTIFS(TabSynthez[Test],"="&amp;$AE26&amp;".*",TabSynthez[Page12],"Indéterminé")&gt;0,1,0)</f>
        <v>0</v>
      </c>
      <c r="AS249" s="218">
        <f>IF(COUNTIFS(TabSynthez[Test],"="&amp;$AE26&amp;".*",TabSynthez[Page13],"Indéterminé")&gt;0,1,0)</f>
        <v>0</v>
      </c>
      <c r="AT249" s="218">
        <f>IF(COUNTIFS(TabSynthez[Test],"="&amp;$AE26&amp;".*",TabSynthez[Page14],"Indéterminé")&gt;0,1,0)</f>
        <v>0</v>
      </c>
      <c r="AU249" s="218">
        <f>IF(COUNTIFS(TabSynthez[Test],"="&amp;$AE26&amp;".*",TabSynthez[Page15],"Indéterminé")&gt;0,1,0)</f>
        <v>0</v>
      </c>
      <c r="AV249" s="218">
        <f>IF(COUNTIFS(TabSynthez[Test],"="&amp;$AE26&amp;".*",TabSynthez[Page16],"Indéterminé")&gt;0,1,0)</f>
        <v>0</v>
      </c>
      <c r="AW249" s="218">
        <f>IF(COUNTIFS(TabSynthez[Test],"="&amp;$AE26&amp;".*",TabSynthez[Page17],"Indéterminé")&gt;0,1,0)</f>
        <v>0</v>
      </c>
      <c r="AX249" s="218">
        <f>IF(COUNTIFS(TabSynthez[Test],"="&amp;$AE26&amp;".*",TabSynthez[Page18],"Indéterminé")&gt;0,1,0)</f>
        <v>0</v>
      </c>
      <c r="AY249" s="218">
        <f>IF(COUNTIFS(TabSynthez[Test],"="&amp;$AE26&amp;".*",TabSynthez[Page19],"Indéterminé")&gt;0,1,0)</f>
        <v>0</v>
      </c>
      <c r="AZ249" s="218">
        <f>IF(COUNTIFS(TabSynthez[Test],"="&amp;$AE26&amp;".*",TabSynthez[Page20],"Indéterminé")&gt;0,1,0)</f>
        <v>0</v>
      </c>
      <c r="BA249" s="218">
        <f>IF(COUNTIFS(TabSynthez[Test],"="&amp;$AE26&amp;".*",TabSynthez[Page21],"Indéterminé")&gt;0,1,0)</f>
        <v>0</v>
      </c>
    </row>
    <row r="250" spans="1:53" x14ac:dyDescent="0.25">
      <c r="A250" s="68"/>
      <c r="B250" s="241" t="str">
        <f>Modèle!B252</f>
        <v>Consultation</v>
      </c>
      <c r="C250" s="242" t="str">
        <f>Modèle!D252</f>
        <v>13.8.1</v>
      </c>
      <c r="D250" s="243" t="str">
        <f>Modèle!E252</f>
        <v>A</v>
      </c>
      <c r="E250" s="244">
        <f ca="1">COUNTIF(OFFSET(Synthèse!$G259,0,0,1,COUNTA(Synthèse!$10:$10)-6),"="&amp;$E$1)</f>
        <v>0</v>
      </c>
      <c r="F250" s="244">
        <f ca="1">COUNTIF(OFFSET(Synthèse!$G259,0,0,1,COUNTA(Synthèse!$10:$10)-6),"="&amp;$F$1)</f>
        <v>1</v>
      </c>
      <c r="G250" s="244">
        <f ca="1">COUNTIF(OFFSET(Synthèse!$G259,0,0,1,COUNTA(Synthèse!$10:$10)-6),"="&amp;$G$1)</f>
        <v>0</v>
      </c>
      <c r="H250" s="244">
        <f ca="1">COUNTIF(OFFSET(Synthèse!$G259,0,0,1,COUNTA(Synthèse!$10:$10)-6),"="&amp;$H$1)</f>
        <v>20</v>
      </c>
      <c r="I250" s="240">
        <f t="shared" ca="1" si="28"/>
        <v>21</v>
      </c>
      <c r="J250" s="68"/>
      <c r="AD250" s="68"/>
      <c r="AE250" s="224" t="str">
        <f t="shared" si="32"/>
        <v>1.7</v>
      </c>
      <c r="AF250" s="9"/>
      <c r="AG250" s="218">
        <f>IF(COUNTIFS(TabSynthez[Test],"="&amp;$AE27&amp;".*",TabSynthez[Page1],"Indéterminé")&gt;0,1,0)</f>
        <v>0</v>
      </c>
      <c r="AH250" s="218">
        <f>IF(COUNTIFS(TabSynthez[Test],"="&amp;$AE27&amp;".*",TabSynthez[Page2],"Indéterminé")&gt;0,1,0)</f>
        <v>0</v>
      </c>
      <c r="AI250" s="218">
        <f>IF(COUNTIFS(TabSynthez[Test],"="&amp;$AE27&amp;".*",TabSynthez[Page3],"Indéterminé")&gt;0,1,0)</f>
        <v>0</v>
      </c>
      <c r="AJ250" s="218">
        <f>IF(COUNTIFS(TabSynthez[Test],"="&amp;$AE27&amp;".*",TabSynthez[Page4],"Indéterminé")&gt;0,1,0)</f>
        <v>0</v>
      </c>
      <c r="AK250" s="218">
        <f>IF(COUNTIFS(TabSynthez[Test],"="&amp;$AE27&amp;".*",TabSynthez[Page5],"Indéterminé")&gt;0,1,0)</f>
        <v>0</v>
      </c>
      <c r="AL250" s="218">
        <f>IF(COUNTIFS(TabSynthez[Test],"="&amp;$AE27&amp;".*",TabSynthez[Page6],"Indéterminé")&gt;0,1,0)</f>
        <v>0</v>
      </c>
      <c r="AM250" s="218">
        <f>IF(COUNTIFS(TabSynthez[Test],"="&amp;$AE27&amp;".*",TabSynthez[Page7],"Indéterminé")&gt;0,1,0)</f>
        <v>0</v>
      </c>
      <c r="AN250" s="218">
        <f>IF(COUNTIFS(TabSynthez[Test],"="&amp;$AE27&amp;".*",TabSynthez[Page8],"Indéterminé")&gt;0,1,0)</f>
        <v>0</v>
      </c>
      <c r="AO250" s="218">
        <f>IF(COUNTIFS(TabSynthez[Test],"="&amp;$AE27&amp;".*",TabSynthez[Page9],"Indéterminé")&gt;0,1,0)</f>
        <v>0</v>
      </c>
      <c r="AP250" s="218">
        <f>IF(COUNTIFS(TabSynthez[Test],"="&amp;$AE27&amp;".*",TabSynthez[Page10],"Indéterminé")&gt;0,1,0)</f>
        <v>0</v>
      </c>
      <c r="AQ250" s="218">
        <f>IF(COUNTIFS(TabSynthez[Test],"="&amp;$AE27&amp;".*",TabSynthez[Page11],"Indéterminé")&gt;0,1,0)</f>
        <v>0</v>
      </c>
      <c r="AR250" s="218">
        <f>IF(COUNTIFS(TabSynthez[Test],"="&amp;$AE27&amp;".*",TabSynthez[Page12],"Indéterminé")&gt;0,1,0)</f>
        <v>0</v>
      </c>
      <c r="AS250" s="218">
        <f>IF(COUNTIFS(TabSynthez[Test],"="&amp;$AE27&amp;".*",TabSynthez[Page13],"Indéterminé")&gt;0,1,0)</f>
        <v>0</v>
      </c>
      <c r="AT250" s="218">
        <f>IF(COUNTIFS(TabSynthez[Test],"="&amp;$AE27&amp;".*",TabSynthez[Page14],"Indéterminé")&gt;0,1,0)</f>
        <v>0</v>
      </c>
      <c r="AU250" s="218">
        <f>IF(COUNTIFS(TabSynthez[Test],"="&amp;$AE27&amp;".*",TabSynthez[Page15],"Indéterminé")&gt;0,1,0)</f>
        <v>0</v>
      </c>
      <c r="AV250" s="218">
        <f>IF(COUNTIFS(TabSynthez[Test],"="&amp;$AE27&amp;".*",TabSynthez[Page16],"Indéterminé")&gt;0,1,0)</f>
        <v>0</v>
      </c>
      <c r="AW250" s="218">
        <f>IF(COUNTIFS(TabSynthez[Test],"="&amp;$AE27&amp;".*",TabSynthez[Page17],"Indéterminé")&gt;0,1,0)</f>
        <v>0</v>
      </c>
      <c r="AX250" s="218">
        <f>IF(COUNTIFS(TabSynthez[Test],"="&amp;$AE27&amp;".*",TabSynthez[Page18],"Indéterminé")&gt;0,1,0)</f>
        <v>0</v>
      </c>
      <c r="AY250" s="218">
        <f>IF(COUNTIFS(TabSynthez[Test],"="&amp;$AE27&amp;".*",TabSynthez[Page19],"Indéterminé")&gt;0,1,0)</f>
        <v>0</v>
      </c>
      <c r="AZ250" s="218">
        <f>IF(COUNTIFS(TabSynthez[Test],"="&amp;$AE27&amp;".*",TabSynthez[Page20],"Indéterminé")&gt;0,1,0)</f>
        <v>0</v>
      </c>
      <c r="BA250" s="218">
        <f>IF(COUNTIFS(TabSynthez[Test],"="&amp;$AE27&amp;".*",TabSynthez[Page21],"Indéterminé")&gt;0,1,0)</f>
        <v>0</v>
      </c>
    </row>
    <row r="251" spans="1:53" x14ac:dyDescent="0.25">
      <c r="A251" s="68"/>
      <c r="B251" s="241" t="str">
        <f>Modèle!B253</f>
        <v>Consultation</v>
      </c>
      <c r="C251" s="242" t="str">
        <f>Modèle!D253</f>
        <v>13.8.2</v>
      </c>
      <c r="D251" s="243" t="str">
        <f>Modèle!E253</f>
        <v>A</v>
      </c>
      <c r="E251" s="244">
        <f ca="1">COUNTIF(OFFSET(Synthèse!$G260,0,0,1,COUNTA(Synthèse!$10:$10)-6),"="&amp;$E$1)</f>
        <v>0</v>
      </c>
      <c r="F251" s="244">
        <f ca="1">COUNTIF(OFFSET(Synthèse!$G260,0,0,1,COUNTA(Synthèse!$10:$10)-6),"="&amp;$F$1)</f>
        <v>0</v>
      </c>
      <c r="G251" s="244">
        <f ca="1">COUNTIF(OFFSET(Synthèse!$G260,0,0,1,COUNTA(Synthèse!$10:$10)-6),"="&amp;$G$1)</f>
        <v>0</v>
      </c>
      <c r="H251" s="244">
        <f ca="1">COUNTIF(OFFSET(Synthèse!$G260,0,0,1,COUNTA(Synthèse!$10:$10)-6),"="&amp;$H$1)</f>
        <v>21</v>
      </c>
      <c r="I251" s="240">
        <f t="shared" ca="1" si="28"/>
        <v>21</v>
      </c>
      <c r="J251" s="68"/>
      <c r="AD251" s="68"/>
      <c r="AE251" s="224" t="str">
        <f t="shared" si="32"/>
        <v>1.8</v>
      </c>
      <c r="AF251" s="9"/>
      <c r="AG251" s="218">
        <f>IF(COUNTIFS(TabSynthez[Test],"="&amp;$AE28&amp;".*",TabSynthez[Page1],"Indéterminé")&gt;0,1,0)</f>
        <v>0</v>
      </c>
      <c r="AH251" s="218">
        <f>IF(COUNTIFS(TabSynthez[Test],"="&amp;$AE28&amp;".*",TabSynthez[Page2],"Indéterminé")&gt;0,1,0)</f>
        <v>0</v>
      </c>
      <c r="AI251" s="218">
        <f>IF(COUNTIFS(TabSynthez[Test],"="&amp;$AE28&amp;".*",TabSynthez[Page3],"Indéterminé")&gt;0,1,0)</f>
        <v>0</v>
      </c>
      <c r="AJ251" s="218">
        <f>IF(COUNTIFS(TabSynthez[Test],"="&amp;$AE28&amp;".*",TabSynthez[Page4],"Indéterminé")&gt;0,1,0)</f>
        <v>0</v>
      </c>
      <c r="AK251" s="218">
        <f>IF(COUNTIFS(TabSynthez[Test],"="&amp;$AE28&amp;".*",TabSynthez[Page5],"Indéterminé")&gt;0,1,0)</f>
        <v>0</v>
      </c>
      <c r="AL251" s="218">
        <f>IF(COUNTIFS(TabSynthez[Test],"="&amp;$AE28&amp;".*",TabSynthez[Page6],"Indéterminé")&gt;0,1,0)</f>
        <v>0</v>
      </c>
      <c r="AM251" s="218">
        <f>IF(COUNTIFS(TabSynthez[Test],"="&amp;$AE28&amp;".*",TabSynthez[Page7],"Indéterminé")&gt;0,1,0)</f>
        <v>0</v>
      </c>
      <c r="AN251" s="218">
        <f>IF(COUNTIFS(TabSynthez[Test],"="&amp;$AE28&amp;".*",TabSynthez[Page8],"Indéterminé")&gt;0,1,0)</f>
        <v>0</v>
      </c>
      <c r="AO251" s="218">
        <f>IF(COUNTIFS(TabSynthez[Test],"="&amp;$AE28&amp;".*",TabSynthez[Page9],"Indéterminé")&gt;0,1,0)</f>
        <v>0</v>
      </c>
      <c r="AP251" s="218">
        <f>IF(COUNTIFS(TabSynthez[Test],"="&amp;$AE28&amp;".*",TabSynthez[Page10],"Indéterminé")&gt;0,1,0)</f>
        <v>0</v>
      </c>
      <c r="AQ251" s="218">
        <f>IF(COUNTIFS(TabSynthez[Test],"="&amp;$AE28&amp;".*",TabSynthez[Page11],"Indéterminé")&gt;0,1,0)</f>
        <v>0</v>
      </c>
      <c r="AR251" s="218">
        <f>IF(COUNTIFS(TabSynthez[Test],"="&amp;$AE28&amp;".*",TabSynthez[Page12],"Indéterminé")&gt;0,1,0)</f>
        <v>0</v>
      </c>
      <c r="AS251" s="218">
        <f>IF(COUNTIFS(TabSynthez[Test],"="&amp;$AE28&amp;".*",TabSynthez[Page13],"Indéterminé")&gt;0,1,0)</f>
        <v>0</v>
      </c>
      <c r="AT251" s="218">
        <f>IF(COUNTIFS(TabSynthez[Test],"="&amp;$AE28&amp;".*",TabSynthez[Page14],"Indéterminé")&gt;0,1,0)</f>
        <v>0</v>
      </c>
      <c r="AU251" s="218">
        <f>IF(COUNTIFS(TabSynthez[Test],"="&amp;$AE28&amp;".*",TabSynthez[Page15],"Indéterminé")&gt;0,1,0)</f>
        <v>0</v>
      </c>
      <c r="AV251" s="218">
        <f>IF(COUNTIFS(TabSynthez[Test],"="&amp;$AE28&amp;".*",TabSynthez[Page16],"Indéterminé")&gt;0,1,0)</f>
        <v>0</v>
      </c>
      <c r="AW251" s="218">
        <f>IF(COUNTIFS(TabSynthez[Test],"="&amp;$AE28&amp;".*",TabSynthez[Page17],"Indéterminé")&gt;0,1,0)</f>
        <v>0</v>
      </c>
      <c r="AX251" s="218">
        <f>IF(COUNTIFS(TabSynthez[Test],"="&amp;$AE28&amp;".*",TabSynthez[Page18],"Indéterminé")&gt;0,1,0)</f>
        <v>0</v>
      </c>
      <c r="AY251" s="218">
        <f>IF(COUNTIFS(TabSynthez[Test],"="&amp;$AE28&amp;".*",TabSynthez[Page19],"Indéterminé")&gt;0,1,0)</f>
        <v>0</v>
      </c>
      <c r="AZ251" s="218">
        <f>IF(COUNTIFS(TabSynthez[Test],"="&amp;$AE28&amp;".*",TabSynthez[Page20],"Indéterminé")&gt;0,1,0)</f>
        <v>0</v>
      </c>
      <c r="BA251" s="218">
        <f>IF(COUNTIFS(TabSynthez[Test],"="&amp;$AE28&amp;".*",TabSynthez[Page21],"Indéterminé")&gt;0,1,0)</f>
        <v>0</v>
      </c>
    </row>
    <row r="252" spans="1:53" x14ac:dyDescent="0.25">
      <c r="A252" s="68"/>
      <c r="B252" s="236" t="str">
        <f>Modèle!B254</f>
        <v>Consultation</v>
      </c>
      <c r="C252" s="237" t="str">
        <f>Modèle!D254</f>
        <v>13.9.1</v>
      </c>
      <c r="D252" s="238" t="str">
        <f>Modèle!E254</f>
        <v>AA</v>
      </c>
      <c r="E252" s="239">
        <f ca="1">COUNTIF(OFFSET(Synthèse!$G261,0,0,1,COUNTA(Synthèse!$10:$10)-6),"="&amp;$E$1)</f>
        <v>0</v>
      </c>
      <c r="F252" s="239">
        <f ca="1">COUNTIF(OFFSET(Synthèse!$G261,0,0,1,COUNTA(Synthèse!$10:$10)-6),"="&amp;$F$1)</f>
        <v>21</v>
      </c>
      <c r="G252" s="239">
        <f ca="1">COUNTIF(OFFSET(Synthèse!$G261,0,0,1,COUNTA(Synthèse!$10:$10)-6),"="&amp;$G$1)</f>
        <v>0</v>
      </c>
      <c r="H252" s="239">
        <f ca="1">COUNTIF(OFFSET(Synthèse!$G261,0,0,1,COUNTA(Synthèse!$10:$10)-6),"="&amp;$H$1)</f>
        <v>0</v>
      </c>
      <c r="I252" s="240">
        <f t="shared" ca="1" si="28"/>
        <v>21</v>
      </c>
      <c r="J252" s="68"/>
      <c r="AD252" s="68"/>
      <c r="AE252" s="224" t="str">
        <f t="shared" si="32"/>
        <v>1.9</v>
      </c>
      <c r="AF252" s="9"/>
      <c r="AG252" s="218">
        <f>IF(COUNTIFS(TabSynthez[Test],"="&amp;$AE29&amp;".*",TabSynthez[Page1],"Indéterminé")&gt;0,1,0)</f>
        <v>0</v>
      </c>
      <c r="AH252" s="218">
        <f>IF(COUNTIFS(TabSynthez[Test],"="&amp;$AE29&amp;".*",TabSynthez[Page2],"Indéterminé")&gt;0,1,0)</f>
        <v>0</v>
      </c>
      <c r="AI252" s="218">
        <f>IF(COUNTIFS(TabSynthez[Test],"="&amp;$AE29&amp;".*",TabSynthez[Page3],"Indéterminé")&gt;0,1,0)</f>
        <v>0</v>
      </c>
      <c r="AJ252" s="218">
        <f>IF(COUNTIFS(TabSynthez[Test],"="&amp;$AE29&amp;".*",TabSynthez[Page4],"Indéterminé")&gt;0,1,0)</f>
        <v>0</v>
      </c>
      <c r="AK252" s="218">
        <f>IF(COUNTIFS(TabSynthez[Test],"="&amp;$AE29&amp;".*",TabSynthez[Page5],"Indéterminé")&gt;0,1,0)</f>
        <v>0</v>
      </c>
      <c r="AL252" s="218">
        <f>IF(COUNTIFS(TabSynthez[Test],"="&amp;$AE29&amp;".*",TabSynthez[Page6],"Indéterminé")&gt;0,1,0)</f>
        <v>0</v>
      </c>
      <c r="AM252" s="218">
        <f>IF(COUNTIFS(TabSynthez[Test],"="&amp;$AE29&amp;".*",TabSynthez[Page7],"Indéterminé")&gt;0,1,0)</f>
        <v>0</v>
      </c>
      <c r="AN252" s="218">
        <f>IF(COUNTIFS(TabSynthez[Test],"="&amp;$AE29&amp;".*",TabSynthez[Page8],"Indéterminé")&gt;0,1,0)</f>
        <v>0</v>
      </c>
      <c r="AO252" s="218">
        <f>IF(COUNTIFS(TabSynthez[Test],"="&amp;$AE29&amp;".*",TabSynthez[Page9],"Indéterminé")&gt;0,1,0)</f>
        <v>0</v>
      </c>
      <c r="AP252" s="218">
        <f>IF(COUNTIFS(TabSynthez[Test],"="&amp;$AE29&amp;".*",TabSynthez[Page10],"Indéterminé")&gt;0,1,0)</f>
        <v>0</v>
      </c>
      <c r="AQ252" s="218">
        <f>IF(COUNTIFS(TabSynthez[Test],"="&amp;$AE29&amp;".*",TabSynthez[Page11],"Indéterminé")&gt;0,1,0)</f>
        <v>0</v>
      </c>
      <c r="AR252" s="218">
        <f>IF(COUNTIFS(TabSynthez[Test],"="&amp;$AE29&amp;".*",TabSynthez[Page12],"Indéterminé")&gt;0,1,0)</f>
        <v>0</v>
      </c>
      <c r="AS252" s="218">
        <f>IF(COUNTIFS(TabSynthez[Test],"="&amp;$AE29&amp;".*",TabSynthez[Page13],"Indéterminé")&gt;0,1,0)</f>
        <v>0</v>
      </c>
      <c r="AT252" s="218">
        <f>IF(COUNTIFS(TabSynthez[Test],"="&amp;$AE29&amp;".*",TabSynthez[Page14],"Indéterminé")&gt;0,1,0)</f>
        <v>0</v>
      </c>
      <c r="AU252" s="218">
        <f>IF(COUNTIFS(TabSynthez[Test],"="&amp;$AE29&amp;".*",TabSynthez[Page15],"Indéterminé")&gt;0,1,0)</f>
        <v>0</v>
      </c>
      <c r="AV252" s="218">
        <f>IF(COUNTIFS(TabSynthez[Test],"="&amp;$AE29&amp;".*",TabSynthez[Page16],"Indéterminé")&gt;0,1,0)</f>
        <v>0</v>
      </c>
      <c r="AW252" s="218">
        <f>IF(COUNTIFS(TabSynthez[Test],"="&amp;$AE29&amp;".*",TabSynthez[Page17],"Indéterminé")&gt;0,1,0)</f>
        <v>0</v>
      </c>
      <c r="AX252" s="218">
        <f>IF(COUNTIFS(TabSynthez[Test],"="&amp;$AE29&amp;".*",TabSynthez[Page18],"Indéterminé")&gt;0,1,0)</f>
        <v>0</v>
      </c>
      <c r="AY252" s="218">
        <f>IF(COUNTIFS(TabSynthez[Test],"="&amp;$AE29&amp;".*",TabSynthez[Page19],"Indéterminé")&gt;0,1,0)</f>
        <v>0</v>
      </c>
      <c r="AZ252" s="218">
        <f>IF(COUNTIFS(TabSynthez[Test],"="&amp;$AE29&amp;".*",TabSynthez[Page20],"Indéterminé")&gt;0,1,0)</f>
        <v>0</v>
      </c>
      <c r="BA252" s="218">
        <f>IF(COUNTIFS(TabSynthez[Test],"="&amp;$AE29&amp;".*",TabSynthez[Page21],"Indéterminé")&gt;0,1,0)</f>
        <v>0</v>
      </c>
    </row>
    <row r="253" spans="1:53" x14ac:dyDescent="0.25">
      <c r="A253" s="68"/>
      <c r="B253" s="241" t="str">
        <f>Modèle!B255</f>
        <v>Consultation</v>
      </c>
      <c r="C253" s="242" t="str">
        <f>Modèle!D255</f>
        <v>13.10.1</v>
      </c>
      <c r="D253" s="243" t="str">
        <f>Modèle!E255</f>
        <v>A</v>
      </c>
      <c r="E253" s="244">
        <f ca="1">COUNTIF(OFFSET(Synthèse!$G262,0,0,1,COUNTA(Synthèse!$10:$10)-6),"="&amp;$E$1)</f>
        <v>0</v>
      </c>
      <c r="F253" s="244">
        <f ca="1">COUNTIF(OFFSET(Synthèse!$G262,0,0,1,COUNTA(Synthèse!$10:$10)-6),"="&amp;$F$1)</f>
        <v>0</v>
      </c>
      <c r="G253" s="244">
        <f ca="1">COUNTIF(OFFSET(Synthèse!$G262,0,0,1,COUNTA(Synthèse!$10:$10)-6),"="&amp;$G$1)</f>
        <v>0</v>
      </c>
      <c r="H253" s="244">
        <f ca="1">COUNTIF(OFFSET(Synthèse!$G262,0,0,1,COUNTA(Synthèse!$10:$10)-6),"="&amp;$H$1)</f>
        <v>21</v>
      </c>
      <c r="I253" s="240">
        <f t="shared" ca="1" si="28"/>
        <v>21</v>
      </c>
      <c r="J253" s="68"/>
      <c r="AD253" s="68"/>
      <c r="AE253" s="224" t="str">
        <f t="shared" si="32"/>
        <v>2.1</v>
      </c>
      <c r="AF253" s="9"/>
      <c r="AG253" s="218">
        <f>IF(COUNTIFS(TabSynthez[Test],"="&amp;$AE30&amp;".*",TabSynthez[Page1],"Indéterminé")&gt;0,1,0)</f>
        <v>0</v>
      </c>
      <c r="AH253" s="218">
        <f>IF(COUNTIFS(TabSynthez[Test],"="&amp;$AE30&amp;".*",TabSynthez[Page2],"Indéterminé")&gt;0,1,0)</f>
        <v>0</v>
      </c>
      <c r="AI253" s="218">
        <f>IF(COUNTIFS(TabSynthez[Test],"="&amp;$AE30&amp;".*",TabSynthez[Page3],"Indéterminé")&gt;0,1,0)</f>
        <v>0</v>
      </c>
      <c r="AJ253" s="218">
        <f>IF(COUNTIFS(TabSynthez[Test],"="&amp;$AE30&amp;".*",TabSynthez[Page4],"Indéterminé")&gt;0,1,0)</f>
        <v>0</v>
      </c>
      <c r="AK253" s="218">
        <f>IF(COUNTIFS(TabSynthez[Test],"="&amp;$AE30&amp;".*",TabSynthez[Page5],"Indéterminé")&gt;0,1,0)</f>
        <v>0</v>
      </c>
      <c r="AL253" s="218">
        <f>IF(COUNTIFS(TabSynthez[Test],"="&amp;$AE30&amp;".*",TabSynthez[Page6],"Indéterminé")&gt;0,1,0)</f>
        <v>0</v>
      </c>
      <c r="AM253" s="218">
        <f>IF(COUNTIFS(TabSynthez[Test],"="&amp;$AE30&amp;".*",TabSynthez[Page7],"Indéterminé")&gt;0,1,0)</f>
        <v>0</v>
      </c>
      <c r="AN253" s="218">
        <f>IF(COUNTIFS(TabSynthez[Test],"="&amp;$AE30&amp;".*",TabSynthez[Page8],"Indéterminé")&gt;0,1,0)</f>
        <v>0</v>
      </c>
      <c r="AO253" s="218">
        <f>IF(COUNTIFS(TabSynthez[Test],"="&amp;$AE30&amp;".*",TabSynthez[Page9],"Indéterminé")&gt;0,1,0)</f>
        <v>0</v>
      </c>
      <c r="AP253" s="218">
        <f>IF(COUNTIFS(TabSynthez[Test],"="&amp;$AE30&amp;".*",TabSynthez[Page10],"Indéterminé")&gt;0,1,0)</f>
        <v>0</v>
      </c>
      <c r="AQ253" s="218">
        <f>IF(COUNTIFS(TabSynthez[Test],"="&amp;$AE30&amp;".*",TabSynthez[Page11],"Indéterminé")&gt;0,1,0)</f>
        <v>0</v>
      </c>
      <c r="AR253" s="218">
        <f>IF(COUNTIFS(TabSynthez[Test],"="&amp;$AE30&amp;".*",TabSynthez[Page12],"Indéterminé")&gt;0,1,0)</f>
        <v>0</v>
      </c>
      <c r="AS253" s="218">
        <f>IF(COUNTIFS(TabSynthez[Test],"="&amp;$AE30&amp;".*",TabSynthez[Page13],"Indéterminé")&gt;0,1,0)</f>
        <v>0</v>
      </c>
      <c r="AT253" s="218">
        <f>IF(COUNTIFS(TabSynthez[Test],"="&amp;$AE30&amp;".*",TabSynthez[Page14],"Indéterminé")&gt;0,1,0)</f>
        <v>0</v>
      </c>
      <c r="AU253" s="218">
        <f>IF(COUNTIFS(TabSynthez[Test],"="&amp;$AE30&amp;".*",TabSynthez[Page15],"Indéterminé")&gt;0,1,0)</f>
        <v>0</v>
      </c>
      <c r="AV253" s="218">
        <f>IF(COUNTIFS(TabSynthez[Test],"="&amp;$AE30&amp;".*",TabSynthez[Page16],"Indéterminé")&gt;0,1,0)</f>
        <v>0</v>
      </c>
      <c r="AW253" s="218">
        <f>IF(COUNTIFS(TabSynthez[Test],"="&amp;$AE30&amp;".*",TabSynthez[Page17],"Indéterminé")&gt;0,1,0)</f>
        <v>0</v>
      </c>
      <c r="AX253" s="218">
        <f>IF(COUNTIFS(TabSynthez[Test],"="&amp;$AE30&amp;".*",TabSynthez[Page18],"Indéterminé")&gt;0,1,0)</f>
        <v>0</v>
      </c>
      <c r="AY253" s="218">
        <f>IF(COUNTIFS(TabSynthez[Test],"="&amp;$AE30&amp;".*",TabSynthez[Page19],"Indéterminé")&gt;0,1,0)</f>
        <v>0</v>
      </c>
      <c r="AZ253" s="218">
        <f>IF(COUNTIFS(TabSynthez[Test],"="&amp;$AE30&amp;".*",TabSynthez[Page20],"Indéterminé")&gt;0,1,0)</f>
        <v>0</v>
      </c>
      <c r="BA253" s="218">
        <f>IF(COUNTIFS(TabSynthez[Test],"="&amp;$AE30&amp;".*",TabSynthez[Page21],"Indéterminé")&gt;0,1,0)</f>
        <v>0</v>
      </c>
    </row>
    <row r="254" spans="1:53" x14ac:dyDescent="0.25">
      <c r="A254" s="68"/>
      <c r="B254" s="241" t="str">
        <f>Modèle!B256</f>
        <v>Consultation</v>
      </c>
      <c r="C254" s="242" t="str">
        <f>Modèle!D256</f>
        <v>13.10.2</v>
      </c>
      <c r="D254" s="243" t="str">
        <f>Modèle!E256</f>
        <v>A</v>
      </c>
      <c r="E254" s="244">
        <f ca="1">COUNTIF(OFFSET(Synthèse!$G263,0,0,1,COUNTA(Synthèse!$10:$10)-6),"="&amp;$E$1)</f>
        <v>0</v>
      </c>
      <c r="F254" s="244">
        <f ca="1">COUNTIF(OFFSET(Synthèse!$G263,0,0,1,COUNTA(Synthèse!$10:$10)-6),"="&amp;$F$1)</f>
        <v>0</v>
      </c>
      <c r="G254" s="244">
        <f ca="1">COUNTIF(OFFSET(Synthèse!$G263,0,0,1,COUNTA(Synthèse!$10:$10)-6),"="&amp;$G$1)</f>
        <v>0</v>
      </c>
      <c r="H254" s="244">
        <f ca="1">COUNTIF(OFFSET(Synthèse!$G263,0,0,1,COUNTA(Synthèse!$10:$10)-6),"="&amp;$H$1)</f>
        <v>21</v>
      </c>
      <c r="I254" s="240">
        <f t="shared" ca="1" si="28"/>
        <v>21</v>
      </c>
      <c r="J254" s="68"/>
      <c r="AD254" s="68"/>
      <c r="AE254" s="224" t="str">
        <f t="shared" si="32"/>
        <v>2.2</v>
      </c>
      <c r="AF254" s="9"/>
      <c r="AG254" s="218">
        <f>IF(COUNTIFS(TabSynthez[Test],"="&amp;$AE31&amp;".*",TabSynthez[Page1],"Indéterminé")&gt;0,1,0)</f>
        <v>0</v>
      </c>
      <c r="AH254" s="218">
        <f>IF(COUNTIFS(TabSynthez[Test],"="&amp;$AE31&amp;".*",TabSynthez[Page2],"Indéterminé")&gt;0,1,0)</f>
        <v>0</v>
      </c>
      <c r="AI254" s="218">
        <f>IF(COUNTIFS(TabSynthez[Test],"="&amp;$AE31&amp;".*",TabSynthez[Page3],"Indéterminé")&gt;0,1,0)</f>
        <v>0</v>
      </c>
      <c r="AJ254" s="218">
        <f>IF(COUNTIFS(TabSynthez[Test],"="&amp;$AE31&amp;".*",TabSynthez[Page4],"Indéterminé")&gt;0,1,0)</f>
        <v>0</v>
      </c>
      <c r="AK254" s="218">
        <f>IF(COUNTIFS(TabSynthez[Test],"="&amp;$AE31&amp;".*",TabSynthez[Page5],"Indéterminé")&gt;0,1,0)</f>
        <v>0</v>
      </c>
      <c r="AL254" s="218">
        <f>IF(COUNTIFS(TabSynthez[Test],"="&amp;$AE31&amp;".*",TabSynthez[Page6],"Indéterminé")&gt;0,1,0)</f>
        <v>0</v>
      </c>
      <c r="AM254" s="218">
        <f>IF(COUNTIFS(TabSynthez[Test],"="&amp;$AE31&amp;".*",TabSynthez[Page7],"Indéterminé")&gt;0,1,0)</f>
        <v>0</v>
      </c>
      <c r="AN254" s="218">
        <f>IF(COUNTIFS(TabSynthez[Test],"="&amp;$AE31&amp;".*",TabSynthez[Page8],"Indéterminé")&gt;0,1,0)</f>
        <v>0</v>
      </c>
      <c r="AO254" s="218">
        <f>IF(COUNTIFS(TabSynthez[Test],"="&amp;$AE31&amp;".*",TabSynthez[Page9],"Indéterminé")&gt;0,1,0)</f>
        <v>0</v>
      </c>
      <c r="AP254" s="218">
        <f>IF(COUNTIFS(TabSynthez[Test],"="&amp;$AE31&amp;".*",TabSynthez[Page10],"Indéterminé")&gt;0,1,0)</f>
        <v>0</v>
      </c>
      <c r="AQ254" s="218">
        <f>IF(COUNTIFS(TabSynthez[Test],"="&amp;$AE31&amp;".*",TabSynthez[Page11],"Indéterminé")&gt;0,1,0)</f>
        <v>0</v>
      </c>
      <c r="AR254" s="218">
        <f>IF(COUNTIFS(TabSynthez[Test],"="&amp;$AE31&amp;".*",TabSynthez[Page12],"Indéterminé")&gt;0,1,0)</f>
        <v>0</v>
      </c>
      <c r="AS254" s="218">
        <f>IF(COUNTIFS(TabSynthez[Test],"="&amp;$AE31&amp;".*",TabSynthez[Page13],"Indéterminé")&gt;0,1,0)</f>
        <v>0</v>
      </c>
      <c r="AT254" s="218">
        <f>IF(COUNTIFS(TabSynthez[Test],"="&amp;$AE31&amp;".*",TabSynthez[Page14],"Indéterminé")&gt;0,1,0)</f>
        <v>0</v>
      </c>
      <c r="AU254" s="218">
        <f>IF(COUNTIFS(TabSynthez[Test],"="&amp;$AE31&amp;".*",TabSynthez[Page15],"Indéterminé")&gt;0,1,0)</f>
        <v>0</v>
      </c>
      <c r="AV254" s="218">
        <f>IF(COUNTIFS(TabSynthez[Test],"="&amp;$AE31&amp;".*",TabSynthez[Page16],"Indéterminé")&gt;0,1,0)</f>
        <v>0</v>
      </c>
      <c r="AW254" s="218">
        <f>IF(COUNTIFS(TabSynthez[Test],"="&amp;$AE31&amp;".*",TabSynthez[Page17],"Indéterminé")&gt;0,1,0)</f>
        <v>0</v>
      </c>
      <c r="AX254" s="218">
        <f>IF(COUNTIFS(TabSynthez[Test],"="&amp;$AE31&amp;".*",TabSynthez[Page18],"Indéterminé")&gt;0,1,0)</f>
        <v>0</v>
      </c>
      <c r="AY254" s="218">
        <f>IF(COUNTIFS(TabSynthez[Test],"="&amp;$AE31&amp;".*",TabSynthez[Page19],"Indéterminé")&gt;0,1,0)</f>
        <v>0</v>
      </c>
      <c r="AZ254" s="218">
        <f>IF(COUNTIFS(TabSynthez[Test],"="&amp;$AE31&amp;".*",TabSynthez[Page20],"Indéterminé")&gt;0,1,0)</f>
        <v>0</v>
      </c>
      <c r="BA254" s="218">
        <f>IF(COUNTIFS(TabSynthez[Test],"="&amp;$AE31&amp;".*",TabSynthez[Page21],"Indéterminé")&gt;0,1,0)</f>
        <v>0</v>
      </c>
    </row>
    <row r="255" spans="1:53" x14ac:dyDescent="0.25">
      <c r="A255" s="68"/>
      <c r="B255" s="236" t="str">
        <f>Modèle!B257</f>
        <v>Consultation</v>
      </c>
      <c r="C255" s="237" t="str">
        <f>Modèle!D257</f>
        <v>13.11.1</v>
      </c>
      <c r="D255" s="238" t="str">
        <f>Modèle!E257</f>
        <v>A</v>
      </c>
      <c r="E255" s="239">
        <f ca="1">COUNTIF(OFFSET(Synthèse!$G264,0,0,1,COUNTA(Synthèse!$10:$10)-6),"="&amp;$E$1)</f>
        <v>0</v>
      </c>
      <c r="F255" s="239">
        <f ca="1">COUNTIF(OFFSET(Synthèse!$G264,0,0,1,COUNTA(Synthèse!$10:$10)-6),"="&amp;$F$1)</f>
        <v>0</v>
      </c>
      <c r="G255" s="239">
        <f ca="1">COUNTIF(OFFSET(Synthèse!$G264,0,0,1,COUNTA(Synthèse!$10:$10)-6),"="&amp;$G$1)</f>
        <v>0</v>
      </c>
      <c r="H255" s="239">
        <f ca="1">COUNTIF(OFFSET(Synthèse!$G264,0,0,1,COUNTA(Synthèse!$10:$10)-6),"="&amp;$H$1)</f>
        <v>21</v>
      </c>
      <c r="I255" s="240">
        <f t="shared" ca="1" si="28"/>
        <v>21</v>
      </c>
      <c r="J255" s="68"/>
      <c r="AD255" s="68"/>
      <c r="AE255" s="224" t="str">
        <f t="shared" si="32"/>
        <v>3.1</v>
      </c>
      <c r="AF255" s="9"/>
      <c r="AG255" s="218">
        <f>IF(COUNTIFS(TabSynthez[Test],"="&amp;$AE32&amp;".*",TabSynthez[Page1],"Indéterminé")&gt;0,1,0)</f>
        <v>0</v>
      </c>
      <c r="AH255" s="218">
        <f>IF(COUNTIFS(TabSynthez[Test],"="&amp;$AE32&amp;".*",TabSynthez[Page2],"Indéterminé")&gt;0,1,0)</f>
        <v>0</v>
      </c>
      <c r="AI255" s="218">
        <f>IF(COUNTIFS(TabSynthez[Test],"="&amp;$AE32&amp;".*",TabSynthez[Page3],"Indéterminé")&gt;0,1,0)</f>
        <v>0</v>
      </c>
      <c r="AJ255" s="218">
        <f>IF(COUNTIFS(TabSynthez[Test],"="&amp;$AE32&amp;".*",TabSynthez[Page4],"Indéterminé")&gt;0,1,0)</f>
        <v>0</v>
      </c>
      <c r="AK255" s="218">
        <f>IF(COUNTIFS(TabSynthez[Test],"="&amp;$AE32&amp;".*",TabSynthez[Page5],"Indéterminé")&gt;0,1,0)</f>
        <v>0</v>
      </c>
      <c r="AL255" s="218">
        <f>IF(COUNTIFS(TabSynthez[Test],"="&amp;$AE32&amp;".*",TabSynthez[Page6],"Indéterminé")&gt;0,1,0)</f>
        <v>0</v>
      </c>
      <c r="AM255" s="218">
        <f>IF(COUNTIFS(TabSynthez[Test],"="&amp;$AE32&amp;".*",TabSynthez[Page7],"Indéterminé")&gt;0,1,0)</f>
        <v>0</v>
      </c>
      <c r="AN255" s="218">
        <f>IF(COUNTIFS(TabSynthez[Test],"="&amp;$AE32&amp;".*",TabSynthez[Page8],"Indéterminé")&gt;0,1,0)</f>
        <v>0</v>
      </c>
      <c r="AO255" s="218">
        <f>IF(COUNTIFS(TabSynthez[Test],"="&amp;$AE32&amp;".*",TabSynthez[Page9],"Indéterminé")&gt;0,1,0)</f>
        <v>0</v>
      </c>
      <c r="AP255" s="218">
        <f>IF(COUNTIFS(TabSynthez[Test],"="&amp;$AE32&amp;".*",TabSynthez[Page10],"Indéterminé")&gt;0,1,0)</f>
        <v>0</v>
      </c>
      <c r="AQ255" s="218">
        <f>IF(COUNTIFS(TabSynthez[Test],"="&amp;$AE32&amp;".*",TabSynthez[Page11],"Indéterminé")&gt;0,1,0)</f>
        <v>0</v>
      </c>
      <c r="AR255" s="218">
        <f>IF(COUNTIFS(TabSynthez[Test],"="&amp;$AE32&amp;".*",TabSynthez[Page12],"Indéterminé")&gt;0,1,0)</f>
        <v>0</v>
      </c>
      <c r="AS255" s="218">
        <f>IF(COUNTIFS(TabSynthez[Test],"="&amp;$AE32&amp;".*",TabSynthez[Page13],"Indéterminé")&gt;0,1,0)</f>
        <v>0</v>
      </c>
      <c r="AT255" s="218">
        <f>IF(COUNTIFS(TabSynthez[Test],"="&amp;$AE32&amp;".*",TabSynthez[Page14],"Indéterminé")&gt;0,1,0)</f>
        <v>0</v>
      </c>
      <c r="AU255" s="218">
        <f>IF(COUNTIFS(TabSynthez[Test],"="&amp;$AE32&amp;".*",TabSynthez[Page15],"Indéterminé")&gt;0,1,0)</f>
        <v>0</v>
      </c>
      <c r="AV255" s="218">
        <f>IF(COUNTIFS(TabSynthez[Test],"="&amp;$AE32&amp;".*",TabSynthez[Page16],"Indéterminé")&gt;0,1,0)</f>
        <v>0</v>
      </c>
      <c r="AW255" s="218">
        <f>IF(COUNTIFS(TabSynthez[Test],"="&amp;$AE32&amp;".*",TabSynthez[Page17],"Indéterminé")&gt;0,1,0)</f>
        <v>0</v>
      </c>
      <c r="AX255" s="218">
        <f>IF(COUNTIFS(TabSynthez[Test],"="&amp;$AE32&amp;".*",TabSynthez[Page18],"Indéterminé")&gt;0,1,0)</f>
        <v>0</v>
      </c>
      <c r="AY255" s="218">
        <f>IF(COUNTIFS(TabSynthez[Test],"="&amp;$AE32&amp;".*",TabSynthez[Page19],"Indéterminé")&gt;0,1,0)</f>
        <v>0</v>
      </c>
      <c r="AZ255" s="218">
        <f>IF(COUNTIFS(TabSynthez[Test],"="&amp;$AE32&amp;".*",TabSynthez[Page20],"Indéterminé")&gt;0,1,0)</f>
        <v>0</v>
      </c>
      <c r="BA255" s="218">
        <f>IF(COUNTIFS(TabSynthez[Test],"="&amp;$AE32&amp;".*",TabSynthez[Page21],"Indéterminé")&gt;0,1,0)</f>
        <v>0</v>
      </c>
    </row>
    <row r="256" spans="1:53" x14ac:dyDescent="0.25">
      <c r="A256" s="68"/>
      <c r="B256" s="241" t="str">
        <f>Modèle!B258</f>
        <v>Consultation</v>
      </c>
      <c r="C256" s="242" t="str">
        <f>Modèle!D258</f>
        <v>13.12.1</v>
      </c>
      <c r="D256" s="243" t="str">
        <f>Modèle!E258</f>
        <v>A</v>
      </c>
      <c r="E256" s="244">
        <f ca="1">COUNTIF(OFFSET(Synthèse!$G265,0,0,1,COUNTA(Synthèse!$10:$10)-6),"="&amp;$E$1)</f>
        <v>0</v>
      </c>
      <c r="F256" s="244">
        <f ca="1">COUNTIF(OFFSET(Synthèse!$G265,0,0,1,COUNTA(Synthèse!$10:$10)-6),"="&amp;$F$1)</f>
        <v>0</v>
      </c>
      <c r="G256" s="244">
        <f ca="1">COUNTIF(OFFSET(Synthèse!$G265,0,0,1,COUNTA(Synthèse!$10:$10)-6),"="&amp;$G$1)</f>
        <v>0</v>
      </c>
      <c r="H256" s="244">
        <f ca="1">COUNTIF(OFFSET(Synthèse!$G265,0,0,1,COUNTA(Synthèse!$10:$10)-6),"="&amp;$H$1)</f>
        <v>21</v>
      </c>
      <c r="I256" s="240">
        <f t="shared" ca="1" si="28"/>
        <v>21</v>
      </c>
      <c r="J256" s="68"/>
      <c r="AD256" s="68"/>
      <c r="AE256" s="224" t="str">
        <f t="shared" si="32"/>
        <v>3.2</v>
      </c>
      <c r="AF256" s="9"/>
      <c r="AG256" s="218">
        <f>IF(COUNTIFS(TabSynthez[Test],"="&amp;$AE33&amp;".*",TabSynthez[Page1],"Indéterminé")&gt;0,1,0)</f>
        <v>0</v>
      </c>
      <c r="AH256" s="218">
        <f>IF(COUNTIFS(TabSynthez[Test],"="&amp;$AE33&amp;".*",TabSynthez[Page2],"Indéterminé")&gt;0,1,0)</f>
        <v>0</v>
      </c>
      <c r="AI256" s="218">
        <f>IF(COUNTIFS(TabSynthez[Test],"="&amp;$AE33&amp;".*",TabSynthez[Page3],"Indéterminé")&gt;0,1,0)</f>
        <v>0</v>
      </c>
      <c r="AJ256" s="218">
        <f>IF(COUNTIFS(TabSynthez[Test],"="&amp;$AE33&amp;".*",TabSynthez[Page4],"Indéterminé")&gt;0,1,0)</f>
        <v>0</v>
      </c>
      <c r="AK256" s="218">
        <f>IF(COUNTIFS(TabSynthez[Test],"="&amp;$AE33&amp;".*",TabSynthez[Page5],"Indéterminé")&gt;0,1,0)</f>
        <v>0</v>
      </c>
      <c r="AL256" s="218">
        <f>IF(COUNTIFS(TabSynthez[Test],"="&amp;$AE33&amp;".*",TabSynthez[Page6],"Indéterminé")&gt;0,1,0)</f>
        <v>0</v>
      </c>
      <c r="AM256" s="218">
        <f>IF(COUNTIFS(TabSynthez[Test],"="&amp;$AE33&amp;".*",TabSynthez[Page7],"Indéterminé")&gt;0,1,0)</f>
        <v>0</v>
      </c>
      <c r="AN256" s="218">
        <f>IF(COUNTIFS(TabSynthez[Test],"="&amp;$AE33&amp;".*",TabSynthez[Page8],"Indéterminé")&gt;0,1,0)</f>
        <v>0</v>
      </c>
      <c r="AO256" s="218">
        <f>IF(COUNTIFS(TabSynthez[Test],"="&amp;$AE33&amp;".*",TabSynthez[Page9],"Indéterminé")&gt;0,1,0)</f>
        <v>0</v>
      </c>
      <c r="AP256" s="218">
        <f>IF(COUNTIFS(TabSynthez[Test],"="&amp;$AE33&amp;".*",TabSynthez[Page10],"Indéterminé")&gt;0,1,0)</f>
        <v>0</v>
      </c>
      <c r="AQ256" s="218">
        <f>IF(COUNTIFS(TabSynthez[Test],"="&amp;$AE33&amp;".*",TabSynthez[Page11],"Indéterminé")&gt;0,1,0)</f>
        <v>0</v>
      </c>
      <c r="AR256" s="218">
        <f>IF(COUNTIFS(TabSynthez[Test],"="&amp;$AE33&amp;".*",TabSynthez[Page12],"Indéterminé")&gt;0,1,0)</f>
        <v>0</v>
      </c>
      <c r="AS256" s="218">
        <f>IF(COUNTIFS(TabSynthez[Test],"="&amp;$AE33&amp;".*",TabSynthez[Page13],"Indéterminé")&gt;0,1,0)</f>
        <v>0</v>
      </c>
      <c r="AT256" s="218">
        <f>IF(COUNTIFS(TabSynthez[Test],"="&amp;$AE33&amp;".*",TabSynthez[Page14],"Indéterminé")&gt;0,1,0)</f>
        <v>0</v>
      </c>
      <c r="AU256" s="218">
        <f>IF(COUNTIFS(TabSynthez[Test],"="&amp;$AE33&amp;".*",TabSynthez[Page15],"Indéterminé")&gt;0,1,0)</f>
        <v>0</v>
      </c>
      <c r="AV256" s="218">
        <f>IF(COUNTIFS(TabSynthez[Test],"="&amp;$AE33&amp;".*",TabSynthez[Page16],"Indéterminé")&gt;0,1,0)</f>
        <v>0</v>
      </c>
      <c r="AW256" s="218">
        <f>IF(COUNTIFS(TabSynthez[Test],"="&amp;$AE33&amp;".*",TabSynthez[Page17],"Indéterminé")&gt;0,1,0)</f>
        <v>0</v>
      </c>
      <c r="AX256" s="218">
        <f>IF(COUNTIFS(TabSynthez[Test],"="&amp;$AE33&amp;".*",TabSynthez[Page18],"Indéterminé")&gt;0,1,0)</f>
        <v>0</v>
      </c>
      <c r="AY256" s="218">
        <f>IF(COUNTIFS(TabSynthez[Test],"="&amp;$AE33&amp;".*",TabSynthez[Page19],"Indéterminé")&gt;0,1,0)</f>
        <v>0</v>
      </c>
      <c r="AZ256" s="218">
        <f>IF(COUNTIFS(TabSynthez[Test],"="&amp;$AE33&amp;".*",TabSynthez[Page20],"Indéterminé")&gt;0,1,0)</f>
        <v>0</v>
      </c>
      <c r="BA256" s="218">
        <f>IF(COUNTIFS(TabSynthez[Test],"="&amp;$AE33&amp;".*",TabSynthez[Page21],"Indéterminé")&gt;0,1,0)</f>
        <v>0</v>
      </c>
    </row>
    <row r="257" spans="1:53" x14ac:dyDescent="0.25">
      <c r="A257" s="68"/>
      <c r="B257" s="241" t="str">
        <f>Modèle!B259</f>
        <v>Consultation</v>
      </c>
      <c r="C257" s="242" t="str">
        <f>Modèle!D259</f>
        <v>13.12.2</v>
      </c>
      <c r="D257" s="243" t="str">
        <f>Modèle!E259</f>
        <v>A</v>
      </c>
      <c r="E257" s="244">
        <f ca="1">COUNTIF(OFFSET(Synthèse!$G266,0,0,1,COUNTA(Synthèse!$10:$10)-6),"="&amp;$E$1)</f>
        <v>0</v>
      </c>
      <c r="F257" s="244">
        <f ca="1">COUNTIF(OFFSET(Synthèse!$G266,0,0,1,COUNTA(Synthèse!$10:$10)-6),"="&amp;$F$1)</f>
        <v>0</v>
      </c>
      <c r="G257" s="244">
        <f ca="1">COUNTIF(OFFSET(Synthèse!$G266,0,0,1,COUNTA(Synthèse!$10:$10)-6),"="&amp;$G$1)</f>
        <v>0</v>
      </c>
      <c r="H257" s="244">
        <f ca="1">COUNTIF(OFFSET(Synthèse!$G266,0,0,1,COUNTA(Synthèse!$10:$10)-6),"="&amp;$H$1)</f>
        <v>21</v>
      </c>
      <c r="I257" s="240">
        <f t="shared" ca="1" si="28"/>
        <v>21</v>
      </c>
      <c r="J257" s="68"/>
      <c r="AD257" s="68"/>
      <c r="AE257" s="224" t="str">
        <f t="shared" si="32"/>
        <v>3.3</v>
      </c>
      <c r="AF257" s="9"/>
      <c r="AG257" s="218">
        <f>IF(COUNTIFS(TabSynthez[Test],"="&amp;$AE34&amp;".*",TabSynthez[Page1],"Indéterminé")&gt;0,1,0)</f>
        <v>0</v>
      </c>
      <c r="AH257" s="218">
        <f>IF(COUNTIFS(TabSynthez[Test],"="&amp;$AE34&amp;".*",TabSynthez[Page2],"Indéterminé")&gt;0,1,0)</f>
        <v>0</v>
      </c>
      <c r="AI257" s="218">
        <f>IF(COUNTIFS(TabSynthez[Test],"="&amp;$AE34&amp;".*",TabSynthez[Page3],"Indéterminé")&gt;0,1,0)</f>
        <v>0</v>
      </c>
      <c r="AJ257" s="218">
        <f>IF(COUNTIFS(TabSynthez[Test],"="&amp;$AE34&amp;".*",TabSynthez[Page4],"Indéterminé")&gt;0,1,0)</f>
        <v>0</v>
      </c>
      <c r="AK257" s="218">
        <f>IF(COUNTIFS(TabSynthez[Test],"="&amp;$AE34&amp;".*",TabSynthez[Page5],"Indéterminé")&gt;0,1,0)</f>
        <v>0</v>
      </c>
      <c r="AL257" s="218">
        <f>IF(COUNTIFS(TabSynthez[Test],"="&amp;$AE34&amp;".*",TabSynthez[Page6],"Indéterminé")&gt;0,1,0)</f>
        <v>0</v>
      </c>
      <c r="AM257" s="218">
        <f>IF(COUNTIFS(TabSynthez[Test],"="&amp;$AE34&amp;".*",TabSynthez[Page7],"Indéterminé")&gt;0,1,0)</f>
        <v>0</v>
      </c>
      <c r="AN257" s="218">
        <f>IF(COUNTIFS(TabSynthez[Test],"="&amp;$AE34&amp;".*",TabSynthez[Page8],"Indéterminé")&gt;0,1,0)</f>
        <v>0</v>
      </c>
      <c r="AO257" s="218">
        <f>IF(COUNTIFS(TabSynthez[Test],"="&amp;$AE34&amp;".*",TabSynthez[Page9],"Indéterminé")&gt;0,1,0)</f>
        <v>0</v>
      </c>
      <c r="AP257" s="218">
        <f>IF(COUNTIFS(TabSynthez[Test],"="&amp;$AE34&amp;".*",TabSynthez[Page10],"Indéterminé")&gt;0,1,0)</f>
        <v>0</v>
      </c>
      <c r="AQ257" s="218">
        <f>IF(COUNTIFS(TabSynthez[Test],"="&amp;$AE34&amp;".*",TabSynthez[Page11],"Indéterminé")&gt;0,1,0)</f>
        <v>0</v>
      </c>
      <c r="AR257" s="218">
        <f>IF(COUNTIFS(TabSynthez[Test],"="&amp;$AE34&amp;".*",TabSynthez[Page12],"Indéterminé")&gt;0,1,0)</f>
        <v>0</v>
      </c>
      <c r="AS257" s="218">
        <f>IF(COUNTIFS(TabSynthez[Test],"="&amp;$AE34&amp;".*",TabSynthez[Page13],"Indéterminé")&gt;0,1,0)</f>
        <v>0</v>
      </c>
      <c r="AT257" s="218">
        <f>IF(COUNTIFS(TabSynthez[Test],"="&amp;$AE34&amp;".*",TabSynthez[Page14],"Indéterminé")&gt;0,1,0)</f>
        <v>0</v>
      </c>
      <c r="AU257" s="218">
        <f>IF(COUNTIFS(TabSynthez[Test],"="&amp;$AE34&amp;".*",TabSynthez[Page15],"Indéterminé")&gt;0,1,0)</f>
        <v>0</v>
      </c>
      <c r="AV257" s="218">
        <f>IF(COUNTIFS(TabSynthez[Test],"="&amp;$AE34&amp;".*",TabSynthez[Page16],"Indéterminé")&gt;0,1,0)</f>
        <v>0</v>
      </c>
      <c r="AW257" s="218">
        <f>IF(COUNTIFS(TabSynthez[Test],"="&amp;$AE34&amp;".*",TabSynthez[Page17],"Indéterminé")&gt;0,1,0)</f>
        <v>0</v>
      </c>
      <c r="AX257" s="218">
        <f>IF(COUNTIFS(TabSynthez[Test],"="&amp;$AE34&amp;".*",TabSynthez[Page18],"Indéterminé")&gt;0,1,0)</f>
        <v>0</v>
      </c>
      <c r="AY257" s="218">
        <f>IF(COUNTIFS(TabSynthez[Test],"="&amp;$AE34&amp;".*",TabSynthez[Page19],"Indéterminé")&gt;0,1,0)</f>
        <v>0</v>
      </c>
      <c r="AZ257" s="218">
        <f>IF(COUNTIFS(TabSynthez[Test],"="&amp;$AE34&amp;".*",TabSynthez[Page20],"Indéterminé")&gt;0,1,0)</f>
        <v>0</v>
      </c>
      <c r="BA257" s="218">
        <f>IF(COUNTIFS(TabSynthez[Test],"="&amp;$AE34&amp;".*",TabSynthez[Page21],"Indéterminé")&gt;0,1,0)</f>
        <v>0</v>
      </c>
    </row>
    <row r="258" spans="1:53" x14ac:dyDescent="0.25">
      <c r="A258" s="68"/>
      <c r="B258" s="241" t="str">
        <f>Modèle!B260</f>
        <v>Consultation</v>
      </c>
      <c r="C258" s="242" t="str">
        <f>Modèle!D260</f>
        <v>13.12.3</v>
      </c>
      <c r="D258" s="243" t="str">
        <f>Modèle!E260</f>
        <v>A</v>
      </c>
      <c r="E258" s="244">
        <f ca="1">COUNTIF(OFFSET(Synthèse!$G267,0,0,1,COUNTA(Synthèse!$10:$10)-6),"="&amp;$E$1)</f>
        <v>0</v>
      </c>
      <c r="F258" s="244">
        <f ca="1">COUNTIF(OFFSET(Synthèse!$G267,0,0,1,COUNTA(Synthèse!$10:$10)-6),"="&amp;$F$1)</f>
        <v>0</v>
      </c>
      <c r="G258" s="244">
        <f ca="1">COUNTIF(OFFSET(Synthèse!$G267,0,0,1,COUNTA(Synthèse!$10:$10)-6),"="&amp;$G$1)</f>
        <v>0</v>
      </c>
      <c r="H258" s="244">
        <f ca="1">COUNTIF(OFFSET(Synthèse!$G267,0,0,1,COUNTA(Synthèse!$10:$10)-6),"="&amp;$H$1)</f>
        <v>21</v>
      </c>
      <c r="I258" s="240">
        <f t="shared" ca="1" si="28"/>
        <v>21</v>
      </c>
      <c r="J258" s="68"/>
      <c r="AD258" s="68"/>
      <c r="AE258" s="224" t="str">
        <f t="shared" si="32"/>
        <v>4.1</v>
      </c>
      <c r="AF258" s="9"/>
      <c r="AG258" s="218">
        <f>IF(COUNTIFS(TabSynthez[Test],"="&amp;$AE35&amp;".*",TabSynthez[Page1],"Indéterminé")&gt;0,1,0)</f>
        <v>0</v>
      </c>
      <c r="AH258" s="218">
        <f>IF(COUNTIFS(TabSynthez[Test],"="&amp;$AE35&amp;".*",TabSynthez[Page2],"Indéterminé")&gt;0,1,0)</f>
        <v>0</v>
      </c>
      <c r="AI258" s="218">
        <f>IF(COUNTIFS(TabSynthez[Test],"="&amp;$AE35&amp;".*",TabSynthez[Page3],"Indéterminé")&gt;0,1,0)</f>
        <v>0</v>
      </c>
      <c r="AJ258" s="218">
        <f>IF(COUNTIFS(TabSynthez[Test],"="&amp;$AE35&amp;".*",TabSynthez[Page4],"Indéterminé")&gt;0,1,0)</f>
        <v>0</v>
      </c>
      <c r="AK258" s="218">
        <f>IF(COUNTIFS(TabSynthez[Test],"="&amp;$AE35&amp;".*",TabSynthez[Page5],"Indéterminé")&gt;0,1,0)</f>
        <v>0</v>
      </c>
      <c r="AL258" s="218">
        <f>IF(COUNTIFS(TabSynthez[Test],"="&amp;$AE35&amp;".*",TabSynthez[Page6],"Indéterminé")&gt;0,1,0)</f>
        <v>0</v>
      </c>
      <c r="AM258" s="218">
        <f>IF(COUNTIFS(TabSynthez[Test],"="&amp;$AE35&amp;".*",TabSynthez[Page7],"Indéterminé")&gt;0,1,0)</f>
        <v>0</v>
      </c>
      <c r="AN258" s="218">
        <f>IF(COUNTIFS(TabSynthez[Test],"="&amp;$AE35&amp;".*",TabSynthez[Page8],"Indéterminé")&gt;0,1,0)</f>
        <v>0</v>
      </c>
      <c r="AO258" s="218">
        <f>IF(COUNTIFS(TabSynthez[Test],"="&amp;$AE35&amp;".*",TabSynthez[Page9],"Indéterminé")&gt;0,1,0)</f>
        <v>0</v>
      </c>
      <c r="AP258" s="218">
        <f>IF(COUNTIFS(TabSynthez[Test],"="&amp;$AE35&amp;".*",TabSynthez[Page10],"Indéterminé")&gt;0,1,0)</f>
        <v>0</v>
      </c>
      <c r="AQ258" s="218">
        <f>IF(COUNTIFS(TabSynthez[Test],"="&amp;$AE35&amp;".*",TabSynthez[Page11],"Indéterminé")&gt;0,1,0)</f>
        <v>0</v>
      </c>
      <c r="AR258" s="218">
        <f>IF(COUNTIFS(TabSynthez[Test],"="&amp;$AE35&amp;".*",TabSynthez[Page12],"Indéterminé")&gt;0,1,0)</f>
        <v>0</v>
      </c>
      <c r="AS258" s="218">
        <f>IF(COUNTIFS(TabSynthez[Test],"="&amp;$AE35&amp;".*",TabSynthez[Page13],"Indéterminé")&gt;0,1,0)</f>
        <v>0</v>
      </c>
      <c r="AT258" s="218">
        <f>IF(COUNTIFS(TabSynthez[Test],"="&amp;$AE35&amp;".*",TabSynthez[Page14],"Indéterminé")&gt;0,1,0)</f>
        <v>0</v>
      </c>
      <c r="AU258" s="218">
        <f>IF(COUNTIFS(TabSynthez[Test],"="&amp;$AE35&amp;".*",TabSynthez[Page15],"Indéterminé")&gt;0,1,0)</f>
        <v>0</v>
      </c>
      <c r="AV258" s="218">
        <f>IF(COUNTIFS(TabSynthez[Test],"="&amp;$AE35&amp;".*",TabSynthez[Page16],"Indéterminé")&gt;0,1,0)</f>
        <v>0</v>
      </c>
      <c r="AW258" s="218">
        <f>IF(COUNTIFS(TabSynthez[Test],"="&amp;$AE35&amp;".*",TabSynthez[Page17],"Indéterminé")&gt;0,1,0)</f>
        <v>0</v>
      </c>
      <c r="AX258" s="218">
        <f>IF(COUNTIFS(TabSynthez[Test],"="&amp;$AE35&amp;".*",TabSynthez[Page18],"Indéterminé")&gt;0,1,0)</f>
        <v>0</v>
      </c>
      <c r="AY258" s="218">
        <f>IF(COUNTIFS(TabSynthez[Test],"="&amp;$AE35&amp;".*",TabSynthez[Page19],"Indéterminé")&gt;0,1,0)</f>
        <v>0</v>
      </c>
      <c r="AZ258" s="218">
        <f>IF(COUNTIFS(TabSynthez[Test],"="&amp;$AE35&amp;".*",TabSynthez[Page20],"Indéterminé")&gt;0,1,0)</f>
        <v>0</v>
      </c>
      <c r="BA258" s="218">
        <f>IF(COUNTIFS(TabSynthez[Test],"="&amp;$AE35&amp;".*",TabSynthez[Page21],"Indéterminé")&gt;0,1,0)</f>
        <v>0</v>
      </c>
    </row>
    <row r="259" spans="1:53" x14ac:dyDescent="0.25">
      <c r="A259" s="68"/>
      <c r="B259" s="9"/>
      <c r="C259" s="9"/>
      <c r="D259" s="245" t="s">
        <v>1142</v>
      </c>
      <c r="E259" s="245">
        <f ca="1">SUM($E$2:$E$258)</f>
        <v>677</v>
      </c>
      <c r="F259" s="245">
        <f ca="1">SUM($F$2:$F$258)</f>
        <v>1030</v>
      </c>
      <c r="G259" s="245">
        <f ca="1">SUM($G$2:$G$258)</f>
        <v>0</v>
      </c>
      <c r="H259" s="245">
        <f ca="1">SUM($H$2:$H$258)</f>
        <v>3690</v>
      </c>
      <c r="I259" s="9"/>
      <c r="J259" s="68"/>
      <c r="AD259" s="68"/>
      <c r="AE259" s="224" t="str">
        <f t="shared" si="32"/>
        <v>4.2</v>
      </c>
      <c r="AF259" s="9"/>
      <c r="AG259" s="218">
        <f>IF(COUNTIFS(TabSynthez[Test],"="&amp;$AE36&amp;".*",TabSynthez[Page1],"Indéterminé")&gt;0,1,0)</f>
        <v>0</v>
      </c>
      <c r="AH259" s="218">
        <f>IF(COUNTIFS(TabSynthez[Test],"="&amp;$AE36&amp;".*",TabSynthez[Page2],"Indéterminé")&gt;0,1,0)</f>
        <v>0</v>
      </c>
      <c r="AI259" s="218">
        <f>IF(COUNTIFS(TabSynthez[Test],"="&amp;$AE36&amp;".*",TabSynthez[Page3],"Indéterminé")&gt;0,1,0)</f>
        <v>0</v>
      </c>
      <c r="AJ259" s="218">
        <f>IF(COUNTIFS(TabSynthez[Test],"="&amp;$AE36&amp;".*",TabSynthez[Page4],"Indéterminé")&gt;0,1,0)</f>
        <v>0</v>
      </c>
      <c r="AK259" s="218">
        <f>IF(COUNTIFS(TabSynthez[Test],"="&amp;$AE36&amp;".*",TabSynthez[Page5],"Indéterminé")&gt;0,1,0)</f>
        <v>0</v>
      </c>
      <c r="AL259" s="218">
        <f>IF(COUNTIFS(TabSynthez[Test],"="&amp;$AE36&amp;".*",TabSynthez[Page6],"Indéterminé")&gt;0,1,0)</f>
        <v>0</v>
      </c>
      <c r="AM259" s="218">
        <f>IF(COUNTIFS(TabSynthez[Test],"="&amp;$AE36&amp;".*",TabSynthez[Page7],"Indéterminé")&gt;0,1,0)</f>
        <v>0</v>
      </c>
      <c r="AN259" s="218">
        <f>IF(COUNTIFS(TabSynthez[Test],"="&amp;$AE36&amp;".*",TabSynthez[Page8],"Indéterminé")&gt;0,1,0)</f>
        <v>0</v>
      </c>
      <c r="AO259" s="218">
        <f>IF(COUNTIFS(TabSynthez[Test],"="&amp;$AE36&amp;".*",TabSynthez[Page9],"Indéterminé")&gt;0,1,0)</f>
        <v>0</v>
      </c>
      <c r="AP259" s="218">
        <f>IF(COUNTIFS(TabSynthez[Test],"="&amp;$AE36&amp;".*",TabSynthez[Page10],"Indéterminé")&gt;0,1,0)</f>
        <v>0</v>
      </c>
      <c r="AQ259" s="218">
        <f>IF(COUNTIFS(TabSynthez[Test],"="&amp;$AE36&amp;".*",TabSynthez[Page11],"Indéterminé")&gt;0,1,0)</f>
        <v>0</v>
      </c>
      <c r="AR259" s="218">
        <f>IF(COUNTIFS(TabSynthez[Test],"="&amp;$AE36&amp;".*",TabSynthez[Page12],"Indéterminé")&gt;0,1,0)</f>
        <v>0</v>
      </c>
      <c r="AS259" s="218">
        <f>IF(COUNTIFS(TabSynthez[Test],"="&amp;$AE36&amp;".*",TabSynthez[Page13],"Indéterminé")&gt;0,1,0)</f>
        <v>0</v>
      </c>
      <c r="AT259" s="218">
        <f>IF(COUNTIFS(TabSynthez[Test],"="&amp;$AE36&amp;".*",TabSynthez[Page14],"Indéterminé")&gt;0,1,0)</f>
        <v>0</v>
      </c>
      <c r="AU259" s="218">
        <f>IF(COUNTIFS(TabSynthez[Test],"="&amp;$AE36&amp;".*",TabSynthez[Page15],"Indéterminé")&gt;0,1,0)</f>
        <v>0</v>
      </c>
      <c r="AV259" s="218">
        <f>IF(COUNTIFS(TabSynthez[Test],"="&amp;$AE36&amp;".*",TabSynthez[Page16],"Indéterminé")&gt;0,1,0)</f>
        <v>0</v>
      </c>
      <c r="AW259" s="218">
        <f>IF(COUNTIFS(TabSynthez[Test],"="&amp;$AE36&amp;".*",TabSynthez[Page17],"Indéterminé")&gt;0,1,0)</f>
        <v>0</v>
      </c>
      <c r="AX259" s="218">
        <f>IF(COUNTIFS(TabSynthez[Test],"="&amp;$AE36&amp;".*",TabSynthez[Page18],"Indéterminé")&gt;0,1,0)</f>
        <v>0</v>
      </c>
      <c r="AY259" s="218">
        <f>IF(COUNTIFS(TabSynthez[Test],"="&amp;$AE36&amp;".*",TabSynthez[Page19],"Indéterminé")&gt;0,1,0)</f>
        <v>0</v>
      </c>
      <c r="AZ259" s="218">
        <f>IF(COUNTIFS(TabSynthez[Test],"="&amp;$AE36&amp;".*",TabSynthez[Page20],"Indéterminé")&gt;0,1,0)</f>
        <v>0</v>
      </c>
      <c r="BA259" s="218">
        <f>IF(COUNTIFS(TabSynthez[Test],"="&amp;$AE36&amp;".*",TabSynthez[Page21],"Indéterminé")&gt;0,1,0)</f>
        <v>0</v>
      </c>
    </row>
    <row r="260" spans="1:53" x14ac:dyDescent="0.25">
      <c r="AD260" s="68"/>
      <c r="AE260" s="224" t="str">
        <f t="shared" si="32"/>
        <v>4.3</v>
      </c>
      <c r="AF260" s="9"/>
      <c r="AG260" s="218">
        <f>IF(COUNTIFS(TabSynthez[Test],"="&amp;$AE37&amp;".*",TabSynthez[Page1],"Indéterminé")&gt;0,1,0)</f>
        <v>0</v>
      </c>
      <c r="AH260" s="218">
        <f>IF(COUNTIFS(TabSynthez[Test],"="&amp;$AE37&amp;".*",TabSynthez[Page2],"Indéterminé")&gt;0,1,0)</f>
        <v>0</v>
      </c>
      <c r="AI260" s="218">
        <f>IF(COUNTIFS(TabSynthez[Test],"="&amp;$AE37&amp;".*",TabSynthez[Page3],"Indéterminé")&gt;0,1,0)</f>
        <v>0</v>
      </c>
      <c r="AJ260" s="218">
        <f>IF(COUNTIFS(TabSynthez[Test],"="&amp;$AE37&amp;".*",TabSynthez[Page4],"Indéterminé")&gt;0,1,0)</f>
        <v>0</v>
      </c>
      <c r="AK260" s="218">
        <f>IF(COUNTIFS(TabSynthez[Test],"="&amp;$AE37&amp;".*",TabSynthez[Page5],"Indéterminé")&gt;0,1,0)</f>
        <v>0</v>
      </c>
      <c r="AL260" s="218">
        <f>IF(COUNTIFS(TabSynthez[Test],"="&amp;$AE37&amp;".*",TabSynthez[Page6],"Indéterminé")&gt;0,1,0)</f>
        <v>0</v>
      </c>
      <c r="AM260" s="218">
        <f>IF(COUNTIFS(TabSynthez[Test],"="&amp;$AE37&amp;".*",TabSynthez[Page7],"Indéterminé")&gt;0,1,0)</f>
        <v>0</v>
      </c>
      <c r="AN260" s="218">
        <f>IF(COUNTIFS(TabSynthez[Test],"="&amp;$AE37&amp;".*",TabSynthez[Page8],"Indéterminé")&gt;0,1,0)</f>
        <v>0</v>
      </c>
      <c r="AO260" s="218">
        <f>IF(COUNTIFS(TabSynthez[Test],"="&amp;$AE37&amp;".*",TabSynthez[Page9],"Indéterminé")&gt;0,1,0)</f>
        <v>0</v>
      </c>
      <c r="AP260" s="218">
        <f>IF(COUNTIFS(TabSynthez[Test],"="&amp;$AE37&amp;".*",TabSynthez[Page10],"Indéterminé")&gt;0,1,0)</f>
        <v>0</v>
      </c>
      <c r="AQ260" s="218">
        <f>IF(COUNTIFS(TabSynthez[Test],"="&amp;$AE37&amp;".*",TabSynthez[Page11],"Indéterminé")&gt;0,1,0)</f>
        <v>0</v>
      </c>
      <c r="AR260" s="218">
        <f>IF(COUNTIFS(TabSynthez[Test],"="&amp;$AE37&amp;".*",TabSynthez[Page12],"Indéterminé")&gt;0,1,0)</f>
        <v>0</v>
      </c>
      <c r="AS260" s="218">
        <f>IF(COUNTIFS(TabSynthez[Test],"="&amp;$AE37&amp;".*",TabSynthez[Page13],"Indéterminé")&gt;0,1,0)</f>
        <v>0</v>
      </c>
      <c r="AT260" s="218">
        <f>IF(COUNTIFS(TabSynthez[Test],"="&amp;$AE37&amp;".*",TabSynthez[Page14],"Indéterminé")&gt;0,1,0)</f>
        <v>0</v>
      </c>
      <c r="AU260" s="218">
        <f>IF(COUNTIFS(TabSynthez[Test],"="&amp;$AE37&amp;".*",TabSynthez[Page15],"Indéterminé")&gt;0,1,0)</f>
        <v>0</v>
      </c>
      <c r="AV260" s="218">
        <f>IF(COUNTIFS(TabSynthez[Test],"="&amp;$AE37&amp;".*",TabSynthez[Page16],"Indéterminé")&gt;0,1,0)</f>
        <v>0</v>
      </c>
      <c r="AW260" s="218">
        <f>IF(COUNTIFS(TabSynthez[Test],"="&amp;$AE37&amp;".*",TabSynthez[Page17],"Indéterminé")&gt;0,1,0)</f>
        <v>0</v>
      </c>
      <c r="AX260" s="218">
        <f>IF(COUNTIFS(TabSynthez[Test],"="&amp;$AE37&amp;".*",TabSynthez[Page18],"Indéterminé")&gt;0,1,0)</f>
        <v>0</v>
      </c>
      <c r="AY260" s="218">
        <f>IF(COUNTIFS(TabSynthez[Test],"="&amp;$AE37&amp;".*",TabSynthez[Page19],"Indéterminé")&gt;0,1,0)</f>
        <v>0</v>
      </c>
      <c r="AZ260" s="218">
        <f>IF(COUNTIFS(TabSynthez[Test],"="&amp;$AE37&amp;".*",TabSynthez[Page20],"Indéterminé")&gt;0,1,0)</f>
        <v>0</v>
      </c>
      <c r="BA260" s="218">
        <f>IF(COUNTIFS(TabSynthez[Test],"="&amp;$AE37&amp;".*",TabSynthez[Page21],"Indéterminé")&gt;0,1,0)</f>
        <v>0</v>
      </c>
    </row>
    <row r="261" spans="1:53" x14ac:dyDescent="0.25">
      <c r="AD261" s="68"/>
      <c r="AE261" s="224" t="str">
        <f t="shared" si="32"/>
        <v>4.4</v>
      </c>
      <c r="AF261" s="9"/>
      <c r="AG261" s="218">
        <f>IF(COUNTIFS(TabSynthez[Test],"="&amp;$AE38&amp;".*",TabSynthez[Page1],"Indéterminé")&gt;0,1,0)</f>
        <v>0</v>
      </c>
      <c r="AH261" s="218">
        <f>IF(COUNTIFS(TabSynthez[Test],"="&amp;$AE38&amp;".*",TabSynthez[Page2],"Indéterminé")&gt;0,1,0)</f>
        <v>0</v>
      </c>
      <c r="AI261" s="218">
        <f>IF(COUNTIFS(TabSynthez[Test],"="&amp;$AE38&amp;".*",TabSynthez[Page3],"Indéterminé")&gt;0,1,0)</f>
        <v>0</v>
      </c>
      <c r="AJ261" s="218">
        <f>IF(COUNTIFS(TabSynthez[Test],"="&amp;$AE38&amp;".*",TabSynthez[Page4],"Indéterminé")&gt;0,1,0)</f>
        <v>0</v>
      </c>
      <c r="AK261" s="218">
        <f>IF(COUNTIFS(TabSynthez[Test],"="&amp;$AE38&amp;".*",TabSynthez[Page5],"Indéterminé")&gt;0,1,0)</f>
        <v>0</v>
      </c>
      <c r="AL261" s="218">
        <f>IF(COUNTIFS(TabSynthez[Test],"="&amp;$AE38&amp;".*",TabSynthez[Page6],"Indéterminé")&gt;0,1,0)</f>
        <v>0</v>
      </c>
      <c r="AM261" s="218">
        <f>IF(COUNTIFS(TabSynthez[Test],"="&amp;$AE38&amp;".*",TabSynthez[Page7],"Indéterminé")&gt;0,1,0)</f>
        <v>0</v>
      </c>
      <c r="AN261" s="218">
        <f>IF(COUNTIFS(TabSynthez[Test],"="&amp;$AE38&amp;".*",TabSynthez[Page8],"Indéterminé")&gt;0,1,0)</f>
        <v>0</v>
      </c>
      <c r="AO261" s="218">
        <f>IF(COUNTIFS(TabSynthez[Test],"="&amp;$AE38&amp;".*",TabSynthez[Page9],"Indéterminé")&gt;0,1,0)</f>
        <v>0</v>
      </c>
      <c r="AP261" s="218">
        <f>IF(COUNTIFS(TabSynthez[Test],"="&amp;$AE38&amp;".*",TabSynthez[Page10],"Indéterminé")&gt;0,1,0)</f>
        <v>0</v>
      </c>
      <c r="AQ261" s="218">
        <f>IF(COUNTIFS(TabSynthez[Test],"="&amp;$AE38&amp;".*",TabSynthez[Page11],"Indéterminé")&gt;0,1,0)</f>
        <v>0</v>
      </c>
      <c r="AR261" s="218">
        <f>IF(COUNTIFS(TabSynthez[Test],"="&amp;$AE38&amp;".*",TabSynthez[Page12],"Indéterminé")&gt;0,1,0)</f>
        <v>0</v>
      </c>
      <c r="AS261" s="218">
        <f>IF(COUNTIFS(TabSynthez[Test],"="&amp;$AE38&amp;".*",TabSynthez[Page13],"Indéterminé")&gt;0,1,0)</f>
        <v>0</v>
      </c>
      <c r="AT261" s="218">
        <f>IF(COUNTIFS(TabSynthez[Test],"="&amp;$AE38&amp;".*",TabSynthez[Page14],"Indéterminé")&gt;0,1,0)</f>
        <v>0</v>
      </c>
      <c r="AU261" s="218">
        <f>IF(COUNTIFS(TabSynthez[Test],"="&amp;$AE38&amp;".*",TabSynthez[Page15],"Indéterminé")&gt;0,1,0)</f>
        <v>0</v>
      </c>
      <c r="AV261" s="218">
        <f>IF(COUNTIFS(TabSynthez[Test],"="&amp;$AE38&amp;".*",TabSynthez[Page16],"Indéterminé")&gt;0,1,0)</f>
        <v>0</v>
      </c>
      <c r="AW261" s="218">
        <f>IF(COUNTIFS(TabSynthez[Test],"="&amp;$AE38&amp;".*",TabSynthez[Page17],"Indéterminé")&gt;0,1,0)</f>
        <v>0</v>
      </c>
      <c r="AX261" s="218">
        <f>IF(COUNTIFS(TabSynthez[Test],"="&amp;$AE38&amp;".*",TabSynthez[Page18],"Indéterminé")&gt;0,1,0)</f>
        <v>0</v>
      </c>
      <c r="AY261" s="218">
        <f>IF(COUNTIFS(TabSynthez[Test],"="&amp;$AE38&amp;".*",TabSynthez[Page19],"Indéterminé")&gt;0,1,0)</f>
        <v>0</v>
      </c>
      <c r="AZ261" s="218">
        <f>IF(COUNTIFS(TabSynthez[Test],"="&amp;$AE38&amp;".*",TabSynthez[Page20],"Indéterminé")&gt;0,1,0)</f>
        <v>0</v>
      </c>
      <c r="BA261" s="218">
        <f>IF(COUNTIFS(TabSynthez[Test],"="&amp;$AE38&amp;".*",TabSynthez[Page21],"Indéterminé")&gt;0,1,0)</f>
        <v>0</v>
      </c>
    </row>
    <row r="262" spans="1:53" x14ac:dyDescent="0.25">
      <c r="AD262" s="68"/>
      <c r="AE262" s="224" t="str">
        <f t="shared" si="32"/>
        <v>4.5</v>
      </c>
      <c r="AF262" s="9"/>
      <c r="AG262" s="218">
        <f>IF(COUNTIFS(TabSynthez[Test],"="&amp;$AE39&amp;".*",TabSynthez[Page1],"Indéterminé")&gt;0,1,0)</f>
        <v>0</v>
      </c>
      <c r="AH262" s="218">
        <f>IF(COUNTIFS(TabSynthez[Test],"="&amp;$AE39&amp;".*",TabSynthez[Page2],"Indéterminé")&gt;0,1,0)</f>
        <v>0</v>
      </c>
      <c r="AI262" s="218">
        <f>IF(COUNTIFS(TabSynthez[Test],"="&amp;$AE39&amp;".*",TabSynthez[Page3],"Indéterminé")&gt;0,1,0)</f>
        <v>0</v>
      </c>
      <c r="AJ262" s="218">
        <f>IF(COUNTIFS(TabSynthez[Test],"="&amp;$AE39&amp;".*",TabSynthez[Page4],"Indéterminé")&gt;0,1,0)</f>
        <v>0</v>
      </c>
      <c r="AK262" s="218">
        <f>IF(COUNTIFS(TabSynthez[Test],"="&amp;$AE39&amp;".*",TabSynthez[Page5],"Indéterminé")&gt;0,1,0)</f>
        <v>0</v>
      </c>
      <c r="AL262" s="218">
        <f>IF(COUNTIFS(TabSynthez[Test],"="&amp;$AE39&amp;".*",TabSynthez[Page6],"Indéterminé")&gt;0,1,0)</f>
        <v>0</v>
      </c>
      <c r="AM262" s="218">
        <f>IF(COUNTIFS(TabSynthez[Test],"="&amp;$AE39&amp;".*",TabSynthez[Page7],"Indéterminé")&gt;0,1,0)</f>
        <v>0</v>
      </c>
      <c r="AN262" s="218">
        <f>IF(COUNTIFS(TabSynthez[Test],"="&amp;$AE39&amp;".*",TabSynthez[Page8],"Indéterminé")&gt;0,1,0)</f>
        <v>0</v>
      </c>
      <c r="AO262" s="218">
        <f>IF(COUNTIFS(TabSynthez[Test],"="&amp;$AE39&amp;".*",TabSynthez[Page9],"Indéterminé")&gt;0,1,0)</f>
        <v>0</v>
      </c>
      <c r="AP262" s="218">
        <f>IF(COUNTIFS(TabSynthez[Test],"="&amp;$AE39&amp;".*",TabSynthez[Page10],"Indéterminé")&gt;0,1,0)</f>
        <v>0</v>
      </c>
      <c r="AQ262" s="218">
        <f>IF(COUNTIFS(TabSynthez[Test],"="&amp;$AE39&amp;".*",TabSynthez[Page11],"Indéterminé")&gt;0,1,0)</f>
        <v>0</v>
      </c>
      <c r="AR262" s="218">
        <f>IF(COUNTIFS(TabSynthez[Test],"="&amp;$AE39&amp;".*",TabSynthez[Page12],"Indéterminé")&gt;0,1,0)</f>
        <v>0</v>
      </c>
      <c r="AS262" s="218">
        <f>IF(COUNTIFS(TabSynthez[Test],"="&amp;$AE39&amp;".*",TabSynthez[Page13],"Indéterminé")&gt;0,1,0)</f>
        <v>0</v>
      </c>
      <c r="AT262" s="218">
        <f>IF(COUNTIFS(TabSynthez[Test],"="&amp;$AE39&amp;".*",TabSynthez[Page14],"Indéterminé")&gt;0,1,0)</f>
        <v>0</v>
      </c>
      <c r="AU262" s="218">
        <f>IF(COUNTIFS(TabSynthez[Test],"="&amp;$AE39&amp;".*",TabSynthez[Page15],"Indéterminé")&gt;0,1,0)</f>
        <v>0</v>
      </c>
      <c r="AV262" s="218">
        <f>IF(COUNTIFS(TabSynthez[Test],"="&amp;$AE39&amp;".*",TabSynthez[Page16],"Indéterminé")&gt;0,1,0)</f>
        <v>0</v>
      </c>
      <c r="AW262" s="218">
        <f>IF(COUNTIFS(TabSynthez[Test],"="&amp;$AE39&amp;".*",TabSynthez[Page17],"Indéterminé")&gt;0,1,0)</f>
        <v>0</v>
      </c>
      <c r="AX262" s="218">
        <f>IF(COUNTIFS(TabSynthez[Test],"="&amp;$AE39&amp;".*",TabSynthez[Page18],"Indéterminé")&gt;0,1,0)</f>
        <v>0</v>
      </c>
      <c r="AY262" s="218">
        <f>IF(COUNTIFS(TabSynthez[Test],"="&amp;$AE39&amp;".*",TabSynthez[Page19],"Indéterminé")&gt;0,1,0)</f>
        <v>0</v>
      </c>
      <c r="AZ262" s="218">
        <f>IF(COUNTIFS(TabSynthez[Test],"="&amp;$AE39&amp;".*",TabSynthez[Page20],"Indéterminé")&gt;0,1,0)</f>
        <v>0</v>
      </c>
      <c r="BA262" s="218">
        <f>IF(COUNTIFS(TabSynthez[Test],"="&amp;$AE39&amp;".*",TabSynthez[Page21],"Indéterminé")&gt;0,1,0)</f>
        <v>0</v>
      </c>
    </row>
    <row r="263" spans="1:53" x14ac:dyDescent="0.25">
      <c r="AD263" s="68"/>
      <c r="AE263" s="224" t="str">
        <f t="shared" si="32"/>
        <v>4.6</v>
      </c>
      <c r="AF263" s="9"/>
      <c r="AG263" s="218">
        <f>IF(COUNTIFS(TabSynthez[Test],"="&amp;$AE40&amp;".*",TabSynthez[Page1],"Indéterminé")&gt;0,1,0)</f>
        <v>0</v>
      </c>
      <c r="AH263" s="218">
        <f>IF(COUNTIFS(TabSynthez[Test],"="&amp;$AE40&amp;".*",TabSynthez[Page2],"Indéterminé")&gt;0,1,0)</f>
        <v>0</v>
      </c>
      <c r="AI263" s="218">
        <f>IF(COUNTIFS(TabSynthez[Test],"="&amp;$AE40&amp;".*",TabSynthez[Page3],"Indéterminé")&gt;0,1,0)</f>
        <v>0</v>
      </c>
      <c r="AJ263" s="218">
        <f>IF(COUNTIFS(TabSynthez[Test],"="&amp;$AE40&amp;".*",TabSynthez[Page4],"Indéterminé")&gt;0,1,0)</f>
        <v>0</v>
      </c>
      <c r="AK263" s="218">
        <f>IF(COUNTIFS(TabSynthez[Test],"="&amp;$AE40&amp;".*",TabSynthez[Page5],"Indéterminé")&gt;0,1,0)</f>
        <v>0</v>
      </c>
      <c r="AL263" s="218">
        <f>IF(COUNTIFS(TabSynthez[Test],"="&amp;$AE40&amp;".*",TabSynthez[Page6],"Indéterminé")&gt;0,1,0)</f>
        <v>0</v>
      </c>
      <c r="AM263" s="218">
        <f>IF(COUNTIFS(TabSynthez[Test],"="&amp;$AE40&amp;".*",TabSynthez[Page7],"Indéterminé")&gt;0,1,0)</f>
        <v>0</v>
      </c>
      <c r="AN263" s="218">
        <f>IF(COUNTIFS(TabSynthez[Test],"="&amp;$AE40&amp;".*",TabSynthez[Page8],"Indéterminé")&gt;0,1,0)</f>
        <v>0</v>
      </c>
      <c r="AO263" s="218">
        <f>IF(COUNTIFS(TabSynthez[Test],"="&amp;$AE40&amp;".*",TabSynthez[Page9],"Indéterminé")&gt;0,1,0)</f>
        <v>0</v>
      </c>
      <c r="AP263" s="218">
        <f>IF(COUNTIFS(TabSynthez[Test],"="&amp;$AE40&amp;".*",TabSynthez[Page10],"Indéterminé")&gt;0,1,0)</f>
        <v>0</v>
      </c>
      <c r="AQ263" s="218">
        <f>IF(COUNTIFS(TabSynthez[Test],"="&amp;$AE40&amp;".*",TabSynthez[Page11],"Indéterminé")&gt;0,1,0)</f>
        <v>0</v>
      </c>
      <c r="AR263" s="218">
        <f>IF(COUNTIFS(TabSynthez[Test],"="&amp;$AE40&amp;".*",TabSynthez[Page12],"Indéterminé")&gt;0,1,0)</f>
        <v>0</v>
      </c>
      <c r="AS263" s="218">
        <f>IF(COUNTIFS(TabSynthez[Test],"="&amp;$AE40&amp;".*",TabSynthez[Page13],"Indéterminé")&gt;0,1,0)</f>
        <v>0</v>
      </c>
      <c r="AT263" s="218">
        <f>IF(COUNTIFS(TabSynthez[Test],"="&amp;$AE40&amp;".*",TabSynthez[Page14],"Indéterminé")&gt;0,1,0)</f>
        <v>0</v>
      </c>
      <c r="AU263" s="218">
        <f>IF(COUNTIFS(TabSynthez[Test],"="&amp;$AE40&amp;".*",TabSynthez[Page15],"Indéterminé")&gt;0,1,0)</f>
        <v>0</v>
      </c>
      <c r="AV263" s="218">
        <f>IF(COUNTIFS(TabSynthez[Test],"="&amp;$AE40&amp;".*",TabSynthez[Page16],"Indéterminé")&gt;0,1,0)</f>
        <v>0</v>
      </c>
      <c r="AW263" s="218">
        <f>IF(COUNTIFS(TabSynthez[Test],"="&amp;$AE40&amp;".*",TabSynthez[Page17],"Indéterminé")&gt;0,1,0)</f>
        <v>0</v>
      </c>
      <c r="AX263" s="218">
        <f>IF(COUNTIFS(TabSynthez[Test],"="&amp;$AE40&amp;".*",TabSynthez[Page18],"Indéterminé")&gt;0,1,0)</f>
        <v>0</v>
      </c>
      <c r="AY263" s="218">
        <f>IF(COUNTIFS(TabSynthez[Test],"="&amp;$AE40&amp;".*",TabSynthez[Page19],"Indéterminé")&gt;0,1,0)</f>
        <v>0</v>
      </c>
      <c r="AZ263" s="218">
        <f>IF(COUNTIFS(TabSynthez[Test],"="&amp;$AE40&amp;".*",TabSynthez[Page20],"Indéterminé")&gt;0,1,0)</f>
        <v>0</v>
      </c>
      <c r="BA263" s="218">
        <f>IF(COUNTIFS(TabSynthez[Test],"="&amp;$AE40&amp;".*",TabSynthez[Page21],"Indéterminé")&gt;0,1,0)</f>
        <v>0</v>
      </c>
    </row>
    <row r="264" spans="1:53" x14ac:dyDescent="0.25">
      <c r="AD264" s="68"/>
      <c r="AE264" s="224" t="str">
        <f t="shared" si="32"/>
        <v>4.7</v>
      </c>
      <c r="AF264" s="9"/>
      <c r="AG264" s="218">
        <f>IF(COUNTIFS(TabSynthez[Test],"="&amp;$AE41&amp;".*",TabSynthez[Page1],"Indéterminé")&gt;0,1,0)</f>
        <v>0</v>
      </c>
      <c r="AH264" s="218">
        <f>IF(COUNTIFS(TabSynthez[Test],"="&amp;$AE41&amp;".*",TabSynthez[Page2],"Indéterminé")&gt;0,1,0)</f>
        <v>0</v>
      </c>
      <c r="AI264" s="218">
        <f>IF(COUNTIFS(TabSynthez[Test],"="&amp;$AE41&amp;".*",TabSynthez[Page3],"Indéterminé")&gt;0,1,0)</f>
        <v>0</v>
      </c>
      <c r="AJ264" s="218">
        <f>IF(COUNTIFS(TabSynthez[Test],"="&amp;$AE41&amp;".*",TabSynthez[Page4],"Indéterminé")&gt;0,1,0)</f>
        <v>0</v>
      </c>
      <c r="AK264" s="218">
        <f>IF(COUNTIFS(TabSynthez[Test],"="&amp;$AE41&amp;".*",TabSynthez[Page5],"Indéterminé")&gt;0,1,0)</f>
        <v>0</v>
      </c>
      <c r="AL264" s="218">
        <f>IF(COUNTIFS(TabSynthez[Test],"="&amp;$AE41&amp;".*",TabSynthez[Page6],"Indéterminé")&gt;0,1,0)</f>
        <v>0</v>
      </c>
      <c r="AM264" s="218">
        <f>IF(COUNTIFS(TabSynthez[Test],"="&amp;$AE41&amp;".*",TabSynthez[Page7],"Indéterminé")&gt;0,1,0)</f>
        <v>0</v>
      </c>
      <c r="AN264" s="218">
        <f>IF(COUNTIFS(TabSynthez[Test],"="&amp;$AE41&amp;".*",TabSynthez[Page8],"Indéterminé")&gt;0,1,0)</f>
        <v>0</v>
      </c>
      <c r="AO264" s="218">
        <f>IF(COUNTIFS(TabSynthez[Test],"="&amp;$AE41&amp;".*",TabSynthez[Page9],"Indéterminé")&gt;0,1,0)</f>
        <v>0</v>
      </c>
      <c r="AP264" s="218">
        <f>IF(COUNTIFS(TabSynthez[Test],"="&amp;$AE41&amp;".*",TabSynthez[Page10],"Indéterminé")&gt;0,1,0)</f>
        <v>0</v>
      </c>
      <c r="AQ264" s="218">
        <f>IF(COUNTIFS(TabSynthez[Test],"="&amp;$AE41&amp;".*",TabSynthez[Page11],"Indéterminé")&gt;0,1,0)</f>
        <v>0</v>
      </c>
      <c r="AR264" s="218">
        <f>IF(COUNTIFS(TabSynthez[Test],"="&amp;$AE41&amp;".*",TabSynthez[Page12],"Indéterminé")&gt;0,1,0)</f>
        <v>0</v>
      </c>
      <c r="AS264" s="218">
        <f>IF(COUNTIFS(TabSynthez[Test],"="&amp;$AE41&amp;".*",TabSynthez[Page13],"Indéterminé")&gt;0,1,0)</f>
        <v>0</v>
      </c>
      <c r="AT264" s="218">
        <f>IF(COUNTIFS(TabSynthez[Test],"="&amp;$AE41&amp;".*",TabSynthez[Page14],"Indéterminé")&gt;0,1,0)</f>
        <v>0</v>
      </c>
      <c r="AU264" s="218">
        <f>IF(COUNTIFS(TabSynthez[Test],"="&amp;$AE41&amp;".*",TabSynthez[Page15],"Indéterminé")&gt;0,1,0)</f>
        <v>0</v>
      </c>
      <c r="AV264" s="218">
        <f>IF(COUNTIFS(TabSynthez[Test],"="&amp;$AE41&amp;".*",TabSynthez[Page16],"Indéterminé")&gt;0,1,0)</f>
        <v>0</v>
      </c>
      <c r="AW264" s="218">
        <f>IF(COUNTIFS(TabSynthez[Test],"="&amp;$AE41&amp;".*",TabSynthez[Page17],"Indéterminé")&gt;0,1,0)</f>
        <v>0</v>
      </c>
      <c r="AX264" s="218">
        <f>IF(COUNTIFS(TabSynthez[Test],"="&amp;$AE41&amp;".*",TabSynthez[Page18],"Indéterminé")&gt;0,1,0)</f>
        <v>0</v>
      </c>
      <c r="AY264" s="218">
        <f>IF(COUNTIFS(TabSynthez[Test],"="&amp;$AE41&amp;".*",TabSynthez[Page19],"Indéterminé")&gt;0,1,0)</f>
        <v>0</v>
      </c>
      <c r="AZ264" s="218">
        <f>IF(COUNTIFS(TabSynthez[Test],"="&amp;$AE41&amp;".*",TabSynthez[Page20],"Indéterminé")&gt;0,1,0)</f>
        <v>0</v>
      </c>
      <c r="BA264" s="218">
        <f>IF(COUNTIFS(TabSynthez[Test],"="&amp;$AE41&amp;".*",TabSynthez[Page21],"Indéterminé")&gt;0,1,0)</f>
        <v>0</v>
      </c>
    </row>
    <row r="265" spans="1:53" x14ac:dyDescent="0.25">
      <c r="AD265" s="68"/>
      <c r="AE265" s="224" t="str">
        <f t="shared" si="32"/>
        <v>4.8</v>
      </c>
      <c r="AF265" s="9"/>
      <c r="AG265" s="218">
        <f>IF(COUNTIFS(TabSynthez[Test],"="&amp;$AE42&amp;".*",TabSynthez[Page1],"Indéterminé")&gt;0,1,0)</f>
        <v>0</v>
      </c>
      <c r="AH265" s="218">
        <f>IF(COUNTIFS(TabSynthez[Test],"="&amp;$AE42&amp;".*",TabSynthez[Page2],"Indéterminé")&gt;0,1,0)</f>
        <v>0</v>
      </c>
      <c r="AI265" s="218">
        <f>IF(COUNTIFS(TabSynthez[Test],"="&amp;$AE42&amp;".*",TabSynthez[Page3],"Indéterminé")&gt;0,1,0)</f>
        <v>0</v>
      </c>
      <c r="AJ265" s="218">
        <f>IF(COUNTIFS(TabSynthez[Test],"="&amp;$AE42&amp;".*",TabSynthez[Page4],"Indéterminé")&gt;0,1,0)</f>
        <v>0</v>
      </c>
      <c r="AK265" s="218">
        <f>IF(COUNTIFS(TabSynthez[Test],"="&amp;$AE42&amp;".*",TabSynthez[Page5],"Indéterminé")&gt;0,1,0)</f>
        <v>0</v>
      </c>
      <c r="AL265" s="218">
        <f>IF(COUNTIFS(TabSynthez[Test],"="&amp;$AE42&amp;".*",TabSynthez[Page6],"Indéterminé")&gt;0,1,0)</f>
        <v>0</v>
      </c>
      <c r="AM265" s="218">
        <f>IF(COUNTIFS(TabSynthez[Test],"="&amp;$AE42&amp;".*",TabSynthez[Page7],"Indéterminé")&gt;0,1,0)</f>
        <v>0</v>
      </c>
      <c r="AN265" s="218">
        <f>IF(COUNTIFS(TabSynthez[Test],"="&amp;$AE42&amp;".*",TabSynthez[Page8],"Indéterminé")&gt;0,1,0)</f>
        <v>0</v>
      </c>
      <c r="AO265" s="218">
        <f>IF(COUNTIFS(TabSynthez[Test],"="&amp;$AE42&amp;".*",TabSynthez[Page9],"Indéterminé")&gt;0,1,0)</f>
        <v>0</v>
      </c>
      <c r="AP265" s="218">
        <f>IF(COUNTIFS(TabSynthez[Test],"="&amp;$AE42&amp;".*",TabSynthez[Page10],"Indéterminé")&gt;0,1,0)</f>
        <v>0</v>
      </c>
      <c r="AQ265" s="218">
        <f>IF(COUNTIFS(TabSynthez[Test],"="&amp;$AE42&amp;".*",TabSynthez[Page11],"Indéterminé")&gt;0,1,0)</f>
        <v>0</v>
      </c>
      <c r="AR265" s="218">
        <f>IF(COUNTIFS(TabSynthez[Test],"="&amp;$AE42&amp;".*",TabSynthez[Page12],"Indéterminé")&gt;0,1,0)</f>
        <v>0</v>
      </c>
      <c r="AS265" s="218">
        <f>IF(COUNTIFS(TabSynthez[Test],"="&amp;$AE42&amp;".*",TabSynthez[Page13],"Indéterminé")&gt;0,1,0)</f>
        <v>0</v>
      </c>
      <c r="AT265" s="218">
        <f>IF(COUNTIFS(TabSynthez[Test],"="&amp;$AE42&amp;".*",TabSynthez[Page14],"Indéterminé")&gt;0,1,0)</f>
        <v>0</v>
      </c>
      <c r="AU265" s="218">
        <f>IF(COUNTIFS(TabSynthez[Test],"="&amp;$AE42&amp;".*",TabSynthez[Page15],"Indéterminé")&gt;0,1,0)</f>
        <v>0</v>
      </c>
      <c r="AV265" s="218">
        <f>IF(COUNTIFS(TabSynthez[Test],"="&amp;$AE42&amp;".*",TabSynthez[Page16],"Indéterminé")&gt;0,1,0)</f>
        <v>0</v>
      </c>
      <c r="AW265" s="218">
        <f>IF(COUNTIFS(TabSynthez[Test],"="&amp;$AE42&amp;".*",TabSynthez[Page17],"Indéterminé")&gt;0,1,0)</f>
        <v>0</v>
      </c>
      <c r="AX265" s="218">
        <f>IF(COUNTIFS(TabSynthez[Test],"="&amp;$AE42&amp;".*",TabSynthez[Page18],"Indéterminé")&gt;0,1,0)</f>
        <v>0</v>
      </c>
      <c r="AY265" s="218">
        <f>IF(COUNTIFS(TabSynthez[Test],"="&amp;$AE42&amp;".*",TabSynthez[Page19],"Indéterminé")&gt;0,1,0)</f>
        <v>0</v>
      </c>
      <c r="AZ265" s="218">
        <f>IF(COUNTIFS(TabSynthez[Test],"="&amp;$AE42&amp;".*",TabSynthez[Page20],"Indéterminé")&gt;0,1,0)</f>
        <v>0</v>
      </c>
      <c r="BA265" s="218">
        <f>IF(COUNTIFS(TabSynthez[Test],"="&amp;$AE42&amp;".*",TabSynthez[Page21],"Indéterminé")&gt;0,1,0)</f>
        <v>0</v>
      </c>
    </row>
    <row r="266" spans="1:53" x14ac:dyDescent="0.25">
      <c r="AD266" s="68"/>
      <c r="AE266" s="224" t="str">
        <f t="shared" si="32"/>
        <v>4.9</v>
      </c>
      <c r="AF266" s="9"/>
      <c r="AG266" s="218">
        <f>IF(COUNTIFS(TabSynthez[Test],"="&amp;$AE43&amp;".*",TabSynthez[Page1],"Indéterminé")&gt;0,1,0)</f>
        <v>0</v>
      </c>
      <c r="AH266" s="218">
        <f>IF(COUNTIFS(TabSynthez[Test],"="&amp;$AE43&amp;".*",TabSynthez[Page2],"Indéterminé")&gt;0,1,0)</f>
        <v>0</v>
      </c>
      <c r="AI266" s="218">
        <f>IF(COUNTIFS(TabSynthez[Test],"="&amp;$AE43&amp;".*",TabSynthez[Page3],"Indéterminé")&gt;0,1,0)</f>
        <v>0</v>
      </c>
      <c r="AJ266" s="218">
        <f>IF(COUNTIFS(TabSynthez[Test],"="&amp;$AE43&amp;".*",TabSynthez[Page4],"Indéterminé")&gt;0,1,0)</f>
        <v>0</v>
      </c>
      <c r="AK266" s="218">
        <f>IF(COUNTIFS(TabSynthez[Test],"="&amp;$AE43&amp;".*",TabSynthez[Page5],"Indéterminé")&gt;0,1,0)</f>
        <v>0</v>
      </c>
      <c r="AL266" s="218">
        <f>IF(COUNTIFS(TabSynthez[Test],"="&amp;$AE43&amp;".*",TabSynthez[Page6],"Indéterminé")&gt;0,1,0)</f>
        <v>0</v>
      </c>
      <c r="AM266" s="218">
        <f>IF(COUNTIFS(TabSynthez[Test],"="&amp;$AE43&amp;".*",TabSynthez[Page7],"Indéterminé")&gt;0,1,0)</f>
        <v>0</v>
      </c>
      <c r="AN266" s="218">
        <f>IF(COUNTIFS(TabSynthez[Test],"="&amp;$AE43&amp;".*",TabSynthez[Page8],"Indéterminé")&gt;0,1,0)</f>
        <v>0</v>
      </c>
      <c r="AO266" s="218">
        <f>IF(COUNTIFS(TabSynthez[Test],"="&amp;$AE43&amp;".*",TabSynthez[Page9],"Indéterminé")&gt;0,1,0)</f>
        <v>0</v>
      </c>
      <c r="AP266" s="218">
        <f>IF(COUNTIFS(TabSynthez[Test],"="&amp;$AE43&amp;".*",TabSynthez[Page10],"Indéterminé")&gt;0,1,0)</f>
        <v>0</v>
      </c>
      <c r="AQ266" s="218">
        <f>IF(COUNTIFS(TabSynthez[Test],"="&amp;$AE43&amp;".*",TabSynthez[Page11],"Indéterminé")&gt;0,1,0)</f>
        <v>0</v>
      </c>
      <c r="AR266" s="218">
        <f>IF(COUNTIFS(TabSynthez[Test],"="&amp;$AE43&amp;".*",TabSynthez[Page12],"Indéterminé")&gt;0,1,0)</f>
        <v>0</v>
      </c>
      <c r="AS266" s="218">
        <f>IF(COUNTIFS(TabSynthez[Test],"="&amp;$AE43&amp;".*",TabSynthez[Page13],"Indéterminé")&gt;0,1,0)</f>
        <v>0</v>
      </c>
      <c r="AT266" s="218">
        <f>IF(COUNTIFS(TabSynthez[Test],"="&amp;$AE43&amp;".*",TabSynthez[Page14],"Indéterminé")&gt;0,1,0)</f>
        <v>0</v>
      </c>
      <c r="AU266" s="218">
        <f>IF(COUNTIFS(TabSynthez[Test],"="&amp;$AE43&amp;".*",TabSynthez[Page15],"Indéterminé")&gt;0,1,0)</f>
        <v>0</v>
      </c>
      <c r="AV266" s="218">
        <f>IF(COUNTIFS(TabSynthez[Test],"="&amp;$AE43&amp;".*",TabSynthez[Page16],"Indéterminé")&gt;0,1,0)</f>
        <v>0</v>
      </c>
      <c r="AW266" s="218">
        <f>IF(COUNTIFS(TabSynthez[Test],"="&amp;$AE43&amp;".*",TabSynthez[Page17],"Indéterminé")&gt;0,1,0)</f>
        <v>0</v>
      </c>
      <c r="AX266" s="218">
        <f>IF(COUNTIFS(TabSynthez[Test],"="&amp;$AE43&amp;".*",TabSynthez[Page18],"Indéterminé")&gt;0,1,0)</f>
        <v>0</v>
      </c>
      <c r="AY266" s="218">
        <f>IF(COUNTIFS(TabSynthez[Test],"="&amp;$AE43&amp;".*",TabSynthez[Page19],"Indéterminé")&gt;0,1,0)</f>
        <v>0</v>
      </c>
      <c r="AZ266" s="218">
        <f>IF(COUNTIFS(TabSynthez[Test],"="&amp;$AE43&amp;".*",TabSynthez[Page20],"Indéterminé")&gt;0,1,0)</f>
        <v>0</v>
      </c>
      <c r="BA266" s="218">
        <f>IF(COUNTIFS(TabSynthez[Test],"="&amp;$AE43&amp;".*",TabSynthez[Page21],"Indéterminé")&gt;0,1,0)</f>
        <v>0</v>
      </c>
    </row>
    <row r="267" spans="1:53" x14ac:dyDescent="0.25">
      <c r="AD267" s="68"/>
      <c r="AE267" s="224" t="str">
        <f t="shared" si="32"/>
        <v>4.10</v>
      </c>
      <c r="AF267" s="9"/>
      <c r="AG267" s="218">
        <f>IF(COUNTIFS(TabSynthez[Test],"="&amp;$AE44&amp;".*",TabSynthez[Page1],"Indéterminé")&gt;0,1,0)</f>
        <v>0</v>
      </c>
      <c r="AH267" s="218">
        <f>IF(COUNTIFS(TabSynthez[Test],"="&amp;$AE44&amp;".*",TabSynthez[Page2],"Indéterminé")&gt;0,1,0)</f>
        <v>0</v>
      </c>
      <c r="AI267" s="218">
        <f>IF(COUNTIFS(TabSynthez[Test],"="&amp;$AE44&amp;".*",TabSynthez[Page3],"Indéterminé")&gt;0,1,0)</f>
        <v>0</v>
      </c>
      <c r="AJ267" s="218">
        <f>IF(COUNTIFS(TabSynthez[Test],"="&amp;$AE44&amp;".*",TabSynthez[Page4],"Indéterminé")&gt;0,1,0)</f>
        <v>0</v>
      </c>
      <c r="AK267" s="218">
        <f>IF(COUNTIFS(TabSynthez[Test],"="&amp;$AE44&amp;".*",TabSynthez[Page5],"Indéterminé")&gt;0,1,0)</f>
        <v>0</v>
      </c>
      <c r="AL267" s="218">
        <f>IF(COUNTIFS(TabSynthez[Test],"="&amp;$AE44&amp;".*",TabSynthez[Page6],"Indéterminé")&gt;0,1,0)</f>
        <v>0</v>
      </c>
      <c r="AM267" s="218">
        <f>IF(COUNTIFS(TabSynthez[Test],"="&amp;$AE44&amp;".*",TabSynthez[Page7],"Indéterminé")&gt;0,1,0)</f>
        <v>0</v>
      </c>
      <c r="AN267" s="218">
        <f>IF(COUNTIFS(TabSynthez[Test],"="&amp;$AE44&amp;".*",TabSynthez[Page8],"Indéterminé")&gt;0,1,0)</f>
        <v>0</v>
      </c>
      <c r="AO267" s="218">
        <f>IF(COUNTIFS(TabSynthez[Test],"="&amp;$AE44&amp;".*",TabSynthez[Page9],"Indéterminé")&gt;0,1,0)</f>
        <v>0</v>
      </c>
      <c r="AP267" s="218">
        <f>IF(COUNTIFS(TabSynthez[Test],"="&amp;$AE44&amp;".*",TabSynthez[Page10],"Indéterminé")&gt;0,1,0)</f>
        <v>0</v>
      </c>
      <c r="AQ267" s="218">
        <f>IF(COUNTIFS(TabSynthez[Test],"="&amp;$AE44&amp;".*",TabSynthez[Page11],"Indéterminé")&gt;0,1,0)</f>
        <v>0</v>
      </c>
      <c r="AR267" s="218">
        <f>IF(COUNTIFS(TabSynthez[Test],"="&amp;$AE44&amp;".*",TabSynthez[Page12],"Indéterminé")&gt;0,1,0)</f>
        <v>0</v>
      </c>
      <c r="AS267" s="218">
        <f>IF(COUNTIFS(TabSynthez[Test],"="&amp;$AE44&amp;".*",TabSynthez[Page13],"Indéterminé")&gt;0,1,0)</f>
        <v>0</v>
      </c>
      <c r="AT267" s="218">
        <f>IF(COUNTIFS(TabSynthez[Test],"="&amp;$AE44&amp;".*",TabSynthez[Page14],"Indéterminé")&gt;0,1,0)</f>
        <v>0</v>
      </c>
      <c r="AU267" s="218">
        <f>IF(COUNTIFS(TabSynthez[Test],"="&amp;$AE44&amp;".*",TabSynthez[Page15],"Indéterminé")&gt;0,1,0)</f>
        <v>0</v>
      </c>
      <c r="AV267" s="218">
        <f>IF(COUNTIFS(TabSynthez[Test],"="&amp;$AE44&amp;".*",TabSynthez[Page16],"Indéterminé")&gt;0,1,0)</f>
        <v>0</v>
      </c>
      <c r="AW267" s="218">
        <f>IF(COUNTIFS(TabSynthez[Test],"="&amp;$AE44&amp;".*",TabSynthez[Page17],"Indéterminé")&gt;0,1,0)</f>
        <v>0</v>
      </c>
      <c r="AX267" s="218">
        <f>IF(COUNTIFS(TabSynthez[Test],"="&amp;$AE44&amp;".*",TabSynthez[Page18],"Indéterminé")&gt;0,1,0)</f>
        <v>0</v>
      </c>
      <c r="AY267" s="218">
        <f>IF(COUNTIFS(TabSynthez[Test],"="&amp;$AE44&amp;".*",TabSynthez[Page19],"Indéterminé")&gt;0,1,0)</f>
        <v>0</v>
      </c>
      <c r="AZ267" s="218">
        <f>IF(COUNTIFS(TabSynthez[Test],"="&amp;$AE44&amp;".*",TabSynthez[Page20],"Indéterminé")&gt;0,1,0)</f>
        <v>0</v>
      </c>
      <c r="BA267" s="218">
        <f>IF(COUNTIFS(TabSynthez[Test],"="&amp;$AE44&amp;".*",TabSynthez[Page21],"Indéterminé")&gt;0,1,0)</f>
        <v>0</v>
      </c>
    </row>
    <row r="268" spans="1:53" x14ac:dyDescent="0.25">
      <c r="AD268" s="68"/>
      <c r="AE268" s="224" t="str">
        <f t="shared" si="32"/>
        <v>4.11</v>
      </c>
      <c r="AF268" s="9"/>
      <c r="AG268" s="218">
        <f>IF(COUNTIFS(TabSynthez[Test],"="&amp;$AE45&amp;".*",TabSynthez[Page1],"Indéterminé")&gt;0,1,0)</f>
        <v>0</v>
      </c>
      <c r="AH268" s="218">
        <f>IF(COUNTIFS(TabSynthez[Test],"="&amp;$AE45&amp;".*",TabSynthez[Page2],"Indéterminé")&gt;0,1,0)</f>
        <v>0</v>
      </c>
      <c r="AI268" s="218">
        <f>IF(COUNTIFS(TabSynthez[Test],"="&amp;$AE45&amp;".*",TabSynthez[Page3],"Indéterminé")&gt;0,1,0)</f>
        <v>0</v>
      </c>
      <c r="AJ268" s="218">
        <f>IF(COUNTIFS(TabSynthez[Test],"="&amp;$AE45&amp;".*",TabSynthez[Page4],"Indéterminé")&gt;0,1,0)</f>
        <v>0</v>
      </c>
      <c r="AK268" s="218">
        <f>IF(COUNTIFS(TabSynthez[Test],"="&amp;$AE45&amp;".*",TabSynthez[Page5],"Indéterminé")&gt;0,1,0)</f>
        <v>0</v>
      </c>
      <c r="AL268" s="218">
        <f>IF(COUNTIFS(TabSynthez[Test],"="&amp;$AE45&amp;".*",TabSynthez[Page6],"Indéterminé")&gt;0,1,0)</f>
        <v>0</v>
      </c>
      <c r="AM268" s="218">
        <f>IF(COUNTIFS(TabSynthez[Test],"="&amp;$AE45&amp;".*",TabSynthez[Page7],"Indéterminé")&gt;0,1,0)</f>
        <v>0</v>
      </c>
      <c r="AN268" s="218">
        <f>IF(COUNTIFS(TabSynthez[Test],"="&amp;$AE45&amp;".*",TabSynthez[Page8],"Indéterminé")&gt;0,1,0)</f>
        <v>0</v>
      </c>
      <c r="AO268" s="218">
        <f>IF(COUNTIFS(TabSynthez[Test],"="&amp;$AE45&amp;".*",TabSynthez[Page9],"Indéterminé")&gt;0,1,0)</f>
        <v>0</v>
      </c>
      <c r="AP268" s="218">
        <f>IF(COUNTIFS(TabSynthez[Test],"="&amp;$AE45&amp;".*",TabSynthez[Page10],"Indéterminé")&gt;0,1,0)</f>
        <v>0</v>
      </c>
      <c r="AQ268" s="218">
        <f>IF(COUNTIFS(TabSynthez[Test],"="&amp;$AE45&amp;".*",TabSynthez[Page11],"Indéterminé")&gt;0,1,0)</f>
        <v>0</v>
      </c>
      <c r="AR268" s="218">
        <f>IF(COUNTIFS(TabSynthez[Test],"="&amp;$AE45&amp;".*",TabSynthez[Page12],"Indéterminé")&gt;0,1,0)</f>
        <v>0</v>
      </c>
      <c r="AS268" s="218">
        <f>IF(COUNTIFS(TabSynthez[Test],"="&amp;$AE45&amp;".*",TabSynthez[Page13],"Indéterminé")&gt;0,1,0)</f>
        <v>0</v>
      </c>
      <c r="AT268" s="218">
        <f>IF(COUNTIFS(TabSynthez[Test],"="&amp;$AE45&amp;".*",TabSynthez[Page14],"Indéterminé")&gt;0,1,0)</f>
        <v>0</v>
      </c>
      <c r="AU268" s="218">
        <f>IF(COUNTIFS(TabSynthez[Test],"="&amp;$AE45&amp;".*",TabSynthez[Page15],"Indéterminé")&gt;0,1,0)</f>
        <v>0</v>
      </c>
      <c r="AV268" s="218">
        <f>IF(COUNTIFS(TabSynthez[Test],"="&amp;$AE45&amp;".*",TabSynthez[Page16],"Indéterminé")&gt;0,1,0)</f>
        <v>0</v>
      </c>
      <c r="AW268" s="218">
        <f>IF(COUNTIFS(TabSynthez[Test],"="&amp;$AE45&amp;".*",TabSynthez[Page17],"Indéterminé")&gt;0,1,0)</f>
        <v>0</v>
      </c>
      <c r="AX268" s="218">
        <f>IF(COUNTIFS(TabSynthez[Test],"="&amp;$AE45&amp;".*",TabSynthez[Page18],"Indéterminé")&gt;0,1,0)</f>
        <v>0</v>
      </c>
      <c r="AY268" s="218">
        <f>IF(COUNTIFS(TabSynthez[Test],"="&amp;$AE45&amp;".*",TabSynthez[Page19],"Indéterminé")&gt;0,1,0)</f>
        <v>0</v>
      </c>
      <c r="AZ268" s="218">
        <f>IF(COUNTIFS(TabSynthez[Test],"="&amp;$AE45&amp;".*",TabSynthez[Page20],"Indéterminé")&gt;0,1,0)</f>
        <v>0</v>
      </c>
      <c r="BA268" s="218">
        <f>IF(COUNTIFS(TabSynthez[Test],"="&amp;$AE45&amp;".*",TabSynthez[Page21],"Indéterminé")&gt;0,1,0)</f>
        <v>0</v>
      </c>
    </row>
    <row r="269" spans="1:53" x14ac:dyDescent="0.25">
      <c r="AD269" s="68"/>
      <c r="AE269" s="224" t="str">
        <f t="shared" si="32"/>
        <v>4.12</v>
      </c>
      <c r="AF269" s="9"/>
      <c r="AG269" s="218">
        <f>IF(COUNTIFS(TabSynthez[Test],"="&amp;$AE46&amp;".*",TabSynthez[Page1],"Indéterminé")&gt;0,1,0)</f>
        <v>0</v>
      </c>
      <c r="AH269" s="218">
        <f>IF(COUNTIFS(TabSynthez[Test],"="&amp;$AE46&amp;".*",TabSynthez[Page2],"Indéterminé")&gt;0,1,0)</f>
        <v>0</v>
      </c>
      <c r="AI269" s="218">
        <f>IF(COUNTIFS(TabSynthez[Test],"="&amp;$AE46&amp;".*",TabSynthez[Page3],"Indéterminé")&gt;0,1,0)</f>
        <v>0</v>
      </c>
      <c r="AJ269" s="218">
        <f>IF(COUNTIFS(TabSynthez[Test],"="&amp;$AE46&amp;".*",TabSynthez[Page4],"Indéterminé")&gt;0,1,0)</f>
        <v>0</v>
      </c>
      <c r="AK269" s="218">
        <f>IF(COUNTIFS(TabSynthez[Test],"="&amp;$AE46&amp;".*",TabSynthez[Page5],"Indéterminé")&gt;0,1,0)</f>
        <v>0</v>
      </c>
      <c r="AL269" s="218">
        <f>IF(COUNTIFS(TabSynthez[Test],"="&amp;$AE46&amp;".*",TabSynthez[Page6],"Indéterminé")&gt;0,1,0)</f>
        <v>0</v>
      </c>
      <c r="AM269" s="218">
        <f>IF(COUNTIFS(TabSynthez[Test],"="&amp;$AE46&amp;".*",TabSynthez[Page7],"Indéterminé")&gt;0,1,0)</f>
        <v>0</v>
      </c>
      <c r="AN269" s="218">
        <f>IF(COUNTIFS(TabSynthez[Test],"="&amp;$AE46&amp;".*",TabSynthez[Page8],"Indéterminé")&gt;0,1,0)</f>
        <v>0</v>
      </c>
      <c r="AO269" s="218">
        <f>IF(COUNTIFS(TabSynthez[Test],"="&amp;$AE46&amp;".*",TabSynthez[Page9],"Indéterminé")&gt;0,1,0)</f>
        <v>0</v>
      </c>
      <c r="AP269" s="218">
        <f>IF(COUNTIFS(TabSynthez[Test],"="&amp;$AE46&amp;".*",TabSynthez[Page10],"Indéterminé")&gt;0,1,0)</f>
        <v>0</v>
      </c>
      <c r="AQ269" s="218">
        <f>IF(COUNTIFS(TabSynthez[Test],"="&amp;$AE46&amp;".*",TabSynthez[Page11],"Indéterminé")&gt;0,1,0)</f>
        <v>0</v>
      </c>
      <c r="AR269" s="218">
        <f>IF(COUNTIFS(TabSynthez[Test],"="&amp;$AE46&amp;".*",TabSynthez[Page12],"Indéterminé")&gt;0,1,0)</f>
        <v>0</v>
      </c>
      <c r="AS269" s="218">
        <f>IF(COUNTIFS(TabSynthez[Test],"="&amp;$AE46&amp;".*",TabSynthez[Page13],"Indéterminé")&gt;0,1,0)</f>
        <v>0</v>
      </c>
      <c r="AT269" s="218">
        <f>IF(COUNTIFS(TabSynthez[Test],"="&amp;$AE46&amp;".*",TabSynthez[Page14],"Indéterminé")&gt;0,1,0)</f>
        <v>0</v>
      </c>
      <c r="AU269" s="218">
        <f>IF(COUNTIFS(TabSynthez[Test],"="&amp;$AE46&amp;".*",TabSynthez[Page15],"Indéterminé")&gt;0,1,0)</f>
        <v>0</v>
      </c>
      <c r="AV269" s="218">
        <f>IF(COUNTIFS(TabSynthez[Test],"="&amp;$AE46&amp;".*",TabSynthez[Page16],"Indéterminé")&gt;0,1,0)</f>
        <v>0</v>
      </c>
      <c r="AW269" s="218">
        <f>IF(COUNTIFS(TabSynthez[Test],"="&amp;$AE46&amp;".*",TabSynthez[Page17],"Indéterminé")&gt;0,1,0)</f>
        <v>0</v>
      </c>
      <c r="AX269" s="218">
        <f>IF(COUNTIFS(TabSynthez[Test],"="&amp;$AE46&amp;".*",TabSynthez[Page18],"Indéterminé")&gt;0,1,0)</f>
        <v>0</v>
      </c>
      <c r="AY269" s="218">
        <f>IF(COUNTIFS(TabSynthez[Test],"="&amp;$AE46&amp;".*",TabSynthez[Page19],"Indéterminé")&gt;0,1,0)</f>
        <v>0</v>
      </c>
      <c r="AZ269" s="218">
        <f>IF(COUNTIFS(TabSynthez[Test],"="&amp;$AE46&amp;".*",TabSynthez[Page20],"Indéterminé")&gt;0,1,0)</f>
        <v>0</v>
      </c>
      <c r="BA269" s="218">
        <f>IF(COUNTIFS(TabSynthez[Test],"="&amp;$AE46&amp;".*",TabSynthez[Page21],"Indéterminé")&gt;0,1,0)</f>
        <v>0</v>
      </c>
    </row>
    <row r="270" spans="1:53" x14ac:dyDescent="0.25">
      <c r="AD270" s="68"/>
      <c r="AE270" s="224" t="str">
        <f t="shared" si="32"/>
        <v>4.13</v>
      </c>
      <c r="AF270" s="9"/>
      <c r="AG270" s="218">
        <f>IF(COUNTIFS(TabSynthez[Test],"="&amp;$AE47&amp;".*",TabSynthez[Page1],"Indéterminé")&gt;0,1,0)</f>
        <v>0</v>
      </c>
      <c r="AH270" s="218">
        <f>IF(COUNTIFS(TabSynthez[Test],"="&amp;$AE47&amp;".*",TabSynthez[Page2],"Indéterminé")&gt;0,1,0)</f>
        <v>0</v>
      </c>
      <c r="AI270" s="218">
        <f>IF(COUNTIFS(TabSynthez[Test],"="&amp;$AE47&amp;".*",TabSynthez[Page3],"Indéterminé")&gt;0,1,0)</f>
        <v>0</v>
      </c>
      <c r="AJ270" s="218">
        <f>IF(COUNTIFS(TabSynthez[Test],"="&amp;$AE47&amp;".*",TabSynthez[Page4],"Indéterminé")&gt;0,1,0)</f>
        <v>0</v>
      </c>
      <c r="AK270" s="218">
        <f>IF(COUNTIFS(TabSynthez[Test],"="&amp;$AE47&amp;".*",TabSynthez[Page5],"Indéterminé")&gt;0,1,0)</f>
        <v>0</v>
      </c>
      <c r="AL270" s="218">
        <f>IF(COUNTIFS(TabSynthez[Test],"="&amp;$AE47&amp;".*",TabSynthez[Page6],"Indéterminé")&gt;0,1,0)</f>
        <v>0</v>
      </c>
      <c r="AM270" s="218">
        <f>IF(COUNTIFS(TabSynthez[Test],"="&amp;$AE47&amp;".*",TabSynthez[Page7],"Indéterminé")&gt;0,1,0)</f>
        <v>0</v>
      </c>
      <c r="AN270" s="218">
        <f>IF(COUNTIFS(TabSynthez[Test],"="&amp;$AE47&amp;".*",TabSynthez[Page8],"Indéterminé")&gt;0,1,0)</f>
        <v>0</v>
      </c>
      <c r="AO270" s="218">
        <f>IF(COUNTIFS(TabSynthez[Test],"="&amp;$AE47&amp;".*",TabSynthez[Page9],"Indéterminé")&gt;0,1,0)</f>
        <v>0</v>
      </c>
      <c r="AP270" s="218">
        <f>IF(COUNTIFS(TabSynthez[Test],"="&amp;$AE47&amp;".*",TabSynthez[Page10],"Indéterminé")&gt;0,1,0)</f>
        <v>0</v>
      </c>
      <c r="AQ270" s="218">
        <f>IF(COUNTIFS(TabSynthez[Test],"="&amp;$AE47&amp;".*",TabSynthez[Page11],"Indéterminé")&gt;0,1,0)</f>
        <v>0</v>
      </c>
      <c r="AR270" s="218">
        <f>IF(COUNTIFS(TabSynthez[Test],"="&amp;$AE47&amp;".*",TabSynthez[Page12],"Indéterminé")&gt;0,1,0)</f>
        <v>0</v>
      </c>
      <c r="AS270" s="218">
        <f>IF(COUNTIFS(TabSynthez[Test],"="&amp;$AE47&amp;".*",TabSynthez[Page13],"Indéterminé")&gt;0,1,0)</f>
        <v>0</v>
      </c>
      <c r="AT270" s="218">
        <f>IF(COUNTIFS(TabSynthez[Test],"="&amp;$AE47&amp;".*",TabSynthez[Page14],"Indéterminé")&gt;0,1,0)</f>
        <v>0</v>
      </c>
      <c r="AU270" s="218">
        <f>IF(COUNTIFS(TabSynthez[Test],"="&amp;$AE47&amp;".*",TabSynthez[Page15],"Indéterminé")&gt;0,1,0)</f>
        <v>0</v>
      </c>
      <c r="AV270" s="218">
        <f>IF(COUNTIFS(TabSynthez[Test],"="&amp;$AE47&amp;".*",TabSynthez[Page16],"Indéterminé")&gt;0,1,0)</f>
        <v>0</v>
      </c>
      <c r="AW270" s="218">
        <f>IF(COUNTIFS(TabSynthez[Test],"="&amp;$AE47&amp;".*",TabSynthez[Page17],"Indéterminé")&gt;0,1,0)</f>
        <v>0</v>
      </c>
      <c r="AX270" s="218">
        <f>IF(COUNTIFS(TabSynthez[Test],"="&amp;$AE47&amp;".*",TabSynthez[Page18],"Indéterminé")&gt;0,1,0)</f>
        <v>0</v>
      </c>
      <c r="AY270" s="218">
        <f>IF(COUNTIFS(TabSynthez[Test],"="&amp;$AE47&amp;".*",TabSynthez[Page19],"Indéterminé")&gt;0,1,0)</f>
        <v>0</v>
      </c>
      <c r="AZ270" s="218">
        <f>IF(COUNTIFS(TabSynthez[Test],"="&amp;$AE47&amp;".*",TabSynthez[Page20],"Indéterminé")&gt;0,1,0)</f>
        <v>0</v>
      </c>
      <c r="BA270" s="218">
        <f>IF(COUNTIFS(TabSynthez[Test],"="&amp;$AE47&amp;".*",TabSynthez[Page21],"Indéterminé")&gt;0,1,0)</f>
        <v>0</v>
      </c>
    </row>
    <row r="271" spans="1:53" x14ac:dyDescent="0.25">
      <c r="AD271" s="68"/>
      <c r="AE271" s="224" t="str">
        <f t="shared" si="32"/>
        <v>5.1</v>
      </c>
      <c r="AF271" s="9"/>
      <c r="AG271" s="218">
        <f>IF(COUNTIFS(TabSynthez[Test],"="&amp;$AE48&amp;".*",TabSynthez[Page1],"Indéterminé")&gt;0,1,0)</f>
        <v>0</v>
      </c>
      <c r="AH271" s="218">
        <f>IF(COUNTIFS(TabSynthez[Test],"="&amp;$AE48&amp;".*",TabSynthez[Page2],"Indéterminé")&gt;0,1,0)</f>
        <v>0</v>
      </c>
      <c r="AI271" s="218">
        <f>IF(COUNTIFS(TabSynthez[Test],"="&amp;$AE48&amp;".*",TabSynthez[Page3],"Indéterminé")&gt;0,1,0)</f>
        <v>0</v>
      </c>
      <c r="AJ271" s="218">
        <f>IF(COUNTIFS(TabSynthez[Test],"="&amp;$AE48&amp;".*",TabSynthez[Page4],"Indéterminé")&gt;0,1,0)</f>
        <v>0</v>
      </c>
      <c r="AK271" s="218">
        <f>IF(COUNTIFS(TabSynthez[Test],"="&amp;$AE48&amp;".*",TabSynthez[Page5],"Indéterminé")&gt;0,1,0)</f>
        <v>0</v>
      </c>
      <c r="AL271" s="218">
        <f>IF(COUNTIFS(TabSynthez[Test],"="&amp;$AE48&amp;".*",TabSynthez[Page6],"Indéterminé")&gt;0,1,0)</f>
        <v>0</v>
      </c>
      <c r="AM271" s="218">
        <f>IF(COUNTIFS(TabSynthez[Test],"="&amp;$AE48&amp;".*",TabSynthez[Page7],"Indéterminé")&gt;0,1,0)</f>
        <v>0</v>
      </c>
      <c r="AN271" s="218">
        <f>IF(COUNTIFS(TabSynthez[Test],"="&amp;$AE48&amp;".*",TabSynthez[Page8],"Indéterminé")&gt;0,1,0)</f>
        <v>0</v>
      </c>
      <c r="AO271" s="218">
        <f>IF(COUNTIFS(TabSynthez[Test],"="&amp;$AE48&amp;".*",TabSynthez[Page9],"Indéterminé")&gt;0,1,0)</f>
        <v>0</v>
      </c>
      <c r="AP271" s="218">
        <f>IF(COUNTIFS(TabSynthez[Test],"="&amp;$AE48&amp;".*",TabSynthez[Page10],"Indéterminé")&gt;0,1,0)</f>
        <v>0</v>
      </c>
      <c r="AQ271" s="218">
        <f>IF(COUNTIFS(TabSynthez[Test],"="&amp;$AE48&amp;".*",TabSynthez[Page11],"Indéterminé")&gt;0,1,0)</f>
        <v>0</v>
      </c>
      <c r="AR271" s="218">
        <f>IF(COUNTIFS(TabSynthez[Test],"="&amp;$AE48&amp;".*",TabSynthez[Page12],"Indéterminé")&gt;0,1,0)</f>
        <v>0</v>
      </c>
      <c r="AS271" s="218">
        <f>IF(COUNTIFS(TabSynthez[Test],"="&amp;$AE48&amp;".*",TabSynthez[Page13],"Indéterminé")&gt;0,1,0)</f>
        <v>0</v>
      </c>
      <c r="AT271" s="218">
        <f>IF(COUNTIFS(TabSynthez[Test],"="&amp;$AE48&amp;".*",TabSynthez[Page14],"Indéterminé")&gt;0,1,0)</f>
        <v>0</v>
      </c>
      <c r="AU271" s="218">
        <f>IF(COUNTIFS(TabSynthez[Test],"="&amp;$AE48&amp;".*",TabSynthez[Page15],"Indéterminé")&gt;0,1,0)</f>
        <v>0</v>
      </c>
      <c r="AV271" s="218">
        <f>IF(COUNTIFS(TabSynthez[Test],"="&amp;$AE48&amp;".*",TabSynthez[Page16],"Indéterminé")&gt;0,1,0)</f>
        <v>0</v>
      </c>
      <c r="AW271" s="218">
        <f>IF(COUNTIFS(TabSynthez[Test],"="&amp;$AE48&amp;".*",TabSynthez[Page17],"Indéterminé")&gt;0,1,0)</f>
        <v>0</v>
      </c>
      <c r="AX271" s="218">
        <f>IF(COUNTIFS(TabSynthez[Test],"="&amp;$AE48&amp;".*",TabSynthez[Page18],"Indéterminé")&gt;0,1,0)</f>
        <v>0</v>
      </c>
      <c r="AY271" s="218">
        <f>IF(COUNTIFS(TabSynthez[Test],"="&amp;$AE48&amp;".*",TabSynthez[Page19],"Indéterminé")&gt;0,1,0)</f>
        <v>0</v>
      </c>
      <c r="AZ271" s="218">
        <f>IF(COUNTIFS(TabSynthez[Test],"="&amp;$AE48&amp;".*",TabSynthez[Page20],"Indéterminé")&gt;0,1,0)</f>
        <v>0</v>
      </c>
      <c r="BA271" s="218">
        <f>IF(COUNTIFS(TabSynthez[Test],"="&amp;$AE48&amp;".*",TabSynthez[Page21],"Indéterminé")&gt;0,1,0)</f>
        <v>0</v>
      </c>
    </row>
    <row r="272" spans="1:53" x14ac:dyDescent="0.25">
      <c r="AD272" s="68"/>
      <c r="AE272" s="224" t="str">
        <f t="shared" si="32"/>
        <v>5.2</v>
      </c>
      <c r="AF272" s="9"/>
      <c r="AG272" s="218">
        <f>IF(COUNTIFS(TabSynthez[Test],"="&amp;$AE49&amp;".*",TabSynthez[Page1],"Indéterminé")&gt;0,1,0)</f>
        <v>0</v>
      </c>
      <c r="AH272" s="218">
        <f>IF(COUNTIFS(TabSynthez[Test],"="&amp;$AE49&amp;".*",TabSynthez[Page2],"Indéterminé")&gt;0,1,0)</f>
        <v>0</v>
      </c>
      <c r="AI272" s="218">
        <f>IF(COUNTIFS(TabSynthez[Test],"="&amp;$AE49&amp;".*",TabSynthez[Page3],"Indéterminé")&gt;0,1,0)</f>
        <v>0</v>
      </c>
      <c r="AJ272" s="218">
        <f>IF(COUNTIFS(TabSynthez[Test],"="&amp;$AE49&amp;".*",TabSynthez[Page4],"Indéterminé")&gt;0,1,0)</f>
        <v>0</v>
      </c>
      <c r="AK272" s="218">
        <f>IF(COUNTIFS(TabSynthez[Test],"="&amp;$AE49&amp;".*",TabSynthez[Page5],"Indéterminé")&gt;0,1,0)</f>
        <v>0</v>
      </c>
      <c r="AL272" s="218">
        <f>IF(COUNTIFS(TabSynthez[Test],"="&amp;$AE49&amp;".*",TabSynthez[Page6],"Indéterminé")&gt;0,1,0)</f>
        <v>0</v>
      </c>
      <c r="AM272" s="218">
        <f>IF(COUNTIFS(TabSynthez[Test],"="&amp;$AE49&amp;".*",TabSynthez[Page7],"Indéterminé")&gt;0,1,0)</f>
        <v>0</v>
      </c>
      <c r="AN272" s="218">
        <f>IF(COUNTIFS(TabSynthez[Test],"="&amp;$AE49&amp;".*",TabSynthez[Page8],"Indéterminé")&gt;0,1,0)</f>
        <v>0</v>
      </c>
      <c r="AO272" s="218">
        <f>IF(COUNTIFS(TabSynthez[Test],"="&amp;$AE49&amp;".*",TabSynthez[Page9],"Indéterminé")&gt;0,1,0)</f>
        <v>0</v>
      </c>
      <c r="AP272" s="218">
        <f>IF(COUNTIFS(TabSynthez[Test],"="&amp;$AE49&amp;".*",TabSynthez[Page10],"Indéterminé")&gt;0,1,0)</f>
        <v>0</v>
      </c>
      <c r="AQ272" s="218">
        <f>IF(COUNTIFS(TabSynthez[Test],"="&amp;$AE49&amp;".*",TabSynthez[Page11],"Indéterminé")&gt;0,1,0)</f>
        <v>0</v>
      </c>
      <c r="AR272" s="218">
        <f>IF(COUNTIFS(TabSynthez[Test],"="&amp;$AE49&amp;".*",TabSynthez[Page12],"Indéterminé")&gt;0,1,0)</f>
        <v>0</v>
      </c>
      <c r="AS272" s="218">
        <f>IF(COUNTIFS(TabSynthez[Test],"="&amp;$AE49&amp;".*",TabSynthez[Page13],"Indéterminé")&gt;0,1,0)</f>
        <v>0</v>
      </c>
      <c r="AT272" s="218">
        <f>IF(COUNTIFS(TabSynthez[Test],"="&amp;$AE49&amp;".*",TabSynthez[Page14],"Indéterminé")&gt;0,1,0)</f>
        <v>0</v>
      </c>
      <c r="AU272" s="218">
        <f>IF(COUNTIFS(TabSynthez[Test],"="&amp;$AE49&amp;".*",TabSynthez[Page15],"Indéterminé")&gt;0,1,0)</f>
        <v>0</v>
      </c>
      <c r="AV272" s="218">
        <f>IF(COUNTIFS(TabSynthez[Test],"="&amp;$AE49&amp;".*",TabSynthez[Page16],"Indéterminé")&gt;0,1,0)</f>
        <v>0</v>
      </c>
      <c r="AW272" s="218">
        <f>IF(COUNTIFS(TabSynthez[Test],"="&amp;$AE49&amp;".*",TabSynthez[Page17],"Indéterminé")&gt;0,1,0)</f>
        <v>0</v>
      </c>
      <c r="AX272" s="218">
        <f>IF(COUNTIFS(TabSynthez[Test],"="&amp;$AE49&amp;".*",TabSynthez[Page18],"Indéterminé")&gt;0,1,0)</f>
        <v>0</v>
      </c>
      <c r="AY272" s="218">
        <f>IF(COUNTIFS(TabSynthez[Test],"="&amp;$AE49&amp;".*",TabSynthez[Page19],"Indéterminé")&gt;0,1,0)</f>
        <v>0</v>
      </c>
      <c r="AZ272" s="218">
        <f>IF(COUNTIFS(TabSynthez[Test],"="&amp;$AE49&amp;".*",TabSynthez[Page20],"Indéterminé")&gt;0,1,0)</f>
        <v>0</v>
      </c>
      <c r="BA272" s="218">
        <f>IF(COUNTIFS(TabSynthez[Test],"="&amp;$AE49&amp;".*",TabSynthez[Page21],"Indéterminé")&gt;0,1,0)</f>
        <v>0</v>
      </c>
    </row>
    <row r="273" spans="30:53" x14ac:dyDescent="0.25">
      <c r="AD273" s="68"/>
      <c r="AE273" s="224" t="str">
        <f t="shared" si="32"/>
        <v>5.3</v>
      </c>
      <c r="AF273" s="9"/>
      <c r="AG273" s="218">
        <f>IF(COUNTIFS(TabSynthez[Test],"="&amp;$AE50&amp;".*",TabSynthez[Page1],"Indéterminé")&gt;0,1,0)</f>
        <v>0</v>
      </c>
      <c r="AH273" s="218">
        <f>IF(COUNTIFS(TabSynthez[Test],"="&amp;$AE50&amp;".*",TabSynthez[Page2],"Indéterminé")&gt;0,1,0)</f>
        <v>0</v>
      </c>
      <c r="AI273" s="218">
        <f>IF(COUNTIFS(TabSynthez[Test],"="&amp;$AE50&amp;".*",TabSynthez[Page3],"Indéterminé")&gt;0,1,0)</f>
        <v>0</v>
      </c>
      <c r="AJ273" s="218">
        <f>IF(COUNTIFS(TabSynthez[Test],"="&amp;$AE50&amp;".*",TabSynthez[Page4],"Indéterminé")&gt;0,1,0)</f>
        <v>0</v>
      </c>
      <c r="AK273" s="218">
        <f>IF(COUNTIFS(TabSynthez[Test],"="&amp;$AE50&amp;".*",TabSynthez[Page5],"Indéterminé")&gt;0,1,0)</f>
        <v>0</v>
      </c>
      <c r="AL273" s="218">
        <f>IF(COUNTIFS(TabSynthez[Test],"="&amp;$AE50&amp;".*",TabSynthez[Page6],"Indéterminé")&gt;0,1,0)</f>
        <v>0</v>
      </c>
      <c r="AM273" s="218">
        <f>IF(COUNTIFS(TabSynthez[Test],"="&amp;$AE50&amp;".*",TabSynthez[Page7],"Indéterminé")&gt;0,1,0)</f>
        <v>0</v>
      </c>
      <c r="AN273" s="218">
        <f>IF(COUNTIFS(TabSynthez[Test],"="&amp;$AE50&amp;".*",TabSynthez[Page8],"Indéterminé")&gt;0,1,0)</f>
        <v>0</v>
      </c>
      <c r="AO273" s="218">
        <f>IF(COUNTIFS(TabSynthez[Test],"="&amp;$AE50&amp;".*",TabSynthez[Page9],"Indéterminé")&gt;0,1,0)</f>
        <v>0</v>
      </c>
      <c r="AP273" s="218">
        <f>IF(COUNTIFS(TabSynthez[Test],"="&amp;$AE50&amp;".*",TabSynthez[Page10],"Indéterminé")&gt;0,1,0)</f>
        <v>0</v>
      </c>
      <c r="AQ273" s="218">
        <f>IF(COUNTIFS(TabSynthez[Test],"="&amp;$AE50&amp;".*",TabSynthez[Page11],"Indéterminé")&gt;0,1,0)</f>
        <v>0</v>
      </c>
      <c r="AR273" s="218">
        <f>IF(COUNTIFS(TabSynthez[Test],"="&amp;$AE50&amp;".*",TabSynthez[Page12],"Indéterminé")&gt;0,1,0)</f>
        <v>0</v>
      </c>
      <c r="AS273" s="218">
        <f>IF(COUNTIFS(TabSynthez[Test],"="&amp;$AE50&amp;".*",TabSynthez[Page13],"Indéterminé")&gt;0,1,0)</f>
        <v>0</v>
      </c>
      <c r="AT273" s="218">
        <f>IF(COUNTIFS(TabSynthez[Test],"="&amp;$AE50&amp;".*",TabSynthez[Page14],"Indéterminé")&gt;0,1,0)</f>
        <v>0</v>
      </c>
      <c r="AU273" s="218">
        <f>IF(COUNTIFS(TabSynthez[Test],"="&amp;$AE50&amp;".*",TabSynthez[Page15],"Indéterminé")&gt;0,1,0)</f>
        <v>0</v>
      </c>
      <c r="AV273" s="218">
        <f>IF(COUNTIFS(TabSynthez[Test],"="&amp;$AE50&amp;".*",TabSynthez[Page16],"Indéterminé")&gt;0,1,0)</f>
        <v>0</v>
      </c>
      <c r="AW273" s="218">
        <f>IF(COUNTIFS(TabSynthez[Test],"="&amp;$AE50&amp;".*",TabSynthez[Page17],"Indéterminé")&gt;0,1,0)</f>
        <v>0</v>
      </c>
      <c r="AX273" s="218">
        <f>IF(COUNTIFS(TabSynthez[Test],"="&amp;$AE50&amp;".*",TabSynthez[Page18],"Indéterminé")&gt;0,1,0)</f>
        <v>0</v>
      </c>
      <c r="AY273" s="218">
        <f>IF(COUNTIFS(TabSynthez[Test],"="&amp;$AE50&amp;".*",TabSynthez[Page19],"Indéterminé")&gt;0,1,0)</f>
        <v>0</v>
      </c>
      <c r="AZ273" s="218">
        <f>IF(COUNTIFS(TabSynthez[Test],"="&amp;$AE50&amp;".*",TabSynthez[Page20],"Indéterminé")&gt;0,1,0)</f>
        <v>0</v>
      </c>
      <c r="BA273" s="218">
        <f>IF(COUNTIFS(TabSynthez[Test],"="&amp;$AE50&amp;".*",TabSynthez[Page21],"Indéterminé")&gt;0,1,0)</f>
        <v>0</v>
      </c>
    </row>
    <row r="274" spans="30:53" x14ac:dyDescent="0.25">
      <c r="AD274" s="68"/>
      <c r="AE274" s="224" t="str">
        <f t="shared" si="32"/>
        <v>5.4</v>
      </c>
      <c r="AF274" s="9"/>
      <c r="AG274" s="218">
        <f>IF(COUNTIFS(TabSynthez[Test],"="&amp;$AE51&amp;".*",TabSynthez[Page1],"Indéterminé")&gt;0,1,0)</f>
        <v>0</v>
      </c>
      <c r="AH274" s="218">
        <f>IF(COUNTIFS(TabSynthez[Test],"="&amp;$AE51&amp;".*",TabSynthez[Page2],"Indéterminé")&gt;0,1,0)</f>
        <v>0</v>
      </c>
      <c r="AI274" s="218">
        <f>IF(COUNTIFS(TabSynthez[Test],"="&amp;$AE51&amp;".*",TabSynthez[Page3],"Indéterminé")&gt;0,1,0)</f>
        <v>0</v>
      </c>
      <c r="AJ274" s="218">
        <f>IF(COUNTIFS(TabSynthez[Test],"="&amp;$AE51&amp;".*",TabSynthez[Page4],"Indéterminé")&gt;0,1,0)</f>
        <v>0</v>
      </c>
      <c r="AK274" s="218">
        <f>IF(COUNTIFS(TabSynthez[Test],"="&amp;$AE51&amp;".*",TabSynthez[Page5],"Indéterminé")&gt;0,1,0)</f>
        <v>0</v>
      </c>
      <c r="AL274" s="218">
        <f>IF(COUNTIFS(TabSynthez[Test],"="&amp;$AE51&amp;".*",TabSynthez[Page6],"Indéterminé")&gt;0,1,0)</f>
        <v>0</v>
      </c>
      <c r="AM274" s="218">
        <f>IF(COUNTIFS(TabSynthez[Test],"="&amp;$AE51&amp;".*",TabSynthez[Page7],"Indéterminé")&gt;0,1,0)</f>
        <v>0</v>
      </c>
      <c r="AN274" s="218">
        <f>IF(COUNTIFS(TabSynthez[Test],"="&amp;$AE51&amp;".*",TabSynthez[Page8],"Indéterminé")&gt;0,1,0)</f>
        <v>0</v>
      </c>
      <c r="AO274" s="218">
        <f>IF(COUNTIFS(TabSynthez[Test],"="&amp;$AE51&amp;".*",TabSynthez[Page9],"Indéterminé")&gt;0,1,0)</f>
        <v>0</v>
      </c>
      <c r="AP274" s="218">
        <f>IF(COUNTIFS(TabSynthez[Test],"="&amp;$AE51&amp;".*",TabSynthez[Page10],"Indéterminé")&gt;0,1,0)</f>
        <v>0</v>
      </c>
      <c r="AQ274" s="218">
        <f>IF(COUNTIFS(TabSynthez[Test],"="&amp;$AE51&amp;".*",TabSynthez[Page11],"Indéterminé")&gt;0,1,0)</f>
        <v>0</v>
      </c>
      <c r="AR274" s="218">
        <f>IF(COUNTIFS(TabSynthez[Test],"="&amp;$AE51&amp;".*",TabSynthez[Page12],"Indéterminé")&gt;0,1,0)</f>
        <v>0</v>
      </c>
      <c r="AS274" s="218">
        <f>IF(COUNTIFS(TabSynthez[Test],"="&amp;$AE51&amp;".*",TabSynthez[Page13],"Indéterminé")&gt;0,1,0)</f>
        <v>0</v>
      </c>
      <c r="AT274" s="218">
        <f>IF(COUNTIFS(TabSynthez[Test],"="&amp;$AE51&amp;".*",TabSynthez[Page14],"Indéterminé")&gt;0,1,0)</f>
        <v>0</v>
      </c>
      <c r="AU274" s="218">
        <f>IF(COUNTIFS(TabSynthez[Test],"="&amp;$AE51&amp;".*",TabSynthez[Page15],"Indéterminé")&gt;0,1,0)</f>
        <v>0</v>
      </c>
      <c r="AV274" s="218">
        <f>IF(COUNTIFS(TabSynthez[Test],"="&amp;$AE51&amp;".*",TabSynthez[Page16],"Indéterminé")&gt;0,1,0)</f>
        <v>0</v>
      </c>
      <c r="AW274" s="218">
        <f>IF(COUNTIFS(TabSynthez[Test],"="&amp;$AE51&amp;".*",TabSynthez[Page17],"Indéterminé")&gt;0,1,0)</f>
        <v>0</v>
      </c>
      <c r="AX274" s="218">
        <f>IF(COUNTIFS(TabSynthez[Test],"="&amp;$AE51&amp;".*",TabSynthez[Page18],"Indéterminé")&gt;0,1,0)</f>
        <v>0</v>
      </c>
      <c r="AY274" s="218">
        <f>IF(COUNTIFS(TabSynthez[Test],"="&amp;$AE51&amp;".*",TabSynthez[Page19],"Indéterminé")&gt;0,1,0)</f>
        <v>0</v>
      </c>
      <c r="AZ274" s="218">
        <f>IF(COUNTIFS(TabSynthez[Test],"="&amp;$AE51&amp;".*",TabSynthez[Page20],"Indéterminé")&gt;0,1,0)</f>
        <v>0</v>
      </c>
      <c r="BA274" s="218">
        <f>IF(COUNTIFS(TabSynthez[Test],"="&amp;$AE51&amp;".*",TabSynthez[Page21],"Indéterminé")&gt;0,1,0)</f>
        <v>0</v>
      </c>
    </row>
    <row r="275" spans="30:53" x14ac:dyDescent="0.25">
      <c r="AD275" s="68"/>
      <c r="AE275" s="224" t="str">
        <f t="shared" si="32"/>
        <v>5.5</v>
      </c>
      <c r="AF275" s="9"/>
      <c r="AG275" s="218">
        <f>IF(COUNTIFS(TabSynthez[Test],"="&amp;$AE52&amp;".*",TabSynthez[Page1],"Indéterminé")&gt;0,1,0)</f>
        <v>0</v>
      </c>
      <c r="AH275" s="218">
        <f>IF(COUNTIFS(TabSynthez[Test],"="&amp;$AE52&amp;".*",TabSynthez[Page2],"Indéterminé")&gt;0,1,0)</f>
        <v>0</v>
      </c>
      <c r="AI275" s="218">
        <f>IF(COUNTIFS(TabSynthez[Test],"="&amp;$AE52&amp;".*",TabSynthez[Page3],"Indéterminé")&gt;0,1,0)</f>
        <v>0</v>
      </c>
      <c r="AJ275" s="218">
        <f>IF(COUNTIFS(TabSynthez[Test],"="&amp;$AE52&amp;".*",TabSynthez[Page4],"Indéterminé")&gt;0,1,0)</f>
        <v>0</v>
      </c>
      <c r="AK275" s="218">
        <f>IF(COUNTIFS(TabSynthez[Test],"="&amp;$AE52&amp;".*",TabSynthez[Page5],"Indéterminé")&gt;0,1,0)</f>
        <v>0</v>
      </c>
      <c r="AL275" s="218">
        <f>IF(COUNTIFS(TabSynthez[Test],"="&amp;$AE52&amp;".*",TabSynthez[Page6],"Indéterminé")&gt;0,1,0)</f>
        <v>0</v>
      </c>
      <c r="AM275" s="218">
        <f>IF(COUNTIFS(TabSynthez[Test],"="&amp;$AE52&amp;".*",TabSynthez[Page7],"Indéterminé")&gt;0,1,0)</f>
        <v>0</v>
      </c>
      <c r="AN275" s="218">
        <f>IF(COUNTIFS(TabSynthez[Test],"="&amp;$AE52&amp;".*",TabSynthez[Page8],"Indéterminé")&gt;0,1,0)</f>
        <v>0</v>
      </c>
      <c r="AO275" s="218">
        <f>IF(COUNTIFS(TabSynthez[Test],"="&amp;$AE52&amp;".*",TabSynthez[Page9],"Indéterminé")&gt;0,1,0)</f>
        <v>0</v>
      </c>
      <c r="AP275" s="218">
        <f>IF(COUNTIFS(TabSynthez[Test],"="&amp;$AE52&amp;".*",TabSynthez[Page10],"Indéterminé")&gt;0,1,0)</f>
        <v>0</v>
      </c>
      <c r="AQ275" s="218">
        <f>IF(COUNTIFS(TabSynthez[Test],"="&amp;$AE52&amp;".*",TabSynthez[Page11],"Indéterminé")&gt;0,1,0)</f>
        <v>0</v>
      </c>
      <c r="AR275" s="218">
        <f>IF(COUNTIFS(TabSynthez[Test],"="&amp;$AE52&amp;".*",TabSynthez[Page12],"Indéterminé")&gt;0,1,0)</f>
        <v>0</v>
      </c>
      <c r="AS275" s="218">
        <f>IF(COUNTIFS(TabSynthez[Test],"="&amp;$AE52&amp;".*",TabSynthez[Page13],"Indéterminé")&gt;0,1,0)</f>
        <v>0</v>
      </c>
      <c r="AT275" s="218">
        <f>IF(COUNTIFS(TabSynthez[Test],"="&amp;$AE52&amp;".*",TabSynthez[Page14],"Indéterminé")&gt;0,1,0)</f>
        <v>0</v>
      </c>
      <c r="AU275" s="218">
        <f>IF(COUNTIFS(TabSynthez[Test],"="&amp;$AE52&amp;".*",TabSynthez[Page15],"Indéterminé")&gt;0,1,0)</f>
        <v>0</v>
      </c>
      <c r="AV275" s="218">
        <f>IF(COUNTIFS(TabSynthez[Test],"="&amp;$AE52&amp;".*",TabSynthez[Page16],"Indéterminé")&gt;0,1,0)</f>
        <v>0</v>
      </c>
      <c r="AW275" s="218">
        <f>IF(COUNTIFS(TabSynthez[Test],"="&amp;$AE52&amp;".*",TabSynthez[Page17],"Indéterminé")&gt;0,1,0)</f>
        <v>0</v>
      </c>
      <c r="AX275" s="218">
        <f>IF(COUNTIFS(TabSynthez[Test],"="&amp;$AE52&amp;".*",TabSynthez[Page18],"Indéterminé")&gt;0,1,0)</f>
        <v>0</v>
      </c>
      <c r="AY275" s="218">
        <f>IF(COUNTIFS(TabSynthez[Test],"="&amp;$AE52&amp;".*",TabSynthez[Page19],"Indéterminé")&gt;0,1,0)</f>
        <v>0</v>
      </c>
      <c r="AZ275" s="218">
        <f>IF(COUNTIFS(TabSynthez[Test],"="&amp;$AE52&amp;".*",TabSynthez[Page20],"Indéterminé")&gt;0,1,0)</f>
        <v>0</v>
      </c>
      <c r="BA275" s="218">
        <f>IF(COUNTIFS(TabSynthez[Test],"="&amp;$AE52&amp;".*",TabSynthez[Page21],"Indéterminé")&gt;0,1,0)</f>
        <v>0</v>
      </c>
    </row>
    <row r="276" spans="30:53" x14ac:dyDescent="0.25">
      <c r="AD276" s="68"/>
      <c r="AE276" s="224" t="str">
        <f t="shared" ref="AE276:AE307" si="33">$AE53</f>
        <v>5.6</v>
      </c>
      <c r="AF276" s="9"/>
      <c r="AG276" s="218">
        <f>IF(COUNTIFS(TabSynthez[Test],"="&amp;$AE53&amp;".*",TabSynthez[Page1],"Indéterminé")&gt;0,1,0)</f>
        <v>0</v>
      </c>
      <c r="AH276" s="218">
        <f>IF(COUNTIFS(TabSynthez[Test],"="&amp;$AE53&amp;".*",TabSynthez[Page2],"Indéterminé")&gt;0,1,0)</f>
        <v>0</v>
      </c>
      <c r="AI276" s="218">
        <f>IF(COUNTIFS(TabSynthez[Test],"="&amp;$AE53&amp;".*",TabSynthez[Page3],"Indéterminé")&gt;0,1,0)</f>
        <v>0</v>
      </c>
      <c r="AJ276" s="218">
        <f>IF(COUNTIFS(TabSynthez[Test],"="&amp;$AE53&amp;".*",TabSynthez[Page4],"Indéterminé")&gt;0,1,0)</f>
        <v>0</v>
      </c>
      <c r="AK276" s="218">
        <f>IF(COUNTIFS(TabSynthez[Test],"="&amp;$AE53&amp;".*",TabSynthez[Page5],"Indéterminé")&gt;0,1,0)</f>
        <v>0</v>
      </c>
      <c r="AL276" s="218">
        <f>IF(COUNTIFS(TabSynthez[Test],"="&amp;$AE53&amp;".*",TabSynthez[Page6],"Indéterminé")&gt;0,1,0)</f>
        <v>0</v>
      </c>
      <c r="AM276" s="218">
        <f>IF(COUNTIFS(TabSynthez[Test],"="&amp;$AE53&amp;".*",TabSynthez[Page7],"Indéterminé")&gt;0,1,0)</f>
        <v>0</v>
      </c>
      <c r="AN276" s="218">
        <f>IF(COUNTIFS(TabSynthez[Test],"="&amp;$AE53&amp;".*",TabSynthez[Page8],"Indéterminé")&gt;0,1,0)</f>
        <v>0</v>
      </c>
      <c r="AO276" s="218">
        <f>IF(COUNTIFS(TabSynthez[Test],"="&amp;$AE53&amp;".*",TabSynthez[Page9],"Indéterminé")&gt;0,1,0)</f>
        <v>0</v>
      </c>
      <c r="AP276" s="218">
        <f>IF(COUNTIFS(TabSynthez[Test],"="&amp;$AE53&amp;".*",TabSynthez[Page10],"Indéterminé")&gt;0,1,0)</f>
        <v>0</v>
      </c>
      <c r="AQ276" s="218">
        <f>IF(COUNTIFS(TabSynthez[Test],"="&amp;$AE53&amp;".*",TabSynthez[Page11],"Indéterminé")&gt;0,1,0)</f>
        <v>0</v>
      </c>
      <c r="AR276" s="218">
        <f>IF(COUNTIFS(TabSynthez[Test],"="&amp;$AE53&amp;".*",TabSynthez[Page12],"Indéterminé")&gt;0,1,0)</f>
        <v>0</v>
      </c>
      <c r="AS276" s="218">
        <f>IF(COUNTIFS(TabSynthez[Test],"="&amp;$AE53&amp;".*",TabSynthez[Page13],"Indéterminé")&gt;0,1,0)</f>
        <v>0</v>
      </c>
      <c r="AT276" s="218">
        <f>IF(COUNTIFS(TabSynthez[Test],"="&amp;$AE53&amp;".*",TabSynthez[Page14],"Indéterminé")&gt;0,1,0)</f>
        <v>0</v>
      </c>
      <c r="AU276" s="218">
        <f>IF(COUNTIFS(TabSynthez[Test],"="&amp;$AE53&amp;".*",TabSynthez[Page15],"Indéterminé")&gt;0,1,0)</f>
        <v>0</v>
      </c>
      <c r="AV276" s="218">
        <f>IF(COUNTIFS(TabSynthez[Test],"="&amp;$AE53&amp;".*",TabSynthez[Page16],"Indéterminé")&gt;0,1,0)</f>
        <v>0</v>
      </c>
      <c r="AW276" s="218">
        <f>IF(COUNTIFS(TabSynthez[Test],"="&amp;$AE53&amp;".*",TabSynthez[Page17],"Indéterminé")&gt;0,1,0)</f>
        <v>0</v>
      </c>
      <c r="AX276" s="218">
        <f>IF(COUNTIFS(TabSynthez[Test],"="&amp;$AE53&amp;".*",TabSynthez[Page18],"Indéterminé")&gt;0,1,0)</f>
        <v>0</v>
      </c>
      <c r="AY276" s="218">
        <f>IF(COUNTIFS(TabSynthez[Test],"="&amp;$AE53&amp;".*",TabSynthez[Page19],"Indéterminé")&gt;0,1,0)</f>
        <v>0</v>
      </c>
      <c r="AZ276" s="218">
        <f>IF(COUNTIFS(TabSynthez[Test],"="&amp;$AE53&amp;".*",TabSynthez[Page20],"Indéterminé")&gt;0,1,0)</f>
        <v>0</v>
      </c>
      <c r="BA276" s="218">
        <f>IF(COUNTIFS(TabSynthez[Test],"="&amp;$AE53&amp;".*",TabSynthez[Page21],"Indéterminé")&gt;0,1,0)</f>
        <v>0</v>
      </c>
    </row>
    <row r="277" spans="30:53" x14ac:dyDescent="0.25">
      <c r="AD277" s="68"/>
      <c r="AE277" s="224" t="str">
        <f t="shared" si="33"/>
        <v>5.7</v>
      </c>
      <c r="AF277" s="9"/>
      <c r="AG277" s="218">
        <f>IF(COUNTIFS(TabSynthez[Test],"="&amp;$AE54&amp;".*",TabSynthez[Page1],"Indéterminé")&gt;0,1,0)</f>
        <v>0</v>
      </c>
      <c r="AH277" s="218">
        <f>IF(COUNTIFS(TabSynthez[Test],"="&amp;$AE54&amp;".*",TabSynthez[Page2],"Indéterminé")&gt;0,1,0)</f>
        <v>0</v>
      </c>
      <c r="AI277" s="218">
        <f>IF(COUNTIFS(TabSynthez[Test],"="&amp;$AE54&amp;".*",TabSynthez[Page3],"Indéterminé")&gt;0,1,0)</f>
        <v>0</v>
      </c>
      <c r="AJ277" s="218">
        <f>IF(COUNTIFS(TabSynthez[Test],"="&amp;$AE54&amp;".*",TabSynthez[Page4],"Indéterminé")&gt;0,1,0)</f>
        <v>0</v>
      </c>
      <c r="AK277" s="218">
        <f>IF(COUNTIFS(TabSynthez[Test],"="&amp;$AE54&amp;".*",TabSynthez[Page5],"Indéterminé")&gt;0,1,0)</f>
        <v>0</v>
      </c>
      <c r="AL277" s="218">
        <f>IF(COUNTIFS(TabSynthez[Test],"="&amp;$AE54&amp;".*",TabSynthez[Page6],"Indéterminé")&gt;0,1,0)</f>
        <v>0</v>
      </c>
      <c r="AM277" s="218">
        <f>IF(COUNTIFS(TabSynthez[Test],"="&amp;$AE54&amp;".*",TabSynthez[Page7],"Indéterminé")&gt;0,1,0)</f>
        <v>0</v>
      </c>
      <c r="AN277" s="218">
        <f>IF(COUNTIFS(TabSynthez[Test],"="&amp;$AE54&amp;".*",TabSynthez[Page8],"Indéterminé")&gt;0,1,0)</f>
        <v>0</v>
      </c>
      <c r="AO277" s="218">
        <f>IF(COUNTIFS(TabSynthez[Test],"="&amp;$AE54&amp;".*",TabSynthez[Page9],"Indéterminé")&gt;0,1,0)</f>
        <v>0</v>
      </c>
      <c r="AP277" s="218">
        <f>IF(COUNTIFS(TabSynthez[Test],"="&amp;$AE54&amp;".*",TabSynthez[Page10],"Indéterminé")&gt;0,1,0)</f>
        <v>0</v>
      </c>
      <c r="AQ277" s="218">
        <f>IF(COUNTIFS(TabSynthez[Test],"="&amp;$AE54&amp;".*",TabSynthez[Page11],"Indéterminé")&gt;0,1,0)</f>
        <v>0</v>
      </c>
      <c r="AR277" s="218">
        <f>IF(COUNTIFS(TabSynthez[Test],"="&amp;$AE54&amp;".*",TabSynthez[Page12],"Indéterminé")&gt;0,1,0)</f>
        <v>0</v>
      </c>
      <c r="AS277" s="218">
        <f>IF(COUNTIFS(TabSynthez[Test],"="&amp;$AE54&amp;".*",TabSynthez[Page13],"Indéterminé")&gt;0,1,0)</f>
        <v>0</v>
      </c>
      <c r="AT277" s="218">
        <f>IF(COUNTIFS(TabSynthez[Test],"="&amp;$AE54&amp;".*",TabSynthez[Page14],"Indéterminé")&gt;0,1,0)</f>
        <v>0</v>
      </c>
      <c r="AU277" s="218">
        <f>IF(COUNTIFS(TabSynthez[Test],"="&amp;$AE54&amp;".*",TabSynthez[Page15],"Indéterminé")&gt;0,1,0)</f>
        <v>0</v>
      </c>
      <c r="AV277" s="218">
        <f>IF(COUNTIFS(TabSynthez[Test],"="&amp;$AE54&amp;".*",TabSynthez[Page16],"Indéterminé")&gt;0,1,0)</f>
        <v>0</v>
      </c>
      <c r="AW277" s="218">
        <f>IF(COUNTIFS(TabSynthez[Test],"="&amp;$AE54&amp;".*",TabSynthez[Page17],"Indéterminé")&gt;0,1,0)</f>
        <v>0</v>
      </c>
      <c r="AX277" s="218">
        <f>IF(COUNTIFS(TabSynthez[Test],"="&amp;$AE54&amp;".*",TabSynthez[Page18],"Indéterminé")&gt;0,1,0)</f>
        <v>0</v>
      </c>
      <c r="AY277" s="218">
        <f>IF(COUNTIFS(TabSynthez[Test],"="&amp;$AE54&amp;".*",TabSynthez[Page19],"Indéterminé")&gt;0,1,0)</f>
        <v>0</v>
      </c>
      <c r="AZ277" s="218">
        <f>IF(COUNTIFS(TabSynthez[Test],"="&amp;$AE54&amp;".*",TabSynthez[Page20],"Indéterminé")&gt;0,1,0)</f>
        <v>0</v>
      </c>
      <c r="BA277" s="218">
        <f>IF(COUNTIFS(TabSynthez[Test],"="&amp;$AE54&amp;".*",TabSynthez[Page21],"Indéterminé")&gt;0,1,0)</f>
        <v>0</v>
      </c>
    </row>
    <row r="278" spans="30:53" x14ac:dyDescent="0.25">
      <c r="AD278" s="68"/>
      <c r="AE278" s="224" t="str">
        <f t="shared" si="33"/>
        <v>5.8</v>
      </c>
      <c r="AF278" s="9"/>
      <c r="AG278" s="218">
        <f>IF(COUNTIFS(TabSynthez[Test],"="&amp;$AE55&amp;".*",TabSynthez[Page1],"Indéterminé")&gt;0,1,0)</f>
        <v>0</v>
      </c>
      <c r="AH278" s="218">
        <f>IF(COUNTIFS(TabSynthez[Test],"="&amp;$AE55&amp;".*",TabSynthez[Page2],"Indéterminé")&gt;0,1,0)</f>
        <v>0</v>
      </c>
      <c r="AI278" s="218">
        <f>IF(COUNTIFS(TabSynthez[Test],"="&amp;$AE55&amp;".*",TabSynthez[Page3],"Indéterminé")&gt;0,1,0)</f>
        <v>0</v>
      </c>
      <c r="AJ278" s="218">
        <f>IF(COUNTIFS(TabSynthez[Test],"="&amp;$AE55&amp;".*",TabSynthez[Page4],"Indéterminé")&gt;0,1,0)</f>
        <v>0</v>
      </c>
      <c r="AK278" s="218">
        <f>IF(COUNTIFS(TabSynthez[Test],"="&amp;$AE55&amp;".*",TabSynthez[Page5],"Indéterminé")&gt;0,1,0)</f>
        <v>0</v>
      </c>
      <c r="AL278" s="218">
        <f>IF(COUNTIFS(TabSynthez[Test],"="&amp;$AE55&amp;".*",TabSynthez[Page6],"Indéterminé")&gt;0,1,0)</f>
        <v>0</v>
      </c>
      <c r="AM278" s="218">
        <f>IF(COUNTIFS(TabSynthez[Test],"="&amp;$AE55&amp;".*",TabSynthez[Page7],"Indéterminé")&gt;0,1,0)</f>
        <v>0</v>
      </c>
      <c r="AN278" s="218">
        <f>IF(COUNTIFS(TabSynthez[Test],"="&amp;$AE55&amp;".*",TabSynthez[Page8],"Indéterminé")&gt;0,1,0)</f>
        <v>0</v>
      </c>
      <c r="AO278" s="218">
        <f>IF(COUNTIFS(TabSynthez[Test],"="&amp;$AE55&amp;".*",TabSynthez[Page9],"Indéterminé")&gt;0,1,0)</f>
        <v>0</v>
      </c>
      <c r="AP278" s="218">
        <f>IF(COUNTIFS(TabSynthez[Test],"="&amp;$AE55&amp;".*",TabSynthez[Page10],"Indéterminé")&gt;0,1,0)</f>
        <v>0</v>
      </c>
      <c r="AQ278" s="218">
        <f>IF(COUNTIFS(TabSynthez[Test],"="&amp;$AE55&amp;".*",TabSynthez[Page11],"Indéterminé")&gt;0,1,0)</f>
        <v>0</v>
      </c>
      <c r="AR278" s="218">
        <f>IF(COUNTIFS(TabSynthez[Test],"="&amp;$AE55&amp;".*",TabSynthez[Page12],"Indéterminé")&gt;0,1,0)</f>
        <v>0</v>
      </c>
      <c r="AS278" s="218">
        <f>IF(COUNTIFS(TabSynthez[Test],"="&amp;$AE55&amp;".*",TabSynthez[Page13],"Indéterminé")&gt;0,1,0)</f>
        <v>0</v>
      </c>
      <c r="AT278" s="218">
        <f>IF(COUNTIFS(TabSynthez[Test],"="&amp;$AE55&amp;".*",TabSynthez[Page14],"Indéterminé")&gt;0,1,0)</f>
        <v>0</v>
      </c>
      <c r="AU278" s="218">
        <f>IF(COUNTIFS(TabSynthez[Test],"="&amp;$AE55&amp;".*",TabSynthez[Page15],"Indéterminé")&gt;0,1,0)</f>
        <v>0</v>
      </c>
      <c r="AV278" s="218">
        <f>IF(COUNTIFS(TabSynthez[Test],"="&amp;$AE55&amp;".*",TabSynthez[Page16],"Indéterminé")&gt;0,1,0)</f>
        <v>0</v>
      </c>
      <c r="AW278" s="218">
        <f>IF(COUNTIFS(TabSynthez[Test],"="&amp;$AE55&amp;".*",TabSynthez[Page17],"Indéterminé")&gt;0,1,0)</f>
        <v>0</v>
      </c>
      <c r="AX278" s="218">
        <f>IF(COUNTIFS(TabSynthez[Test],"="&amp;$AE55&amp;".*",TabSynthez[Page18],"Indéterminé")&gt;0,1,0)</f>
        <v>0</v>
      </c>
      <c r="AY278" s="218">
        <f>IF(COUNTIFS(TabSynthez[Test],"="&amp;$AE55&amp;".*",TabSynthez[Page19],"Indéterminé")&gt;0,1,0)</f>
        <v>0</v>
      </c>
      <c r="AZ278" s="218">
        <f>IF(COUNTIFS(TabSynthez[Test],"="&amp;$AE55&amp;".*",TabSynthez[Page20],"Indéterminé")&gt;0,1,0)</f>
        <v>0</v>
      </c>
      <c r="BA278" s="218">
        <f>IF(COUNTIFS(TabSynthez[Test],"="&amp;$AE55&amp;".*",TabSynthez[Page21],"Indéterminé")&gt;0,1,0)</f>
        <v>0</v>
      </c>
    </row>
    <row r="279" spans="30:53" x14ac:dyDescent="0.25">
      <c r="AD279" s="68"/>
      <c r="AE279" s="224" t="str">
        <f t="shared" si="33"/>
        <v>6.1</v>
      </c>
      <c r="AF279" s="9"/>
      <c r="AG279" s="218">
        <f>IF(COUNTIFS(TabSynthez[Test],"="&amp;$AE56&amp;".*",TabSynthez[Page1],"Indéterminé")&gt;0,1,0)</f>
        <v>0</v>
      </c>
      <c r="AH279" s="218">
        <f>IF(COUNTIFS(TabSynthez[Test],"="&amp;$AE56&amp;".*",TabSynthez[Page2],"Indéterminé")&gt;0,1,0)</f>
        <v>0</v>
      </c>
      <c r="AI279" s="218">
        <f>IF(COUNTIFS(TabSynthez[Test],"="&amp;$AE56&amp;".*",TabSynthez[Page3],"Indéterminé")&gt;0,1,0)</f>
        <v>0</v>
      </c>
      <c r="AJ279" s="218">
        <f>IF(COUNTIFS(TabSynthez[Test],"="&amp;$AE56&amp;".*",TabSynthez[Page4],"Indéterminé")&gt;0,1,0)</f>
        <v>0</v>
      </c>
      <c r="AK279" s="218">
        <f>IF(COUNTIFS(TabSynthez[Test],"="&amp;$AE56&amp;".*",TabSynthez[Page5],"Indéterminé")&gt;0,1,0)</f>
        <v>0</v>
      </c>
      <c r="AL279" s="218">
        <f>IF(COUNTIFS(TabSynthez[Test],"="&amp;$AE56&amp;".*",TabSynthez[Page6],"Indéterminé")&gt;0,1,0)</f>
        <v>0</v>
      </c>
      <c r="AM279" s="218">
        <f>IF(COUNTIFS(TabSynthez[Test],"="&amp;$AE56&amp;".*",TabSynthez[Page7],"Indéterminé")&gt;0,1,0)</f>
        <v>0</v>
      </c>
      <c r="AN279" s="218">
        <f>IF(COUNTIFS(TabSynthez[Test],"="&amp;$AE56&amp;".*",TabSynthez[Page8],"Indéterminé")&gt;0,1,0)</f>
        <v>0</v>
      </c>
      <c r="AO279" s="218">
        <f>IF(COUNTIFS(TabSynthez[Test],"="&amp;$AE56&amp;".*",TabSynthez[Page9],"Indéterminé")&gt;0,1,0)</f>
        <v>0</v>
      </c>
      <c r="AP279" s="218">
        <f>IF(COUNTIFS(TabSynthez[Test],"="&amp;$AE56&amp;".*",TabSynthez[Page10],"Indéterminé")&gt;0,1,0)</f>
        <v>0</v>
      </c>
      <c r="AQ279" s="218">
        <f>IF(COUNTIFS(TabSynthez[Test],"="&amp;$AE56&amp;".*",TabSynthez[Page11],"Indéterminé")&gt;0,1,0)</f>
        <v>0</v>
      </c>
      <c r="AR279" s="218">
        <f>IF(COUNTIFS(TabSynthez[Test],"="&amp;$AE56&amp;".*",TabSynthez[Page12],"Indéterminé")&gt;0,1,0)</f>
        <v>0</v>
      </c>
      <c r="AS279" s="218">
        <f>IF(COUNTIFS(TabSynthez[Test],"="&amp;$AE56&amp;".*",TabSynthez[Page13],"Indéterminé")&gt;0,1,0)</f>
        <v>0</v>
      </c>
      <c r="AT279" s="218">
        <f>IF(COUNTIFS(TabSynthez[Test],"="&amp;$AE56&amp;".*",TabSynthez[Page14],"Indéterminé")&gt;0,1,0)</f>
        <v>0</v>
      </c>
      <c r="AU279" s="218">
        <f>IF(COUNTIFS(TabSynthez[Test],"="&amp;$AE56&amp;".*",TabSynthez[Page15],"Indéterminé")&gt;0,1,0)</f>
        <v>0</v>
      </c>
      <c r="AV279" s="218">
        <f>IF(COUNTIFS(TabSynthez[Test],"="&amp;$AE56&amp;".*",TabSynthez[Page16],"Indéterminé")&gt;0,1,0)</f>
        <v>0</v>
      </c>
      <c r="AW279" s="218">
        <f>IF(COUNTIFS(TabSynthez[Test],"="&amp;$AE56&amp;".*",TabSynthez[Page17],"Indéterminé")&gt;0,1,0)</f>
        <v>0</v>
      </c>
      <c r="AX279" s="218">
        <f>IF(COUNTIFS(TabSynthez[Test],"="&amp;$AE56&amp;".*",TabSynthez[Page18],"Indéterminé")&gt;0,1,0)</f>
        <v>0</v>
      </c>
      <c r="AY279" s="218">
        <f>IF(COUNTIFS(TabSynthez[Test],"="&amp;$AE56&amp;".*",TabSynthez[Page19],"Indéterminé")&gt;0,1,0)</f>
        <v>0</v>
      </c>
      <c r="AZ279" s="218">
        <f>IF(COUNTIFS(TabSynthez[Test],"="&amp;$AE56&amp;".*",TabSynthez[Page20],"Indéterminé")&gt;0,1,0)</f>
        <v>0</v>
      </c>
      <c r="BA279" s="218">
        <f>IF(COUNTIFS(TabSynthez[Test],"="&amp;$AE56&amp;".*",TabSynthez[Page21],"Indéterminé")&gt;0,1,0)</f>
        <v>0</v>
      </c>
    </row>
    <row r="280" spans="30:53" x14ac:dyDescent="0.25">
      <c r="AD280" s="68"/>
      <c r="AE280" s="224" t="str">
        <f t="shared" si="33"/>
        <v>6.2</v>
      </c>
      <c r="AF280" s="9"/>
      <c r="AG280" s="218">
        <f>IF(COUNTIFS(TabSynthez[Test],"="&amp;$AE57&amp;".*",TabSynthez[Page1],"Indéterminé")&gt;0,1,0)</f>
        <v>0</v>
      </c>
      <c r="AH280" s="218">
        <f>IF(COUNTIFS(TabSynthez[Test],"="&amp;$AE57&amp;".*",TabSynthez[Page2],"Indéterminé")&gt;0,1,0)</f>
        <v>0</v>
      </c>
      <c r="AI280" s="218">
        <f>IF(COUNTIFS(TabSynthez[Test],"="&amp;$AE57&amp;".*",TabSynthez[Page3],"Indéterminé")&gt;0,1,0)</f>
        <v>0</v>
      </c>
      <c r="AJ280" s="218">
        <f>IF(COUNTIFS(TabSynthez[Test],"="&amp;$AE57&amp;".*",TabSynthez[Page4],"Indéterminé")&gt;0,1,0)</f>
        <v>0</v>
      </c>
      <c r="AK280" s="218">
        <f>IF(COUNTIFS(TabSynthez[Test],"="&amp;$AE57&amp;".*",TabSynthez[Page5],"Indéterminé")&gt;0,1,0)</f>
        <v>0</v>
      </c>
      <c r="AL280" s="218">
        <f>IF(COUNTIFS(TabSynthez[Test],"="&amp;$AE57&amp;".*",TabSynthez[Page6],"Indéterminé")&gt;0,1,0)</f>
        <v>0</v>
      </c>
      <c r="AM280" s="218">
        <f>IF(COUNTIFS(TabSynthez[Test],"="&amp;$AE57&amp;".*",TabSynthez[Page7],"Indéterminé")&gt;0,1,0)</f>
        <v>0</v>
      </c>
      <c r="AN280" s="218">
        <f>IF(COUNTIFS(TabSynthez[Test],"="&amp;$AE57&amp;".*",TabSynthez[Page8],"Indéterminé")&gt;0,1,0)</f>
        <v>0</v>
      </c>
      <c r="AO280" s="218">
        <f>IF(COUNTIFS(TabSynthez[Test],"="&amp;$AE57&amp;".*",TabSynthez[Page9],"Indéterminé")&gt;0,1,0)</f>
        <v>0</v>
      </c>
      <c r="AP280" s="218">
        <f>IF(COUNTIFS(TabSynthez[Test],"="&amp;$AE57&amp;".*",TabSynthez[Page10],"Indéterminé")&gt;0,1,0)</f>
        <v>0</v>
      </c>
      <c r="AQ280" s="218">
        <f>IF(COUNTIFS(TabSynthez[Test],"="&amp;$AE57&amp;".*",TabSynthez[Page11],"Indéterminé")&gt;0,1,0)</f>
        <v>0</v>
      </c>
      <c r="AR280" s="218">
        <f>IF(COUNTIFS(TabSynthez[Test],"="&amp;$AE57&amp;".*",TabSynthez[Page12],"Indéterminé")&gt;0,1,0)</f>
        <v>0</v>
      </c>
      <c r="AS280" s="218">
        <f>IF(COUNTIFS(TabSynthez[Test],"="&amp;$AE57&amp;".*",TabSynthez[Page13],"Indéterminé")&gt;0,1,0)</f>
        <v>0</v>
      </c>
      <c r="AT280" s="218">
        <f>IF(COUNTIFS(TabSynthez[Test],"="&amp;$AE57&amp;".*",TabSynthez[Page14],"Indéterminé")&gt;0,1,0)</f>
        <v>0</v>
      </c>
      <c r="AU280" s="218">
        <f>IF(COUNTIFS(TabSynthez[Test],"="&amp;$AE57&amp;".*",TabSynthez[Page15],"Indéterminé")&gt;0,1,0)</f>
        <v>0</v>
      </c>
      <c r="AV280" s="218">
        <f>IF(COUNTIFS(TabSynthez[Test],"="&amp;$AE57&amp;".*",TabSynthez[Page16],"Indéterminé")&gt;0,1,0)</f>
        <v>0</v>
      </c>
      <c r="AW280" s="218">
        <f>IF(COUNTIFS(TabSynthez[Test],"="&amp;$AE57&amp;".*",TabSynthez[Page17],"Indéterminé")&gt;0,1,0)</f>
        <v>0</v>
      </c>
      <c r="AX280" s="218">
        <f>IF(COUNTIFS(TabSynthez[Test],"="&amp;$AE57&amp;".*",TabSynthez[Page18],"Indéterminé")&gt;0,1,0)</f>
        <v>0</v>
      </c>
      <c r="AY280" s="218">
        <f>IF(COUNTIFS(TabSynthez[Test],"="&amp;$AE57&amp;".*",TabSynthez[Page19],"Indéterminé")&gt;0,1,0)</f>
        <v>0</v>
      </c>
      <c r="AZ280" s="218">
        <f>IF(COUNTIFS(TabSynthez[Test],"="&amp;$AE57&amp;".*",TabSynthez[Page20],"Indéterminé")&gt;0,1,0)</f>
        <v>0</v>
      </c>
      <c r="BA280" s="218">
        <f>IF(COUNTIFS(TabSynthez[Test],"="&amp;$AE57&amp;".*",TabSynthez[Page21],"Indéterminé")&gt;0,1,0)</f>
        <v>0</v>
      </c>
    </row>
    <row r="281" spans="30:53" x14ac:dyDescent="0.25">
      <c r="AD281" s="68"/>
      <c r="AE281" s="224" t="str">
        <f t="shared" si="33"/>
        <v>7.1</v>
      </c>
      <c r="AF281" s="9"/>
      <c r="AG281" s="218">
        <f>IF(COUNTIFS(TabSynthez[Test],"="&amp;$AE58&amp;".*",TabSynthez[Page1],"Indéterminé")&gt;0,1,0)</f>
        <v>0</v>
      </c>
      <c r="AH281" s="218">
        <f>IF(COUNTIFS(TabSynthez[Test],"="&amp;$AE58&amp;".*",TabSynthez[Page2],"Indéterminé")&gt;0,1,0)</f>
        <v>0</v>
      </c>
      <c r="AI281" s="218">
        <f>IF(COUNTIFS(TabSynthez[Test],"="&amp;$AE58&amp;".*",TabSynthez[Page3],"Indéterminé")&gt;0,1,0)</f>
        <v>0</v>
      </c>
      <c r="AJ281" s="218">
        <f>IF(COUNTIFS(TabSynthez[Test],"="&amp;$AE58&amp;".*",TabSynthez[Page4],"Indéterminé")&gt;0,1,0)</f>
        <v>0</v>
      </c>
      <c r="AK281" s="218">
        <f>IF(COUNTIFS(TabSynthez[Test],"="&amp;$AE58&amp;".*",TabSynthez[Page5],"Indéterminé")&gt;0,1,0)</f>
        <v>0</v>
      </c>
      <c r="AL281" s="218">
        <f>IF(COUNTIFS(TabSynthez[Test],"="&amp;$AE58&amp;".*",TabSynthez[Page6],"Indéterminé")&gt;0,1,0)</f>
        <v>0</v>
      </c>
      <c r="AM281" s="218">
        <f>IF(COUNTIFS(TabSynthez[Test],"="&amp;$AE58&amp;".*",TabSynthez[Page7],"Indéterminé")&gt;0,1,0)</f>
        <v>0</v>
      </c>
      <c r="AN281" s="218">
        <f>IF(COUNTIFS(TabSynthez[Test],"="&amp;$AE58&amp;".*",TabSynthez[Page8],"Indéterminé")&gt;0,1,0)</f>
        <v>0</v>
      </c>
      <c r="AO281" s="218">
        <f>IF(COUNTIFS(TabSynthez[Test],"="&amp;$AE58&amp;".*",TabSynthez[Page9],"Indéterminé")&gt;0,1,0)</f>
        <v>0</v>
      </c>
      <c r="AP281" s="218">
        <f>IF(COUNTIFS(TabSynthez[Test],"="&amp;$AE58&amp;".*",TabSynthez[Page10],"Indéterminé")&gt;0,1,0)</f>
        <v>0</v>
      </c>
      <c r="AQ281" s="218">
        <f>IF(COUNTIFS(TabSynthez[Test],"="&amp;$AE58&amp;".*",TabSynthez[Page11],"Indéterminé")&gt;0,1,0)</f>
        <v>0</v>
      </c>
      <c r="AR281" s="218">
        <f>IF(COUNTIFS(TabSynthez[Test],"="&amp;$AE58&amp;".*",TabSynthez[Page12],"Indéterminé")&gt;0,1,0)</f>
        <v>0</v>
      </c>
      <c r="AS281" s="218">
        <f>IF(COUNTIFS(TabSynthez[Test],"="&amp;$AE58&amp;".*",TabSynthez[Page13],"Indéterminé")&gt;0,1,0)</f>
        <v>0</v>
      </c>
      <c r="AT281" s="218">
        <f>IF(COUNTIFS(TabSynthez[Test],"="&amp;$AE58&amp;".*",TabSynthez[Page14],"Indéterminé")&gt;0,1,0)</f>
        <v>0</v>
      </c>
      <c r="AU281" s="218">
        <f>IF(COUNTIFS(TabSynthez[Test],"="&amp;$AE58&amp;".*",TabSynthez[Page15],"Indéterminé")&gt;0,1,0)</f>
        <v>0</v>
      </c>
      <c r="AV281" s="218">
        <f>IF(COUNTIFS(TabSynthez[Test],"="&amp;$AE58&amp;".*",TabSynthez[Page16],"Indéterminé")&gt;0,1,0)</f>
        <v>0</v>
      </c>
      <c r="AW281" s="218">
        <f>IF(COUNTIFS(TabSynthez[Test],"="&amp;$AE58&amp;".*",TabSynthez[Page17],"Indéterminé")&gt;0,1,0)</f>
        <v>0</v>
      </c>
      <c r="AX281" s="218">
        <f>IF(COUNTIFS(TabSynthez[Test],"="&amp;$AE58&amp;".*",TabSynthez[Page18],"Indéterminé")&gt;0,1,0)</f>
        <v>0</v>
      </c>
      <c r="AY281" s="218">
        <f>IF(COUNTIFS(TabSynthez[Test],"="&amp;$AE58&amp;".*",TabSynthez[Page19],"Indéterminé")&gt;0,1,0)</f>
        <v>0</v>
      </c>
      <c r="AZ281" s="218">
        <f>IF(COUNTIFS(TabSynthez[Test],"="&amp;$AE58&amp;".*",TabSynthez[Page20],"Indéterminé")&gt;0,1,0)</f>
        <v>0</v>
      </c>
      <c r="BA281" s="218">
        <f>IF(COUNTIFS(TabSynthez[Test],"="&amp;$AE58&amp;".*",TabSynthez[Page21],"Indéterminé")&gt;0,1,0)</f>
        <v>0</v>
      </c>
    </row>
    <row r="282" spans="30:53" x14ac:dyDescent="0.25">
      <c r="AD282" s="68"/>
      <c r="AE282" s="224" t="str">
        <f t="shared" si="33"/>
        <v>7.2</v>
      </c>
      <c r="AF282" s="9"/>
      <c r="AG282" s="218">
        <f>IF(COUNTIFS(TabSynthez[Test],"="&amp;$AE59&amp;".*",TabSynthez[Page1],"Indéterminé")&gt;0,1,0)</f>
        <v>0</v>
      </c>
      <c r="AH282" s="218">
        <f>IF(COUNTIFS(TabSynthez[Test],"="&amp;$AE59&amp;".*",TabSynthez[Page2],"Indéterminé")&gt;0,1,0)</f>
        <v>0</v>
      </c>
      <c r="AI282" s="218">
        <f>IF(COUNTIFS(TabSynthez[Test],"="&amp;$AE59&amp;".*",TabSynthez[Page3],"Indéterminé")&gt;0,1,0)</f>
        <v>0</v>
      </c>
      <c r="AJ282" s="218">
        <f>IF(COUNTIFS(TabSynthez[Test],"="&amp;$AE59&amp;".*",TabSynthez[Page4],"Indéterminé")&gt;0,1,0)</f>
        <v>0</v>
      </c>
      <c r="AK282" s="218">
        <f>IF(COUNTIFS(TabSynthez[Test],"="&amp;$AE59&amp;".*",TabSynthez[Page5],"Indéterminé")&gt;0,1,0)</f>
        <v>0</v>
      </c>
      <c r="AL282" s="218">
        <f>IF(COUNTIFS(TabSynthez[Test],"="&amp;$AE59&amp;".*",TabSynthez[Page6],"Indéterminé")&gt;0,1,0)</f>
        <v>0</v>
      </c>
      <c r="AM282" s="218">
        <f>IF(COUNTIFS(TabSynthez[Test],"="&amp;$AE59&amp;".*",TabSynthez[Page7],"Indéterminé")&gt;0,1,0)</f>
        <v>0</v>
      </c>
      <c r="AN282" s="218">
        <f>IF(COUNTIFS(TabSynthez[Test],"="&amp;$AE59&amp;".*",TabSynthez[Page8],"Indéterminé")&gt;0,1,0)</f>
        <v>0</v>
      </c>
      <c r="AO282" s="218">
        <f>IF(COUNTIFS(TabSynthez[Test],"="&amp;$AE59&amp;".*",TabSynthez[Page9],"Indéterminé")&gt;0,1,0)</f>
        <v>0</v>
      </c>
      <c r="AP282" s="218">
        <f>IF(COUNTIFS(TabSynthez[Test],"="&amp;$AE59&amp;".*",TabSynthez[Page10],"Indéterminé")&gt;0,1,0)</f>
        <v>0</v>
      </c>
      <c r="AQ282" s="218">
        <f>IF(COUNTIFS(TabSynthez[Test],"="&amp;$AE59&amp;".*",TabSynthez[Page11],"Indéterminé")&gt;0,1,0)</f>
        <v>0</v>
      </c>
      <c r="AR282" s="218">
        <f>IF(COUNTIFS(TabSynthez[Test],"="&amp;$AE59&amp;".*",TabSynthez[Page12],"Indéterminé")&gt;0,1,0)</f>
        <v>0</v>
      </c>
      <c r="AS282" s="218">
        <f>IF(COUNTIFS(TabSynthez[Test],"="&amp;$AE59&amp;".*",TabSynthez[Page13],"Indéterminé")&gt;0,1,0)</f>
        <v>0</v>
      </c>
      <c r="AT282" s="218">
        <f>IF(COUNTIFS(TabSynthez[Test],"="&amp;$AE59&amp;".*",TabSynthez[Page14],"Indéterminé")&gt;0,1,0)</f>
        <v>0</v>
      </c>
      <c r="AU282" s="218">
        <f>IF(COUNTIFS(TabSynthez[Test],"="&amp;$AE59&amp;".*",TabSynthez[Page15],"Indéterminé")&gt;0,1,0)</f>
        <v>0</v>
      </c>
      <c r="AV282" s="218">
        <f>IF(COUNTIFS(TabSynthez[Test],"="&amp;$AE59&amp;".*",TabSynthez[Page16],"Indéterminé")&gt;0,1,0)</f>
        <v>0</v>
      </c>
      <c r="AW282" s="218">
        <f>IF(COUNTIFS(TabSynthez[Test],"="&amp;$AE59&amp;".*",TabSynthez[Page17],"Indéterminé")&gt;0,1,0)</f>
        <v>0</v>
      </c>
      <c r="AX282" s="218">
        <f>IF(COUNTIFS(TabSynthez[Test],"="&amp;$AE59&amp;".*",TabSynthez[Page18],"Indéterminé")&gt;0,1,0)</f>
        <v>0</v>
      </c>
      <c r="AY282" s="218">
        <f>IF(COUNTIFS(TabSynthez[Test],"="&amp;$AE59&amp;".*",TabSynthez[Page19],"Indéterminé")&gt;0,1,0)</f>
        <v>0</v>
      </c>
      <c r="AZ282" s="218">
        <f>IF(COUNTIFS(TabSynthez[Test],"="&amp;$AE59&amp;".*",TabSynthez[Page20],"Indéterminé")&gt;0,1,0)</f>
        <v>0</v>
      </c>
      <c r="BA282" s="218">
        <f>IF(COUNTIFS(TabSynthez[Test],"="&amp;$AE59&amp;".*",TabSynthez[Page21],"Indéterminé")&gt;0,1,0)</f>
        <v>0</v>
      </c>
    </row>
    <row r="283" spans="30:53" x14ac:dyDescent="0.25">
      <c r="AD283" s="68"/>
      <c r="AE283" s="224" t="str">
        <f t="shared" si="33"/>
        <v>7.3</v>
      </c>
      <c r="AF283" s="9"/>
      <c r="AG283" s="218">
        <f>IF(COUNTIFS(TabSynthez[Test],"="&amp;$AE60&amp;".*",TabSynthez[Page1],"Indéterminé")&gt;0,1,0)</f>
        <v>0</v>
      </c>
      <c r="AH283" s="218">
        <f>IF(COUNTIFS(TabSynthez[Test],"="&amp;$AE60&amp;".*",TabSynthez[Page2],"Indéterminé")&gt;0,1,0)</f>
        <v>0</v>
      </c>
      <c r="AI283" s="218">
        <f>IF(COUNTIFS(TabSynthez[Test],"="&amp;$AE60&amp;".*",TabSynthez[Page3],"Indéterminé")&gt;0,1,0)</f>
        <v>0</v>
      </c>
      <c r="AJ283" s="218">
        <f>IF(COUNTIFS(TabSynthez[Test],"="&amp;$AE60&amp;".*",TabSynthez[Page4],"Indéterminé")&gt;0,1,0)</f>
        <v>0</v>
      </c>
      <c r="AK283" s="218">
        <f>IF(COUNTIFS(TabSynthez[Test],"="&amp;$AE60&amp;".*",TabSynthez[Page5],"Indéterminé")&gt;0,1,0)</f>
        <v>0</v>
      </c>
      <c r="AL283" s="218">
        <f>IF(COUNTIFS(TabSynthez[Test],"="&amp;$AE60&amp;".*",TabSynthez[Page6],"Indéterminé")&gt;0,1,0)</f>
        <v>0</v>
      </c>
      <c r="AM283" s="218">
        <f>IF(COUNTIFS(TabSynthez[Test],"="&amp;$AE60&amp;".*",TabSynthez[Page7],"Indéterminé")&gt;0,1,0)</f>
        <v>0</v>
      </c>
      <c r="AN283" s="218">
        <f>IF(COUNTIFS(TabSynthez[Test],"="&amp;$AE60&amp;".*",TabSynthez[Page8],"Indéterminé")&gt;0,1,0)</f>
        <v>0</v>
      </c>
      <c r="AO283" s="218">
        <f>IF(COUNTIFS(TabSynthez[Test],"="&amp;$AE60&amp;".*",TabSynthez[Page9],"Indéterminé")&gt;0,1,0)</f>
        <v>0</v>
      </c>
      <c r="AP283" s="218">
        <f>IF(COUNTIFS(TabSynthez[Test],"="&amp;$AE60&amp;".*",TabSynthez[Page10],"Indéterminé")&gt;0,1,0)</f>
        <v>0</v>
      </c>
      <c r="AQ283" s="218">
        <f>IF(COUNTIFS(TabSynthez[Test],"="&amp;$AE60&amp;".*",TabSynthez[Page11],"Indéterminé")&gt;0,1,0)</f>
        <v>0</v>
      </c>
      <c r="AR283" s="218">
        <f>IF(COUNTIFS(TabSynthez[Test],"="&amp;$AE60&amp;".*",TabSynthez[Page12],"Indéterminé")&gt;0,1,0)</f>
        <v>0</v>
      </c>
      <c r="AS283" s="218">
        <f>IF(COUNTIFS(TabSynthez[Test],"="&amp;$AE60&amp;".*",TabSynthez[Page13],"Indéterminé")&gt;0,1,0)</f>
        <v>0</v>
      </c>
      <c r="AT283" s="218">
        <f>IF(COUNTIFS(TabSynthez[Test],"="&amp;$AE60&amp;".*",TabSynthez[Page14],"Indéterminé")&gt;0,1,0)</f>
        <v>0</v>
      </c>
      <c r="AU283" s="218">
        <f>IF(COUNTIFS(TabSynthez[Test],"="&amp;$AE60&amp;".*",TabSynthez[Page15],"Indéterminé")&gt;0,1,0)</f>
        <v>0</v>
      </c>
      <c r="AV283" s="218">
        <f>IF(COUNTIFS(TabSynthez[Test],"="&amp;$AE60&amp;".*",TabSynthez[Page16],"Indéterminé")&gt;0,1,0)</f>
        <v>0</v>
      </c>
      <c r="AW283" s="218">
        <f>IF(COUNTIFS(TabSynthez[Test],"="&amp;$AE60&amp;".*",TabSynthez[Page17],"Indéterminé")&gt;0,1,0)</f>
        <v>0</v>
      </c>
      <c r="AX283" s="218">
        <f>IF(COUNTIFS(TabSynthez[Test],"="&amp;$AE60&amp;".*",TabSynthez[Page18],"Indéterminé")&gt;0,1,0)</f>
        <v>0</v>
      </c>
      <c r="AY283" s="218">
        <f>IF(COUNTIFS(TabSynthez[Test],"="&amp;$AE60&amp;".*",TabSynthez[Page19],"Indéterminé")&gt;0,1,0)</f>
        <v>0</v>
      </c>
      <c r="AZ283" s="218">
        <f>IF(COUNTIFS(TabSynthez[Test],"="&amp;$AE60&amp;".*",TabSynthez[Page20],"Indéterminé")&gt;0,1,0)</f>
        <v>0</v>
      </c>
      <c r="BA283" s="218">
        <f>IF(COUNTIFS(TabSynthez[Test],"="&amp;$AE60&amp;".*",TabSynthez[Page21],"Indéterminé")&gt;0,1,0)</f>
        <v>0</v>
      </c>
    </row>
    <row r="284" spans="30:53" x14ac:dyDescent="0.25">
      <c r="AD284" s="68"/>
      <c r="AE284" s="224" t="str">
        <f t="shared" si="33"/>
        <v>7.4</v>
      </c>
      <c r="AF284" s="9"/>
      <c r="AG284" s="218">
        <f>IF(COUNTIFS(TabSynthez[Test],"="&amp;$AE61&amp;".*",TabSynthez[Page1],"Indéterminé")&gt;0,1,0)</f>
        <v>0</v>
      </c>
      <c r="AH284" s="218">
        <f>IF(COUNTIFS(TabSynthez[Test],"="&amp;$AE61&amp;".*",TabSynthez[Page2],"Indéterminé")&gt;0,1,0)</f>
        <v>0</v>
      </c>
      <c r="AI284" s="218">
        <f>IF(COUNTIFS(TabSynthez[Test],"="&amp;$AE61&amp;".*",TabSynthez[Page3],"Indéterminé")&gt;0,1,0)</f>
        <v>0</v>
      </c>
      <c r="AJ284" s="218">
        <f>IF(COUNTIFS(TabSynthez[Test],"="&amp;$AE61&amp;".*",TabSynthez[Page4],"Indéterminé")&gt;0,1,0)</f>
        <v>0</v>
      </c>
      <c r="AK284" s="218">
        <f>IF(COUNTIFS(TabSynthez[Test],"="&amp;$AE61&amp;".*",TabSynthez[Page5],"Indéterminé")&gt;0,1,0)</f>
        <v>0</v>
      </c>
      <c r="AL284" s="218">
        <f>IF(COUNTIFS(TabSynthez[Test],"="&amp;$AE61&amp;".*",TabSynthez[Page6],"Indéterminé")&gt;0,1,0)</f>
        <v>0</v>
      </c>
      <c r="AM284" s="218">
        <f>IF(COUNTIFS(TabSynthez[Test],"="&amp;$AE61&amp;".*",TabSynthez[Page7],"Indéterminé")&gt;0,1,0)</f>
        <v>0</v>
      </c>
      <c r="AN284" s="218">
        <f>IF(COUNTIFS(TabSynthez[Test],"="&amp;$AE61&amp;".*",TabSynthez[Page8],"Indéterminé")&gt;0,1,0)</f>
        <v>0</v>
      </c>
      <c r="AO284" s="218">
        <f>IF(COUNTIFS(TabSynthez[Test],"="&amp;$AE61&amp;".*",TabSynthez[Page9],"Indéterminé")&gt;0,1,0)</f>
        <v>0</v>
      </c>
      <c r="AP284" s="218">
        <f>IF(COUNTIFS(TabSynthez[Test],"="&amp;$AE61&amp;".*",TabSynthez[Page10],"Indéterminé")&gt;0,1,0)</f>
        <v>0</v>
      </c>
      <c r="AQ284" s="218">
        <f>IF(COUNTIFS(TabSynthez[Test],"="&amp;$AE61&amp;".*",TabSynthez[Page11],"Indéterminé")&gt;0,1,0)</f>
        <v>0</v>
      </c>
      <c r="AR284" s="218">
        <f>IF(COUNTIFS(TabSynthez[Test],"="&amp;$AE61&amp;".*",TabSynthez[Page12],"Indéterminé")&gt;0,1,0)</f>
        <v>0</v>
      </c>
      <c r="AS284" s="218">
        <f>IF(COUNTIFS(TabSynthez[Test],"="&amp;$AE61&amp;".*",TabSynthez[Page13],"Indéterminé")&gt;0,1,0)</f>
        <v>0</v>
      </c>
      <c r="AT284" s="218">
        <f>IF(COUNTIFS(TabSynthez[Test],"="&amp;$AE61&amp;".*",TabSynthez[Page14],"Indéterminé")&gt;0,1,0)</f>
        <v>0</v>
      </c>
      <c r="AU284" s="218">
        <f>IF(COUNTIFS(TabSynthez[Test],"="&amp;$AE61&amp;".*",TabSynthez[Page15],"Indéterminé")&gt;0,1,0)</f>
        <v>0</v>
      </c>
      <c r="AV284" s="218">
        <f>IF(COUNTIFS(TabSynthez[Test],"="&amp;$AE61&amp;".*",TabSynthez[Page16],"Indéterminé")&gt;0,1,0)</f>
        <v>0</v>
      </c>
      <c r="AW284" s="218">
        <f>IF(COUNTIFS(TabSynthez[Test],"="&amp;$AE61&amp;".*",TabSynthez[Page17],"Indéterminé")&gt;0,1,0)</f>
        <v>0</v>
      </c>
      <c r="AX284" s="218">
        <f>IF(COUNTIFS(TabSynthez[Test],"="&amp;$AE61&amp;".*",TabSynthez[Page18],"Indéterminé")&gt;0,1,0)</f>
        <v>0</v>
      </c>
      <c r="AY284" s="218">
        <f>IF(COUNTIFS(TabSynthez[Test],"="&amp;$AE61&amp;".*",TabSynthez[Page19],"Indéterminé")&gt;0,1,0)</f>
        <v>0</v>
      </c>
      <c r="AZ284" s="218">
        <f>IF(COUNTIFS(TabSynthez[Test],"="&amp;$AE61&amp;".*",TabSynthez[Page20],"Indéterminé")&gt;0,1,0)</f>
        <v>0</v>
      </c>
      <c r="BA284" s="218">
        <f>IF(COUNTIFS(TabSynthez[Test],"="&amp;$AE61&amp;".*",TabSynthez[Page21],"Indéterminé")&gt;0,1,0)</f>
        <v>0</v>
      </c>
    </row>
    <row r="285" spans="30:53" x14ac:dyDescent="0.25">
      <c r="AD285" s="68"/>
      <c r="AE285" s="224" t="str">
        <f t="shared" si="33"/>
        <v>7.5</v>
      </c>
      <c r="AF285" s="9"/>
      <c r="AG285" s="218">
        <f>IF(COUNTIFS(TabSynthez[Test],"="&amp;$AE62&amp;".*",TabSynthez[Page1],"Indéterminé")&gt;0,1,0)</f>
        <v>0</v>
      </c>
      <c r="AH285" s="218">
        <f>IF(COUNTIFS(TabSynthez[Test],"="&amp;$AE62&amp;".*",TabSynthez[Page2],"Indéterminé")&gt;0,1,0)</f>
        <v>0</v>
      </c>
      <c r="AI285" s="218">
        <f>IF(COUNTIFS(TabSynthez[Test],"="&amp;$AE62&amp;".*",TabSynthez[Page3],"Indéterminé")&gt;0,1,0)</f>
        <v>0</v>
      </c>
      <c r="AJ285" s="218">
        <f>IF(COUNTIFS(TabSynthez[Test],"="&amp;$AE62&amp;".*",TabSynthez[Page4],"Indéterminé")&gt;0,1,0)</f>
        <v>0</v>
      </c>
      <c r="AK285" s="218">
        <f>IF(COUNTIFS(TabSynthez[Test],"="&amp;$AE62&amp;".*",TabSynthez[Page5],"Indéterminé")&gt;0,1,0)</f>
        <v>0</v>
      </c>
      <c r="AL285" s="218">
        <f>IF(COUNTIFS(TabSynthez[Test],"="&amp;$AE62&amp;".*",TabSynthez[Page6],"Indéterminé")&gt;0,1,0)</f>
        <v>0</v>
      </c>
      <c r="AM285" s="218">
        <f>IF(COUNTIFS(TabSynthez[Test],"="&amp;$AE62&amp;".*",TabSynthez[Page7],"Indéterminé")&gt;0,1,0)</f>
        <v>0</v>
      </c>
      <c r="AN285" s="218">
        <f>IF(COUNTIFS(TabSynthez[Test],"="&amp;$AE62&amp;".*",TabSynthez[Page8],"Indéterminé")&gt;0,1,0)</f>
        <v>0</v>
      </c>
      <c r="AO285" s="218">
        <f>IF(COUNTIFS(TabSynthez[Test],"="&amp;$AE62&amp;".*",TabSynthez[Page9],"Indéterminé")&gt;0,1,0)</f>
        <v>0</v>
      </c>
      <c r="AP285" s="218">
        <f>IF(COUNTIFS(TabSynthez[Test],"="&amp;$AE62&amp;".*",TabSynthez[Page10],"Indéterminé")&gt;0,1,0)</f>
        <v>0</v>
      </c>
      <c r="AQ285" s="218">
        <f>IF(COUNTIFS(TabSynthez[Test],"="&amp;$AE62&amp;".*",TabSynthez[Page11],"Indéterminé")&gt;0,1,0)</f>
        <v>0</v>
      </c>
      <c r="AR285" s="218">
        <f>IF(COUNTIFS(TabSynthez[Test],"="&amp;$AE62&amp;".*",TabSynthez[Page12],"Indéterminé")&gt;0,1,0)</f>
        <v>0</v>
      </c>
      <c r="AS285" s="218">
        <f>IF(COUNTIFS(TabSynthez[Test],"="&amp;$AE62&amp;".*",TabSynthez[Page13],"Indéterminé")&gt;0,1,0)</f>
        <v>0</v>
      </c>
      <c r="AT285" s="218">
        <f>IF(COUNTIFS(TabSynthez[Test],"="&amp;$AE62&amp;".*",TabSynthez[Page14],"Indéterminé")&gt;0,1,0)</f>
        <v>0</v>
      </c>
      <c r="AU285" s="218">
        <f>IF(COUNTIFS(TabSynthez[Test],"="&amp;$AE62&amp;".*",TabSynthez[Page15],"Indéterminé")&gt;0,1,0)</f>
        <v>0</v>
      </c>
      <c r="AV285" s="218">
        <f>IF(COUNTIFS(TabSynthez[Test],"="&amp;$AE62&amp;".*",TabSynthez[Page16],"Indéterminé")&gt;0,1,0)</f>
        <v>0</v>
      </c>
      <c r="AW285" s="218">
        <f>IF(COUNTIFS(TabSynthez[Test],"="&amp;$AE62&amp;".*",TabSynthez[Page17],"Indéterminé")&gt;0,1,0)</f>
        <v>0</v>
      </c>
      <c r="AX285" s="218">
        <f>IF(COUNTIFS(TabSynthez[Test],"="&amp;$AE62&amp;".*",TabSynthez[Page18],"Indéterminé")&gt;0,1,0)</f>
        <v>0</v>
      </c>
      <c r="AY285" s="218">
        <f>IF(COUNTIFS(TabSynthez[Test],"="&amp;$AE62&amp;".*",TabSynthez[Page19],"Indéterminé")&gt;0,1,0)</f>
        <v>0</v>
      </c>
      <c r="AZ285" s="218">
        <f>IF(COUNTIFS(TabSynthez[Test],"="&amp;$AE62&amp;".*",TabSynthez[Page20],"Indéterminé")&gt;0,1,0)</f>
        <v>0</v>
      </c>
      <c r="BA285" s="218">
        <f>IF(COUNTIFS(TabSynthez[Test],"="&amp;$AE62&amp;".*",TabSynthez[Page21],"Indéterminé")&gt;0,1,0)</f>
        <v>0</v>
      </c>
    </row>
    <row r="286" spans="30:53" x14ac:dyDescent="0.25">
      <c r="AD286" s="68"/>
      <c r="AE286" s="224" t="str">
        <f t="shared" si="33"/>
        <v>8.1</v>
      </c>
      <c r="AF286" s="9"/>
      <c r="AG286" s="218">
        <f>IF(COUNTIFS(TabSynthez[Test],"="&amp;$AE63&amp;".*",TabSynthez[Page1],"Indéterminé")&gt;0,1,0)</f>
        <v>0</v>
      </c>
      <c r="AH286" s="218">
        <f>IF(COUNTIFS(TabSynthez[Test],"="&amp;$AE63&amp;".*",TabSynthez[Page2],"Indéterminé")&gt;0,1,0)</f>
        <v>0</v>
      </c>
      <c r="AI286" s="218">
        <f>IF(COUNTIFS(TabSynthez[Test],"="&amp;$AE63&amp;".*",TabSynthez[Page3],"Indéterminé")&gt;0,1,0)</f>
        <v>0</v>
      </c>
      <c r="AJ286" s="218">
        <f>IF(COUNTIFS(TabSynthez[Test],"="&amp;$AE63&amp;".*",TabSynthez[Page4],"Indéterminé")&gt;0,1,0)</f>
        <v>0</v>
      </c>
      <c r="AK286" s="218">
        <f>IF(COUNTIFS(TabSynthez[Test],"="&amp;$AE63&amp;".*",TabSynthez[Page5],"Indéterminé")&gt;0,1,0)</f>
        <v>0</v>
      </c>
      <c r="AL286" s="218">
        <f>IF(COUNTIFS(TabSynthez[Test],"="&amp;$AE63&amp;".*",TabSynthez[Page6],"Indéterminé")&gt;0,1,0)</f>
        <v>0</v>
      </c>
      <c r="AM286" s="218">
        <f>IF(COUNTIFS(TabSynthez[Test],"="&amp;$AE63&amp;".*",TabSynthez[Page7],"Indéterminé")&gt;0,1,0)</f>
        <v>0</v>
      </c>
      <c r="AN286" s="218">
        <f>IF(COUNTIFS(TabSynthez[Test],"="&amp;$AE63&amp;".*",TabSynthez[Page8],"Indéterminé")&gt;0,1,0)</f>
        <v>0</v>
      </c>
      <c r="AO286" s="218">
        <f>IF(COUNTIFS(TabSynthez[Test],"="&amp;$AE63&amp;".*",TabSynthez[Page9],"Indéterminé")&gt;0,1,0)</f>
        <v>0</v>
      </c>
      <c r="AP286" s="218">
        <f>IF(COUNTIFS(TabSynthez[Test],"="&amp;$AE63&amp;".*",TabSynthez[Page10],"Indéterminé")&gt;0,1,0)</f>
        <v>0</v>
      </c>
      <c r="AQ286" s="218">
        <f>IF(COUNTIFS(TabSynthez[Test],"="&amp;$AE63&amp;".*",TabSynthez[Page11],"Indéterminé")&gt;0,1,0)</f>
        <v>0</v>
      </c>
      <c r="AR286" s="218">
        <f>IF(COUNTIFS(TabSynthez[Test],"="&amp;$AE63&amp;".*",TabSynthez[Page12],"Indéterminé")&gt;0,1,0)</f>
        <v>0</v>
      </c>
      <c r="AS286" s="218">
        <f>IF(COUNTIFS(TabSynthez[Test],"="&amp;$AE63&amp;".*",TabSynthez[Page13],"Indéterminé")&gt;0,1,0)</f>
        <v>0</v>
      </c>
      <c r="AT286" s="218">
        <f>IF(COUNTIFS(TabSynthez[Test],"="&amp;$AE63&amp;".*",TabSynthez[Page14],"Indéterminé")&gt;0,1,0)</f>
        <v>0</v>
      </c>
      <c r="AU286" s="218">
        <f>IF(COUNTIFS(TabSynthez[Test],"="&amp;$AE63&amp;".*",TabSynthez[Page15],"Indéterminé")&gt;0,1,0)</f>
        <v>0</v>
      </c>
      <c r="AV286" s="218">
        <f>IF(COUNTIFS(TabSynthez[Test],"="&amp;$AE63&amp;".*",TabSynthez[Page16],"Indéterminé")&gt;0,1,0)</f>
        <v>0</v>
      </c>
      <c r="AW286" s="218">
        <f>IF(COUNTIFS(TabSynthez[Test],"="&amp;$AE63&amp;".*",TabSynthez[Page17],"Indéterminé")&gt;0,1,0)</f>
        <v>0</v>
      </c>
      <c r="AX286" s="218">
        <f>IF(COUNTIFS(TabSynthez[Test],"="&amp;$AE63&amp;".*",TabSynthez[Page18],"Indéterminé")&gt;0,1,0)</f>
        <v>0</v>
      </c>
      <c r="AY286" s="218">
        <f>IF(COUNTIFS(TabSynthez[Test],"="&amp;$AE63&amp;".*",TabSynthez[Page19],"Indéterminé")&gt;0,1,0)</f>
        <v>0</v>
      </c>
      <c r="AZ286" s="218">
        <f>IF(COUNTIFS(TabSynthez[Test],"="&amp;$AE63&amp;".*",TabSynthez[Page20],"Indéterminé")&gt;0,1,0)</f>
        <v>0</v>
      </c>
      <c r="BA286" s="218">
        <f>IF(COUNTIFS(TabSynthez[Test],"="&amp;$AE63&amp;".*",TabSynthez[Page21],"Indéterminé")&gt;0,1,0)</f>
        <v>0</v>
      </c>
    </row>
    <row r="287" spans="30:53" x14ac:dyDescent="0.25">
      <c r="AD287" s="68"/>
      <c r="AE287" s="224" t="str">
        <f t="shared" si="33"/>
        <v>8.2</v>
      </c>
      <c r="AF287" s="9"/>
      <c r="AG287" s="218">
        <f>IF(COUNTIFS(TabSynthez[Test],"="&amp;$AE64&amp;".*",TabSynthez[Page1],"Indéterminé")&gt;0,1,0)</f>
        <v>0</v>
      </c>
      <c r="AH287" s="218">
        <f>IF(COUNTIFS(TabSynthez[Test],"="&amp;$AE64&amp;".*",TabSynthez[Page2],"Indéterminé")&gt;0,1,0)</f>
        <v>0</v>
      </c>
      <c r="AI287" s="218">
        <f>IF(COUNTIFS(TabSynthez[Test],"="&amp;$AE64&amp;".*",TabSynthez[Page3],"Indéterminé")&gt;0,1,0)</f>
        <v>0</v>
      </c>
      <c r="AJ287" s="218">
        <f>IF(COUNTIFS(TabSynthez[Test],"="&amp;$AE64&amp;".*",TabSynthez[Page4],"Indéterminé")&gt;0,1,0)</f>
        <v>0</v>
      </c>
      <c r="AK287" s="218">
        <f>IF(COUNTIFS(TabSynthez[Test],"="&amp;$AE64&amp;".*",TabSynthez[Page5],"Indéterminé")&gt;0,1,0)</f>
        <v>0</v>
      </c>
      <c r="AL287" s="218">
        <f>IF(COUNTIFS(TabSynthez[Test],"="&amp;$AE64&amp;".*",TabSynthez[Page6],"Indéterminé")&gt;0,1,0)</f>
        <v>0</v>
      </c>
      <c r="AM287" s="218">
        <f>IF(COUNTIFS(TabSynthez[Test],"="&amp;$AE64&amp;".*",TabSynthez[Page7],"Indéterminé")&gt;0,1,0)</f>
        <v>0</v>
      </c>
      <c r="AN287" s="218">
        <f>IF(COUNTIFS(TabSynthez[Test],"="&amp;$AE64&amp;".*",TabSynthez[Page8],"Indéterminé")&gt;0,1,0)</f>
        <v>0</v>
      </c>
      <c r="AO287" s="218">
        <f>IF(COUNTIFS(TabSynthez[Test],"="&amp;$AE64&amp;".*",TabSynthez[Page9],"Indéterminé")&gt;0,1,0)</f>
        <v>0</v>
      </c>
      <c r="AP287" s="218">
        <f>IF(COUNTIFS(TabSynthez[Test],"="&amp;$AE64&amp;".*",TabSynthez[Page10],"Indéterminé")&gt;0,1,0)</f>
        <v>0</v>
      </c>
      <c r="AQ287" s="218">
        <f>IF(COUNTIFS(TabSynthez[Test],"="&amp;$AE64&amp;".*",TabSynthez[Page11],"Indéterminé")&gt;0,1,0)</f>
        <v>0</v>
      </c>
      <c r="AR287" s="218">
        <f>IF(COUNTIFS(TabSynthez[Test],"="&amp;$AE64&amp;".*",TabSynthez[Page12],"Indéterminé")&gt;0,1,0)</f>
        <v>0</v>
      </c>
      <c r="AS287" s="218">
        <f>IF(COUNTIFS(TabSynthez[Test],"="&amp;$AE64&amp;".*",TabSynthez[Page13],"Indéterminé")&gt;0,1,0)</f>
        <v>0</v>
      </c>
      <c r="AT287" s="218">
        <f>IF(COUNTIFS(TabSynthez[Test],"="&amp;$AE64&amp;".*",TabSynthez[Page14],"Indéterminé")&gt;0,1,0)</f>
        <v>0</v>
      </c>
      <c r="AU287" s="218">
        <f>IF(COUNTIFS(TabSynthez[Test],"="&amp;$AE64&amp;".*",TabSynthez[Page15],"Indéterminé")&gt;0,1,0)</f>
        <v>0</v>
      </c>
      <c r="AV287" s="218">
        <f>IF(COUNTIFS(TabSynthez[Test],"="&amp;$AE64&amp;".*",TabSynthez[Page16],"Indéterminé")&gt;0,1,0)</f>
        <v>0</v>
      </c>
      <c r="AW287" s="218">
        <f>IF(COUNTIFS(TabSynthez[Test],"="&amp;$AE64&amp;".*",TabSynthez[Page17],"Indéterminé")&gt;0,1,0)</f>
        <v>0</v>
      </c>
      <c r="AX287" s="218">
        <f>IF(COUNTIFS(TabSynthez[Test],"="&amp;$AE64&amp;".*",TabSynthez[Page18],"Indéterminé")&gt;0,1,0)</f>
        <v>0</v>
      </c>
      <c r="AY287" s="218">
        <f>IF(COUNTIFS(TabSynthez[Test],"="&amp;$AE64&amp;".*",TabSynthez[Page19],"Indéterminé")&gt;0,1,0)</f>
        <v>0</v>
      </c>
      <c r="AZ287" s="218">
        <f>IF(COUNTIFS(TabSynthez[Test],"="&amp;$AE64&amp;".*",TabSynthez[Page20],"Indéterminé")&gt;0,1,0)</f>
        <v>0</v>
      </c>
      <c r="BA287" s="218">
        <f>IF(COUNTIFS(TabSynthez[Test],"="&amp;$AE64&amp;".*",TabSynthez[Page21],"Indéterminé")&gt;0,1,0)</f>
        <v>0</v>
      </c>
    </row>
    <row r="288" spans="30:53" x14ac:dyDescent="0.25">
      <c r="AD288" s="68"/>
      <c r="AE288" s="224" t="str">
        <f t="shared" si="33"/>
        <v>8.3</v>
      </c>
      <c r="AF288" s="9"/>
      <c r="AG288" s="218">
        <f>IF(COUNTIFS(TabSynthez[Test],"="&amp;$AE65&amp;".*",TabSynthez[Page1],"Indéterminé")&gt;0,1,0)</f>
        <v>0</v>
      </c>
      <c r="AH288" s="218">
        <f>IF(COUNTIFS(TabSynthez[Test],"="&amp;$AE65&amp;".*",TabSynthez[Page2],"Indéterminé")&gt;0,1,0)</f>
        <v>0</v>
      </c>
      <c r="AI288" s="218">
        <f>IF(COUNTIFS(TabSynthez[Test],"="&amp;$AE65&amp;".*",TabSynthez[Page3],"Indéterminé")&gt;0,1,0)</f>
        <v>0</v>
      </c>
      <c r="AJ288" s="218">
        <f>IF(COUNTIFS(TabSynthez[Test],"="&amp;$AE65&amp;".*",TabSynthez[Page4],"Indéterminé")&gt;0,1,0)</f>
        <v>0</v>
      </c>
      <c r="AK288" s="218">
        <f>IF(COUNTIFS(TabSynthez[Test],"="&amp;$AE65&amp;".*",TabSynthez[Page5],"Indéterminé")&gt;0,1,0)</f>
        <v>0</v>
      </c>
      <c r="AL288" s="218">
        <f>IF(COUNTIFS(TabSynthez[Test],"="&amp;$AE65&amp;".*",TabSynthez[Page6],"Indéterminé")&gt;0,1,0)</f>
        <v>0</v>
      </c>
      <c r="AM288" s="218">
        <f>IF(COUNTIFS(TabSynthez[Test],"="&amp;$AE65&amp;".*",TabSynthez[Page7],"Indéterminé")&gt;0,1,0)</f>
        <v>0</v>
      </c>
      <c r="AN288" s="218">
        <f>IF(COUNTIFS(TabSynthez[Test],"="&amp;$AE65&amp;".*",TabSynthez[Page8],"Indéterminé")&gt;0,1,0)</f>
        <v>0</v>
      </c>
      <c r="AO288" s="218">
        <f>IF(COUNTIFS(TabSynthez[Test],"="&amp;$AE65&amp;".*",TabSynthez[Page9],"Indéterminé")&gt;0,1,0)</f>
        <v>0</v>
      </c>
      <c r="AP288" s="218">
        <f>IF(COUNTIFS(TabSynthez[Test],"="&amp;$AE65&amp;".*",TabSynthez[Page10],"Indéterminé")&gt;0,1,0)</f>
        <v>0</v>
      </c>
      <c r="AQ288" s="218">
        <f>IF(COUNTIFS(TabSynthez[Test],"="&amp;$AE65&amp;".*",TabSynthez[Page11],"Indéterminé")&gt;0,1,0)</f>
        <v>0</v>
      </c>
      <c r="AR288" s="218">
        <f>IF(COUNTIFS(TabSynthez[Test],"="&amp;$AE65&amp;".*",TabSynthez[Page12],"Indéterminé")&gt;0,1,0)</f>
        <v>0</v>
      </c>
      <c r="AS288" s="218">
        <f>IF(COUNTIFS(TabSynthez[Test],"="&amp;$AE65&amp;".*",TabSynthez[Page13],"Indéterminé")&gt;0,1,0)</f>
        <v>0</v>
      </c>
      <c r="AT288" s="218">
        <f>IF(COUNTIFS(TabSynthez[Test],"="&amp;$AE65&amp;".*",TabSynthez[Page14],"Indéterminé")&gt;0,1,0)</f>
        <v>0</v>
      </c>
      <c r="AU288" s="218">
        <f>IF(COUNTIFS(TabSynthez[Test],"="&amp;$AE65&amp;".*",TabSynthez[Page15],"Indéterminé")&gt;0,1,0)</f>
        <v>0</v>
      </c>
      <c r="AV288" s="218">
        <f>IF(COUNTIFS(TabSynthez[Test],"="&amp;$AE65&amp;".*",TabSynthez[Page16],"Indéterminé")&gt;0,1,0)</f>
        <v>0</v>
      </c>
      <c r="AW288" s="218">
        <f>IF(COUNTIFS(TabSynthez[Test],"="&amp;$AE65&amp;".*",TabSynthez[Page17],"Indéterminé")&gt;0,1,0)</f>
        <v>0</v>
      </c>
      <c r="AX288" s="218">
        <f>IF(COUNTIFS(TabSynthez[Test],"="&amp;$AE65&amp;".*",TabSynthez[Page18],"Indéterminé")&gt;0,1,0)</f>
        <v>0</v>
      </c>
      <c r="AY288" s="218">
        <f>IF(COUNTIFS(TabSynthez[Test],"="&amp;$AE65&amp;".*",TabSynthez[Page19],"Indéterminé")&gt;0,1,0)</f>
        <v>0</v>
      </c>
      <c r="AZ288" s="218">
        <f>IF(COUNTIFS(TabSynthez[Test],"="&amp;$AE65&amp;".*",TabSynthez[Page20],"Indéterminé")&gt;0,1,0)</f>
        <v>0</v>
      </c>
      <c r="BA288" s="218">
        <f>IF(COUNTIFS(TabSynthez[Test],"="&amp;$AE65&amp;".*",TabSynthez[Page21],"Indéterminé")&gt;0,1,0)</f>
        <v>0</v>
      </c>
    </row>
    <row r="289" spans="30:53" x14ac:dyDescent="0.25">
      <c r="AD289" s="68"/>
      <c r="AE289" s="224" t="str">
        <f t="shared" si="33"/>
        <v>8.4</v>
      </c>
      <c r="AF289" s="9"/>
      <c r="AG289" s="218">
        <f>IF(COUNTIFS(TabSynthez[Test],"="&amp;$AE66&amp;".*",TabSynthez[Page1],"Indéterminé")&gt;0,1,0)</f>
        <v>0</v>
      </c>
      <c r="AH289" s="218">
        <f>IF(COUNTIFS(TabSynthez[Test],"="&amp;$AE66&amp;".*",TabSynthez[Page2],"Indéterminé")&gt;0,1,0)</f>
        <v>0</v>
      </c>
      <c r="AI289" s="218">
        <f>IF(COUNTIFS(TabSynthez[Test],"="&amp;$AE66&amp;".*",TabSynthez[Page3],"Indéterminé")&gt;0,1,0)</f>
        <v>0</v>
      </c>
      <c r="AJ289" s="218">
        <f>IF(COUNTIFS(TabSynthez[Test],"="&amp;$AE66&amp;".*",TabSynthez[Page4],"Indéterminé")&gt;0,1,0)</f>
        <v>0</v>
      </c>
      <c r="AK289" s="218">
        <f>IF(COUNTIFS(TabSynthez[Test],"="&amp;$AE66&amp;".*",TabSynthez[Page5],"Indéterminé")&gt;0,1,0)</f>
        <v>0</v>
      </c>
      <c r="AL289" s="218">
        <f>IF(COUNTIFS(TabSynthez[Test],"="&amp;$AE66&amp;".*",TabSynthez[Page6],"Indéterminé")&gt;0,1,0)</f>
        <v>0</v>
      </c>
      <c r="AM289" s="218">
        <f>IF(COUNTIFS(TabSynthez[Test],"="&amp;$AE66&amp;".*",TabSynthez[Page7],"Indéterminé")&gt;0,1,0)</f>
        <v>0</v>
      </c>
      <c r="AN289" s="218">
        <f>IF(COUNTIFS(TabSynthez[Test],"="&amp;$AE66&amp;".*",TabSynthez[Page8],"Indéterminé")&gt;0,1,0)</f>
        <v>0</v>
      </c>
      <c r="AO289" s="218">
        <f>IF(COUNTIFS(TabSynthez[Test],"="&amp;$AE66&amp;".*",TabSynthez[Page9],"Indéterminé")&gt;0,1,0)</f>
        <v>0</v>
      </c>
      <c r="AP289" s="218">
        <f>IF(COUNTIFS(TabSynthez[Test],"="&amp;$AE66&amp;".*",TabSynthez[Page10],"Indéterminé")&gt;0,1,0)</f>
        <v>0</v>
      </c>
      <c r="AQ289" s="218">
        <f>IF(COUNTIFS(TabSynthez[Test],"="&amp;$AE66&amp;".*",TabSynthez[Page11],"Indéterminé")&gt;0,1,0)</f>
        <v>0</v>
      </c>
      <c r="AR289" s="218">
        <f>IF(COUNTIFS(TabSynthez[Test],"="&amp;$AE66&amp;".*",TabSynthez[Page12],"Indéterminé")&gt;0,1,0)</f>
        <v>0</v>
      </c>
      <c r="AS289" s="218">
        <f>IF(COUNTIFS(TabSynthez[Test],"="&amp;$AE66&amp;".*",TabSynthez[Page13],"Indéterminé")&gt;0,1,0)</f>
        <v>0</v>
      </c>
      <c r="AT289" s="218">
        <f>IF(COUNTIFS(TabSynthez[Test],"="&amp;$AE66&amp;".*",TabSynthez[Page14],"Indéterminé")&gt;0,1,0)</f>
        <v>0</v>
      </c>
      <c r="AU289" s="218">
        <f>IF(COUNTIFS(TabSynthez[Test],"="&amp;$AE66&amp;".*",TabSynthez[Page15],"Indéterminé")&gt;0,1,0)</f>
        <v>0</v>
      </c>
      <c r="AV289" s="218">
        <f>IF(COUNTIFS(TabSynthez[Test],"="&amp;$AE66&amp;".*",TabSynthez[Page16],"Indéterminé")&gt;0,1,0)</f>
        <v>0</v>
      </c>
      <c r="AW289" s="218">
        <f>IF(COUNTIFS(TabSynthez[Test],"="&amp;$AE66&amp;".*",TabSynthez[Page17],"Indéterminé")&gt;0,1,0)</f>
        <v>0</v>
      </c>
      <c r="AX289" s="218">
        <f>IF(COUNTIFS(TabSynthez[Test],"="&amp;$AE66&amp;".*",TabSynthez[Page18],"Indéterminé")&gt;0,1,0)</f>
        <v>0</v>
      </c>
      <c r="AY289" s="218">
        <f>IF(COUNTIFS(TabSynthez[Test],"="&amp;$AE66&amp;".*",TabSynthez[Page19],"Indéterminé")&gt;0,1,0)</f>
        <v>0</v>
      </c>
      <c r="AZ289" s="218">
        <f>IF(COUNTIFS(TabSynthez[Test],"="&amp;$AE66&amp;".*",TabSynthez[Page20],"Indéterminé")&gt;0,1,0)</f>
        <v>0</v>
      </c>
      <c r="BA289" s="218">
        <f>IF(COUNTIFS(TabSynthez[Test],"="&amp;$AE66&amp;".*",TabSynthez[Page21],"Indéterminé")&gt;0,1,0)</f>
        <v>0</v>
      </c>
    </row>
    <row r="290" spans="30:53" x14ac:dyDescent="0.25">
      <c r="AD290" s="68"/>
      <c r="AE290" s="224" t="str">
        <f t="shared" si="33"/>
        <v>8.5</v>
      </c>
      <c r="AF290" s="9"/>
      <c r="AG290" s="218">
        <f>IF(COUNTIFS(TabSynthez[Test],"="&amp;$AE67&amp;".*",TabSynthez[Page1],"Indéterminé")&gt;0,1,0)</f>
        <v>0</v>
      </c>
      <c r="AH290" s="218">
        <f>IF(COUNTIFS(TabSynthez[Test],"="&amp;$AE67&amp;".*",TabSynthez[Page2],"Indéterminé")&gt;0,1,0)</f>
        <v>0</v>
      </c>
      <c r="AI290" s="218">
        <f>IF(COUNTIFS(TabSynthez[Test],"="&amp;$AE67&amp;".*",TabSynthez[Page3],"Indéterminé")&gt;0,1,0)</f>
        <v>0</v>
      </c>
      <c r="AJ290" s="218">
        <f>IF(COUNTIFS(TabSynthez[Test],"="&amp;$AE67&amp;".*",TabSynthez[Page4],"Indéterminé")&gt;0,1,0)</f>
        <v>0</v>
      </c>
      <c r="AK290" s="218">
        <f>IF(COUNTIFS(TabSynthez[Test],"="&amp;$AE67&amp;".*",TabSynthez[Page5],"Indéterminé")&gt;0,1,0)</f>
        <v>0</v>
      </c>
      <c r="AL290" s="218">
        <f>IF(COUNTIFS(TabSynthez[Test],"="&amp;$AE67&amp;".*",TabSynthez[Page6],"Indéterminé")&gt;0,1,0)</f>
        <v>0</v>
      </c>
      <c r="AM290" s="218">
        <f>IF(COUNTIFS(TabSynthez[Test],"="&amp;$AE67&amp;".*",TabSynthez[Page7],"Indéterminé")&gt;0,1,0)</f>
        <v>0</v>
      </c>
      <c r="AN290" s="218">
        <f>IF(COUNTIFS(TabSynthez[Test],"="&amp;$AE67&amp;".*",TabSynthez[Page8],"Indéterminé")&gt;0,1,0)</f>
        <v>0</v>
      </c>
      <c r="AO290" s="218">
        <f>IF(COUNTIFS(TabSynthez[Test],"="&amp;$AE67&amp;".*",TabSynthez[Page9],"Indéterminé")&gt;0,1,0)</f>
        <v>0</v>
      </c>
      <c r="AP290" s="218">
        <f>IF(COUNTIFS(TabSynthez[Test],"="&amp;$AE67&amp;".*",TabSynthez[Page10],"Indéterminé")&gt;0,1,0)</f>
        <v>0</v>
      </c>
      <c r="AQ290" s="218">
        <f>IF(COUNTIFS(TabSynthez[Test],"="&amp;$AE67&amp;".*",TabSynthez[Page11],"Indéterminé")&gt;0,1,0)</f>
        <v>0</v>
      </c>
      <c r="AR290" s="218">
        <f>IF(COUNTIFS(TabSynthez[Test],"="&amp;$AE67&amp;".*",TabSynthez[Page12],"Indéterminé")&gt;0,1,0)</f>
        <v>0</v>
      </c>
      <c r="AS290" s="218">
        <f>IF(COUNTIFS(TabSynthez[Test],"="&amp;$AE67&amp;".*",TabSynthez[Page13],"Indéterminé")&gt;0,1,0)</f>
        <v>0</v>
      </c>
      <c r="AT290" s="218">
        <f>IF(COUNTIFS(TabSynthez[Test],"="&amp;$AE67&amp;".*",TabSynthez[Page14],"Indéterminé")&gt;0,1,0)</f>
        <v>0</v>
      </c>
      <c r="AU290" s="218">
        <f>IF(COUNTIFS(TabSynthez[Test],"="&amp;$AE67&amp;".*",TabSynthez[Page15],"Indéterminé")&gt;0,1,0)</f>
        <v>0</v>
      </c>
      <c r="AV290" s="218">
        <f>IF(COUNTIFS(TabSynthez[Test],"="&amp;$AE67&amp;".*",TabSynthez[Page16],"Indéterminé")&gt;0,1,0)</f>
        <v>0</v>
      </c>
      <c r="AW290" s="218">
        <f>IF(COUNTIFS(TabSynthez[Test],"="&amp;$AE67&amp;".*",TabSynthez[Page17],"Indéterminé")&gt;0,1,0)</f>
        <v>0</v>
      </c>
      <c r="AX290" s="218">
        <f>IF(COUNTIFS(TabSynthez[Test],"="&amp;$AE67&amp;".*",TabSynthez[Page18],"Indéterminé")&gt;0,1,0)</f>
        <v>0</v>
      </c>
      <c r="AY290" s="218">
        <f>IF(COUNTIFS(TabSynthez[Test],"="&amp;$AE67&amp;".*",TabSynthez[Page19],"Indéterminé")&gt;0,1,0)</f>
        <v>0</v>
      </c>
      <c r="AZ290" s="218">
        <f>IF(COUNTIFS(TabSynthez[Test],"="&amp;$AE67&amp;".*",TabSynthez[Page20],"Indéterminé")&gt;0,1,0)</f>
        <v>0</v>
      </c>
      <c r="BA290" s="218">
        <f>IF(COUNTIFS(TabSynthez[Test],"="&amp;$AE67&amp;".*",TabSynthez[Page21],"Indéterminé")&gt;0,1,0)</f>
        <v>0</v>
      </c>
    </row>
    <row r="291" spans="30:53" x14ac:dyDescent="0.25">
      <c r="AD291" s="68"/>
      <c r="AE291" s="224" t="str">
        <f t="shared" si="33"/>
        <v>8.6</v>
      </c>
      <c r="AF291" s="9"/>
      <c r="AG291" s="218">
        <f>IF(COUNTIFS(TabSynthez[Test],"="&amp;$AE68&amp;".*",TabSynthez[Page1],"Indéterminé")&gt;0,1,0)</f>
        <v>0</v>
      </c>
      <c r="AH291" s="218">
        <f>IF(COUNTIFS(TabSynthez[Test],"="&amp;$AE68&amp;".*",TabSynthez[Page2],"Indéterminé")&gt;0,1,0)</f>
        <v>0</v>
      </c>
      <c r="AI291" s="218">
        <f>IF(COUNTIFS(TabSynthez[Test],"="&amp;$AE68&amp;".*",TabSynthez[Page3],"Indéterminé")&gt;0,1,0)</f>
        <v>0</v>
      </c>
      <c r="AJ291" s="218">
        <f>IF(COUNTIFS(TabSynthez[Test],"="&amp;$AE68&amp;".*",TabSynthez[Page4],"Indéterminé")&gt;0,1,0)</f>
        <v>0</v>
      </c>
      <c r="AK291" s="218">
        <f>IF(COUNTIFS(TabSynthez[Test],"="&amp;$AE68&amp;".*",TabSynthez[Page5],"Indéterminé")&gt;0,1,0)</f>
        <v>0</v>
      </c>
      <c r="AL291" s="218">
        <f>IF(COUNTIFS(TabSynthez[Test],"="&amp;$AE68&amp;".*",TabSynthez[Page6],"Indéterminé")&gt;0,1,0)</f>
        <v>0</v>
      </c>
      <c r="AM291" s="218">
        <f>IF(COUNTIFS(TabSynthez[Test],"="&amp;$AE68&amp;".*",TabSynthez[Page7],"Indéterminé")&gt;0,1,0)</f>
        <v>0</v>
      </c>
      <c r="AN291" s="218">
        <f>IF(COUNTIFS(TabSynthez[Test],"="&amp;$AE68&amp;".*",TabSynthez[Page8],"Indéterminé")&gt;0,1,0)</f>
        <v>0</v>
      </c>
      <c r="AO291" s="218">
        <f>IF(COUNTIFS(TabSynthez[Test],"="&amp;$AE68&amp;".*",TabSynthez[Page9],"Indéterminé")&gt;0,1,0)</f>
        <v>0</v>
      </c>
      <c r="AP291" s="218">
        <f>IF(COUNTIFS(TabSynthez[Test],"="&amp;$AE68&amp;".*",TabSynthez[Page10],"Indéterminé")&gt;0,1,0)</f>
        <v>0</v>
      </c>
      <c r="AQ291" s="218">
        <f>IF(COUNTIFS(TabSynthez[Test],"="&amp;$AE68&amp;".*",TabSynthez[Page11],"Indéterminé")&gt;0,1,0)</f>
        <v>0</v>
      </c>
      <c r="AR291" s="218">
        <f>IF(COUNTIFS(TabSynthez[Test],"="&amp;$AE68&amp;".*",TabSynthez[Page12],"Indéterminé")&gt;0,1,0)</f>
        <v>0</v>
      </c>
      <c r="AS291" s="218">
        <f>IF(COUNTIFS(TabSynthez[Test],"="&amp;$AE68&amp;".*",TabSynthez[Page13],"Indéterminé")&gt;0,1,0)</f>
        <v>0</v>
      </c>
      <c r="AT291" s="218">
        <f>IF(COUNTIFS(TabSynthez[Test],"="&amp;$AE68&amp;".*",TabSynthez[Page14],"Indéterminé")&gt;0,1,0)</f>
        <v>0</v>
      </c>
      <c r="AU291" s="218">
        <f>IF(COUNTIFS(TabSynthez[Test],"="&amp;$AE68&amp;".*",TabSynthez[Page15],"Indéterminé")&gt;0,1,0)</f>
        <v>0</v>
      </c>
      <c r="AV291" s="218">
        <f>IF(COUNTIFS(TabSynthez[Test],"="&amp;$AE68&amp;".*",TabSynthez[Page16],"Indéterminé")&gt;0,1,0)</f>
        <v>0</v>
      </c>
      <c r="AW291" s="218">
        <f>IF(COUNTIFS(TabSynthez[Test],"="&amp;$AE68&amp;".*",TabSynthez[Page17],"Indéterminé")&gt;0,1,0)</f>
        <v>0</v>
      </c>
      <c r="AX291" s="218">
        <f>IF(COUNTIFS(TabSynthez[Test],"="&amp;$AE68&amp;".*",TabSynthez[Page18],"Indéterminé")&gt;0,1,0)</f>
        <v>0</v>
      </c>
      <c r="AY291" s="218">
        <f>IF(COUNTIFS(TabSynthez[Test],"="&amp;$AE68&amp;".*",TabSynthez[Page19],"Indéterminé")&gt;0,1,0)</f>
        <v>0</v>
      </c>
      <c r="AZ291" s="218">
        <f>IF(COUNTIFS(TabSynthez[Test],"="&amp;$AE68&amp;".*",TabSynthez[Page20],"Indéterminé")&gt;0,1,0)</f>
        <v>0</v>
      </c>
      <c r="BA291" s="218">
        <f>IF(COUNTIFS(TabSynthez[Test],"="&amp;$AE68&amp;".*",TabSynthez[Page21],"Indéterminé")&gt;0,1,0)</f>
        <v>0</v>
      </c>
    </row>
    <row r="292" spans="30:53" x14ac:dyDescent="0.25">
      <c r="AD292" s="68"/>
      <c r="AE292" s="224" t="str">
        <f t="shared" si="33"/>
        <v>8.7</v>
      </c>
      <c r="AF292" s="9"/>
      <c r="AG292" s="218">
        <f>IF(COUNTIFS(TabSynthez[Test],"="&amp;$AE69&amp;".*",TabSynthez[Page1],"Indéterminé")&gt;0,1,0)</f>
        <v>0</v>
      </c>
      <c r="AH292" s="218">
        <f>IF(COUNTIFS(TabSynthez[Test],"="&amp;$AE69&amp;".*",TabSynthez[Page2],"Indéterminé")&gt;0,1,0)</f>
        <v>0</v>
      </c>
      <c r="AI292" s="218">
        <f>IF(COUNTIFS(TabSynthez[Test],"="&amp;$AE69&amp;".*",TabSynthez[Page3],"Indéterminé")&gt;0,1,0)</f>
        <v>0</v>
      </c>
      <c r="AJ292" s="218">
        <f>IF(COUNTIFS(TabSynthez[Test],"="&amp;$AE69&amp;".*",TabSynthez[Page4],"Indéterminé")&gt;0,1,0)</f>
        <v>0</v>
      </c>
      <c r="AK292" s="218">
        <f>IF(COUNTIFS(TabSynthez[Test],"="&amp;$AE69&amp;".*",TabSynthez[Page5],"Indéterminé")&gt;0,1,0)</f>
        <v>0</v>
      </c>
      <c r="AL292" s="218">
        <f>IF(COUNTIFS(TabSynthez[Test],"="&amp;$AE69&amp;".*",TabSynthez[Page6],"Indéterminé")&gt;0,1,0)</f>
        <v>0</v>
      </c>
      <c r="AM292" s="218">
        <f>IF(COUNTIFS(TabSynthez[Test],"="&amp;$AE69&amp;".*",TabSynthez[Page7],"Indéterminé")&gt;0,1,0)</f>
        <v>0</v>
      </c>
      <c r="AN292" s="218">
        <f>IF(COUNTIFS(TabSynthez[Test],"="&amp;$AE69&amp;".*",TabSynthez[Page8],"Indéterminé")&gt;0,1,0)</f>
        <v>0</v>
      </c>
      <c r="AO292" s="218">
        <f>IF(COUNTIFS(TabSynthez[Test],"="&amp;$AE69&amp;".*",TabSynthez[Page9],"Indéterminé")&gt;0,1,0)</f>
        <v>0</v>
      </c>
      <c r="AP292" s="218">
        <f>IF(COUNTIFS(TabSynthez[Test],"="&amp;$AE69&amp;".*",TabSynthez[Page10],"Indéterminé")&gt;0,1,0)</f>
        <v>0</v>
      </c>
      <c r="AQ292" s="218">
        <f>IF(COUNTIFS(TabSynthez[Test],"="&amp;$AE69&amp;".*",TabSynthez[Page11],"Indéterminé")&gt;0,1,0)</f>
        <v>0</v>
      </c>
      <c r="AR292" s="218">
        <f>IF(COUNTIFS(TabSynthez[Test],"="&amp;$AE69&amp;".*",TabSynthez[Page12],"Indéterminé")&gt;0,1,0)</f>
        <v>0</v>
      </c>
      <c r="AS292" s="218">
        <f>IF(COUNTIFS(TabSynthez[Test],"="&amp;$AE69&amp;".*",TabSynthez[Page13],"Indéterminé")&gt;0,1,0)</f>
        <v>0</v>
      </c>
      <c r="AT292" s="218">
        <f>IF(COUNTIFS(TabSynthez[Test],"="&amp;$AE69&amp;".*",TabSynthez[Page14],"Indéterminé")&gt;0,1,0)</f>
        <v>0</v>
      </c>
      <c r="AU292" s="218">
        <f>IF(COUNTIFS(TabSynthez[Test],"="&amp;$AE69&amp;".*",TabSynthez[Page15],"Indéterminé")&gt;0,1,0)</f>
        <v>0</v>
      </c>
      <c r="AV292" s="218">
        <f>IF(COUNTIFS(TabSynthez[Test],"="&amp;$AE69&amp;".*",TabSynthez[Page16],"Indéterminé")&gt;0,1,0)</f>
        <v>0</v>
      </c>
      <c r="AW292" s="218">
        <f>IF(COUNTIFS(TabSynthez[Test],"="&amp;$AE69&amp;".*",TabSynthez[Page17],"Indéterminé")&gt;0,1,0)</f>
        <v>0</v>
      </c>
      <c r="AX292" s="218">
        <f>IF(COUNTIFS(TabSynthez[Test],"="&amp;$AE69&amp;".*",TabSynthez[Page18],"Indéterminé")&gt;0,1,0)</f>
        <v>0</v>
      </c>
      <c r="AY292" s="218">
        <f>IF(COUNTIFS(TabSynthez[Test],"="&amp;$AE69&amp;".*",TabSynthez[Page19],"Indéterminé")&gt;0,1,0)</f>
        <v>0</v>
      </c>
      <c r="AZ292" s="218">
        <f>IF(COUNTIFS(TabSynthez[Test],"="&amp;$AE69&amp;".*",TabSynthez[Page20],"Indéterminé")&gt;0,1,0)</f>
        <v>0</v>
      </c>
      <c r="BA292" s="218">
        <f>IF(COUNTIFS(TabSynthez[Test],"="&amp;$AE69&amp;".*",TabSynthez[Page21],"Indéterminé")&gt;0,1,0)</f>
        <v>0</v>
      </c>
    </row>
    <row r="293" spans="30:53" x14ac:dyDescent="0.25">
      <c r="AD293" s="68"/>
      <c r="AE293" s="224" t="str">
        <f t="shared" si="33"/>
        <v>8.8</v>
      </c>
      <c r="AF293" s="9"/>
      <c r="AG293" s="218">
        <f>IF(COUNTIFS(TabSynthez[Test],"="&amp;$AE70&amp;".*",TabSynthez[Page1],"Indéterminé")&gt;0,1,0)</f>
        <v>0</v>
      </c>
      <c r="AH293" s="218">
        <f>IF(COUNTIFS(TabSynthez[Test],"="&amp;$AE70&amp;".*",TabSynthez[Page2],"Indéterminé")&gt;0,1,0)</f>
        <v>0</v>
      </c>
      <c r="AI293" s="218">
        <f>IF(COUNTIFS(TabSynthez[Test],"="&amp;$AE70&amp;".*",TabSynthez[Page3],"Indéterminé")&gt;0,1,0)</f>
        <v>0</v>
      </c>
      <c r="AJ293" s="218">
        <f>IF(COUNTIFS(TabSynthez[Test],"="&amp;$AE70&amp;".*",TabSynthez[Page4],"Indéterminé")&gt;0,1,0)</f>
        <v>0</v>
      </c>
      <c r="AK293" s="218">
        <f>IF(COUNTIFS(TabSynthez[Test],"="&amp;$AE70&amp;".*",TabSynthez[Page5],"Indéterminé")&gt;0,1,0)</f>
        <v>0</v>
      </c>
      <c r="AL293" s="218">
        <f>IF(COUNTIFS(TabSynthez[Test],"="&amp;$AE70&amp;".*",TabSynthez[Page6],"Indéterminé")&gt;0,1,0)</f>
        <v>0</v>
      </c>
      <c r="AM293" s="218">
        <f>IF(COUNTIFS(TabSynthez[Test],"="&amp;$AE70&amp;".*",TabSynthez[Page7],"Indéterminé")&gt;0,1,0)</f>
        <v>0</v>
      </c>
      <c r="AN293" s="218">
        <f>IF(COUNTIFS(TabSynthez[Test],"="&amp;$AE70&amp;".*",TabSynthez[Page8],"Indéterminé")&gt;0,1,0)</f>
        <v>0</v>
      </c>
      <c r="AO293" s="218">
        <f>IF(COUNTIFS(TabSynthez[Test],"="&amp;$AE70&amp;".*",TabSynthez[Page9],"Indéterminé")&gt;0,1,0)</f>
        <v>0</v>
      </c>
      <c r="AP293" s="218">
        <f>IF(COUNTIFS(TabSynthez[Test],"="&amp;$AE70&amp;".*",TabSynthez[Page10],"Indéterminé")&gt;0,1,0)</f>
        <v>0</v>
      </c>
      <c r="AQ293" s="218">
        <f>IF(COUNTIFS(TabSynthez[Test],"="&amp;$AE70&amp;".*",TabSynthez[Page11],"Indéterminé")&gt;0,1,0)</f>
        <v>0</v>
      </c>
      <c r="AR293" s="218">
        <f>IF(COUNTIFS(TabSynthez[Test],"="&amp;$AE70&amp;".*",TabSynthez[Page12],"Indéterminé")&gt;0,1,0)</f>
        <v>0</v>
      </c>
      <c r="AS293" s="218">
        <f>IF(COUNTIFS(TabSynthez[Test],"="&amp;$AE70&amp;".*",TabSynthez[Page13],"Indéterminé")&gt;0,1,0)</f>
        <v>0</v>
      </c>
      <c r="AT293" s="218">
        <f>IF(COUNTIFS(TabSynthez[Test],"="&amp;$AE70&amp;".*",TabSynthez[Page14],"Indéterminé")&gt;0,1,0)</f>
        <v>0</v>
      </c>
      <c r="AU293" s="218">
        <f>IF(COUNTIFS(TabSynthez[Test],"="&amp;$AE70&amp;".*",TabSynthez[Page15],"Indéterminé")&gt;0,1,0)</f>
        <v>0</v>
      </c>
      <c r="AV293" s="218">
        <f>IF(COUNTIFS(TabSynthez[Test],"="&amp;$AE70&amp;".*",TabSynthez[Page16],"Indéterminé")&gt;0,1,0)</f>
        <v>0</v>
      </c>
      <c r="AW293" s="218">
        <f>IF(COUNTIFS(TabSynthez[Test],"="&amp;$AE70&amp;".*",TabSynthez[Page17],"Indéterminé")&gt;0,1,0)</f>
        <v>0</v>
      </c>
      <c r="AX293" s="218">
        <f>IF(COUNTIFS(TabSynthez[Test],"="&amp;$AE70&amp;".*",TabSynthez[Page18],"Indéterminé")&gt;0,1,0)</f>
        <v>0</v>
      </c>
      <c r="AY293" s="218">
        <f>IF(COUNTIFS(TabSynthez[Test],"="&amp;$AE70&amp;".*",TabSynthez[Page19],"Indéterminé")&gt;0,1,0)</f>
        <v>0</v>
      </c>
      <c r="AZ293" s="218">
        <f>IF(COUNTIFS(TabSynthez[Test],"="&amp;$AE70&amp;".*",TabSynthez[Page20],"Indéterminé")&gt;0,1,0)</f>
        <v>0</v>
      </c>
      <c r="BA293" s="218">
        <f>IF(COUNTIFS(TabSynthez[Test],"="&amp;$AE70&amp;".*",TabSynthez[Page21],"Indéterminé")&gt;0,1,0)</f>
        <v>0</v>
      </c>
    </row>
    <row r="294" spans="30:53" x14ac:dyDescent="0.25">
      <c r="AD294" s="68"/>
      <c r="AE294" s="224" t="str">
        <f t="shared" si="33"/>
        <v>8.9</v>
      </c>
      <c r="AF294" s="9"/>
      <c r="AG294" s="218">
        <f>IF(COUNTIFS(TabSynthez[Test],"="&amp;$AE71&amp;".*",TabSynthez[Page1],"Indéterminé")&gt;0,1,0)</f>
        <v>0</v>
      </c>
      <c r="AH294" s="218">
        <f>IF(COUNTIFS(TabSynthez[Test],"="&amp;$AE71&amp;".*",TabSynthez[Page2],"Indéterminé")&gt;0,1,0)</f>
        <v>0</v>
      </c>
      <c r="AI294" s="218">
        <f>IF(COUNTIFS(TabSynthez[Test],"="&amp;$AE71&amp;".*",TabSynthez[Page3],"Indéterminé")&gt;0,1,0)</f>
        <v>0</v>
      </c>
      <c r="AJ294" s="218">
        <f>IF(COUNTIFS(TabSynthez[Test],"="&amp;$AE71&amp;".*",TabSynthez[Page4],"Indéterminé")&gt;0,1,0)</f>
        <v>0</v>
      </c>
      <c r="AK294" s="218">
        <f>IF(COUNTIFS(TabSynthez[Test],"="&amp;$AE71&amp;".*",TabSynthez[Page5],"Indéterminé")&gt;0,1,0)</f>
        <v>0</v>
      </c>
      <c r="AL294" s="218">
        <f>IF(COUNTIFS(TabSynthez[Test],"="&amp;$AE71&amp;".*",TabSynthez[Page6],"Indéterminé")&gt;0,1,0)</f>
        <v>0</v>
      </c>
      <c r="AM294" s="218">
        <f>IF(COUNTIFS(TabSynthez[Test],"="&amp;$AE71&amp;".*",TabSynthez[Page7],"Indéterminé")&gt;0,1,0)</f>
        <v>0</v>
      </c>
      <c r="AN294" s="218">
        <f>IF(COUNTIFS(TabSynthez[Test],"="&amp;$AE71&amp;".*",TabSynthez[Page8],"Indéterminé")&gt;0,1,0)</f>
        <v>0</v>
      </c>
      <c r="AO294" s="218">
        <f>IF(COUNTIFS(TabSynthez[Test],"="&amp;$AE71&amp;".*",TabSynthez[Page9],"Indéterminé")&gt;0,1,0)</f>
        <v>0</v>
      </c>
      <c r="AP294" s="218">
        <f>IF(COUNTIFS(TabSynthez[Test],"="&amp;$AE71&amp;".*",TabSynthez[Page10],"Indéterminé")&gt;0,1,0)</f>
        <v>0</v>
      </c>
      <c r="AQ294" s="218">
        <f>IF(COUNTIFS(TabSynthez[Test],"="&amp;$AE71&amp;".*",TabSynthez[Page11],"Indéterminé")&gt;0,1,0)</f>
        <v>0</v>
      </c>
      <c r="AR294" s="218">
        <f>IF(COUNTIFS(TabSynthez[Test],"="&amp;$AE71&amp;".*",TabSynthez[Page12],"Indéterminé")&gt;0,1,0)</f>
        <v>0</v>
      </c>
      <c r="AS294" s="218">
        <f>IF(COUNTIFS(TabSynthez[Test],"="&amp;$AE71&amp;".*",TabSynthez[Page13],"Indéterminé")&gt;0,1,0)</f>
        <v>0</v>
      </c>
      <c r="AT294" s="218">
        <f>IF(COUNTIFS(TabSynthez[Test],"="&amp;$AE71&amp;".*",TabSynthez[Page14],"Indéterminé")&gt;0,1,0)</f>
        <v>0</v>
      </c>
      <c r="AU294" s="218">
        <f>IF(COUNTIFS(TabSynthez[Test],"="&amp;$AE71&amp;".*",TabSynthez[Page15],"Indéterminé")&gt;0,1,0)</f>
        <v>0</v>
      </c>
      <c r="AV294" s="218">
        <f>IF(COUNTIFS(TabSynthez[Test],"="&amp;$AE71&amp;".*",TabSynthez[Page16],"Indéterminé")&gt;0,1,0)</f>
        <v>0</v>
      </c>
      <c r="AW294" s="218">
        <f>IF(COUNTIFS(TabSynthez[Test],"="&amp;$AE71&amp;".*",TabSynthez[Page17],"Indéterminé")&gt;0,1,0)</f>
        <v>0</v>
      </c>
      <c r="AX294" s="218">
        <f>IF(COUNTIFS(TabSynthez[Test],"="&amp;$AE71&amp;".*",TabSynthez[Page18],"Indéterminé")&gt;0,1,0)</f>
        <v>0</v>
      </c>
      <c r="AY294" s="218">
        <f>IF(COUNTIFS(TabSynthez[Test],"="&amp;$AE71&amp;".*",TabSynthez[Page19],"Indéterminé")&gt;0,1,0)</f>
        <v>0</v>
      </c>
      <c r="AZ294" s="218">
        <f>IF(COUNTIFS(TabSynthez[Test],"="&amp;$AE71&amp;".*",TabSynthez[Page20],"Indéterminé")&gt;0,1,0)</f>
        <v>0</v>
      </c>
      <c r="BA294" s="218">
        <f>IF(COUNTIFS(TabSynthez[Test],"="&amp;$AE71&amp;".*",TabSynthez[Page21],"Indéterminé")&gt;0,1,0)</f>
        <v>0</v>
      </c>
    </row>
    <row r="295" spans="30:53" x14ac:dyDescent="0.25">
      <c r="AD295" s="68"/>
      <c r="AE295" s="224" t="str">
        <f t="shared" si="33"/>
        <v>8.10</v>
      </c>
      <c r="AF295" s="9"/>
      <c r="AG295" s="218">
        <f>IF(COUNTIFS(TabSynthez[Test],"="&amp;$AE72&amp;".*",TabSynthez[Page1],"Indéterminé")&gt;0,1,0)</f>
        <v>0</v>
      </c>
      <c r="AH295" s="218">
        <f>IF(COUNTIFS(TabSynthez[Test],"="&amp;$AE72&amp;".*",TabSynthez[Page2],"Indéterminé")&gt;0,1,0)</f>
        <v>0</v>
      </c>
      <c r="AI295" s="218">
        <f>IF(COUNTIFS(TabSynthez[Test],"="&amp;$AE72&amp;".*",TabSynthez[Page3],"Indéterminé")&gt;0,1,0)</f>
        <v>0</v>
      </c>
      <c r="AJ295" s="218">
        <f>IF(COUNTIFS(TabSynthez[Test],"="&amp;$AE72&amp;".*",TabSynthez[Page4],"Indéterminé")&gt;0,1,0)</f>
        <v>0</v>
      </c>
      <c r="AK295" s="218">
        <f>IF(COUNTIFS(TabSynthez[Test],"="&amp;$AE72&amp;".*",TabSynthez[Page5],"Indéterminé")&gt;0,1,0)</f>
        <v>0</v>
      </c>
      <c r="AL295" s="218">
        <f>IF(COUNTIFS(TabSynthez[Test],"="&amp;$AE72&amp;".*",TabSynthez[Page6],"Indéterminé")&gt;0,1,0)</f>
        <v>0</v>
      </c>
      <c r="AM295" s="218">
        <f>IF(COUNTIFS(TabSynthez[Test],"="&amp;$AE72&amp;".*",TabSynthez[Page7],"Indéterminé")&gt;0,1,0)</f>
        <v>0</v>
      </c>
      <c r="AN295" s="218">
        <f>IF(COUNTIFS(TabSynthez[Test],"="&amp;$AE72&amp;".*",TabSynthez[Page8],"Indéterminé")&gt;0,1,0)</f>
        <v>0</v>
      </c>
      <c r="AO295" s="218">
        <f>IF(COUNTIFS(TabSynthez[Test],"="&amp;$AE72&amp;".*",TabSynthez[Page9],"Indéterminé")&gt;0,1,0)</f>
        <v>0</v>
      </c>
      <c r="AP295" s="218">
        <f>IF(COUNTIFS(TabSynthez[Test],"="&amp;$AE72&amp;".*",TabSynthez[Page10],"Indéterminé")&gt;0,1,0)</f>
        <v>0</v>
      </c>
      <c r="AQ295" s="218">
        <f>IF(COUNTIFS(TabSynthez[Test],"="&amp;$AE72&amp;".*",TabSynthez[Page11],"Indéterminé")&gt;0,1,0)</f>
        <v>0</v>
      </c>
      <c r="AR295" s="218">
        <f>IF(COUNTIFS(TabSynthez[Test],"="&amp;$AE72&amp;".*",TabSynthez[Page12],"Indéterminé")&gt;0,1,0)</f>
        <v>0</v>
      </c>
      <c r="AS295" s="218">
        <f>IF(COUNTIFS(TabSynthez[Test],"="&amp;$AE72&amp;".*",TabSynthez[Page13],"Indéterminé")&gt;0,1,0)</f>
        <v>0</v>
      </c>
      <c r="AT295" s="218">
        <f>IF(COUNTIFS(TabSynthez[Test],"="&amp;$AE72&amp;".*",TabSynthez[Page14],"Indéterminé")&gt;0,1,0)</f>
        <v>0</v>
      </c>
      <c r="AU295" s="218">
        <f>IF(COUNTIFS(TabSynthez[Test],"="&amp;$AE72&amp;".*",TabSynthez[Page15],"Indéterminé")&gt;0,1,0)</f>
        <v>0</v>
      </c>
      <c r="AV295" s="218">
        <f>IF(COUNTIFS(TabSynthez[Test],"="&amp;$AE72&amp;".*",TabSynthez[Page16],"Indéterminé")&gt;0,1,0)</f>
        <v>0</v>
      </c>
      <c r="AW295" s="218">
        <f>IF(COUNTIFS(TabSynthez[Test],"="&amp;$AE72&amp;".*",TabSynthez[Page17],"Indéterminé")&gt;0,1,0)</f>
        <v>0</v>
      </c>
      <c r="AX295" s="218">
        <f>IF(COUNTIFS(TabSynthez[Test],"="&amp;$AE72&amp;".*",TabSynthez[Page18],"Indéterminé")&gt;0,1,0)</f>
        <v>0</v>
      </c>
      <c r="AY295" s="218">
        <f>IF(COUNTIFS(TabSynthez[Test],"="&amp;$AE72&amp;".*",TabSynthez[Page19],"Indéterminé")&gt;0,1,0)</f>
        <v>0</v>
      </c>
      <c r="AZ295" s="218">
        <f>IF(COUNTIFS(TabSynthez[Test],"="&amp;$AE72&amp;".*",TabSynthez[Page20],"Indéterminé")&gt;0,1,0)</f>
        <v>0</v>
      </c>
      <c r="BA295" s="218">
        <f>IF(COUNTIFS(TabSynthez[Test],"="&amp;$AE72&amp;".*",TabSynthez[Page21],"Indéterminé")&gt;0,1,0)</f>
        <v>0</v>
      </c>
    </row>
    <row r="296" spans="30:53" x14ac:dyDescent="0.25">
      <c r="AD296" s="68"/>
      <c r="AE296" s="224" t="str">
        <f t="shared" si="33"/>
        <v>9.1</v>
      </c>
      <c r="AF296" s="9"/>
      <c r="AG296" s="218">
        <f>IF(COUNTIFS(TabSynthez[Test],"="&amp;$AE73&amp;".*",TabSynthez[Page1],"Indéterminé")&gt;0,1,0)</f>
        <v>0</v>
      </c>
      <c r="AH296" s="218">
        <f>IF(COUNTIFS(TabSynthez[Test],"="&amp;$AE73&amp;".*",TabSynthez[Page2],"Indéterminé")&gt;0,1,0)</f>
        <v>0</v>
      </c>
      <c r="AI296" s="218">
        <f>IF(COUNTIFS(TabSynthez[Test],"="&amp;$AE73&amp;".*",TabSynthez[Page3],"Indéterminé")&gt;0,1,0)</f>
        <v>0</v>
      </c>
      <c r="AJ296" s="218">
        <f>IF(COUNTIFS(TabSynthez[Test],"="&amp;$AE73&amp;".*",TabSynthez[Page4],"Indéterminé")&gt;0,1,0)</f>
        <v>0</v>
      </c>
      <c r="AK296" s="218">
        <f>IF(COUNTIFS(TabSynthez[Test],"="&amp;$AE73&amp;".*",TabSynthez[Page5],"Indéterminé")&gt;0,1,0)</f>
        <v>0</v>
      </c>
      <c r="AL296" s="218">
        <f>IF(COUNTIFS(TabSynthez[Test],"="&amp;$AE73&amp;".*",TabSynthez[Page6],"Indéterminé")&gt;0,1,0)</f>
        <v>0</v>
      </c>
      <c r="AM296" s="218">
        <f>IF(COUNTIFS(TabSynthez[Test],"="&amp;$AE73&amp;".*",TabSynthez[Page7],"Indéterminé")&gt;0,1,0)</f>
        <v>0</v>
      </c>
      <c r="AN296" s="218">
        <f>IF(COUNTIFS(TabSynthez[Test],"="&amp;$AE73&amp;".*",TabSynthez[Page8],"Indéterminé")&gt;0,1,0)</f>
        <v>0</v>
      </c>
      <c r="AO296" s="218">
        <f>IF(COUNTIFS(TabSynthez[Test],"="&amp;$AE73&amp;".*",TabSynthez[Page9],"Indéterminé")&gt;0,1,0)</f>
        <v>0</v>
      </c>
      <c r="AP296" s="218">
        <f>IF(COUNTIFS(TabSynthez[Test],"="&amp;$AE73&amp;".*",TabSynthez[Page10],"Indéterminé")&gt;0,1,0)</f>
        <v>0</v>
      </c>
      <c r="AQ296" s="218">
        <f>IF(COUNTIFS(TabSynthez[Test],"="&amp;$AE73&amp;".*",TabSynthez[Page11],"Indéterminé")&gt;0,1,0)</f>
        <v>0</v>
      </c>
      <c r="AR296" s="218">
        <f>IF(COUNTIFS(TabSynthez[Test],"="&amp;$AE73&amp;".*",TabSynthez[Page12],"Indéterminé")&gt;0,1,0)</f>
        <v>0</v>
      </c>
      <c r="AS296" s="218">
        <f>IF(COUNTIFS(TabSynthez[Test],"="&amp;$AE73&amp;".*",TabSynthez[Page13],"Indéterminé")&gt;0,1,0)</f>
        <v>0</v>
      </c>
      <c r="AT296" s="218">
        <f>IF(COUNTIFS(TabSynthez[Test],"="&amp;$AE73&amp;".*",TabSynthez[Page14],"Indéterminé")&gt;0,1,0)</f>
        <v>0</v>
      </c>
      <c r="AU296" s="218">
        <f>IF(COUNTIFS(TabSynthez[Test],"="&amp;$AE73&amp;".*",TabSynthez[Page15],"Indéterminé")&gt;0,1,0)</f>
        <v>0</v>
      </c>
      <c r="AV296" s="218">
        <f>IF(COUNTIFS(TabSynthez[Test],"="&amp;$AE73&amp;".*",TabSynthez[Page16],"Indéterminé")&gt;0,1,0)</f>
        <v>0</v>
      </c>
      <c r="AW296" s="218">
        <f>IF(COUNTIFS(TabSynthez[Test],"="&amp;$AE73&amp;".*",TabSynthez[Page17],"Indéterminé")&gt;0,1,0)</f>
        <v>0</v>
      </c>
      <c r="AX296" s="218">
        <f>IF(COUNTIFS(TabSynthez[Test],"="&amp;$AE73&amp;".*",TabSynthez[Page18],"Indéterminé")&gt;0,1,0)</f>
        <v>0</v>
      </c>
      <c r="AY296" s="218">
        <f>IF(COUNTIFS(TabSynthez[Test],"="&amp;$AE73&amp;".*",TabSynthez[Page19],"Indéterminé")&gt;0,1,0)</f>
        <v>0</v>
      </c>
      <c r="AZ296" s="218">
        <f>IF(COUNTIFS(TabSynthez[Test],"="&amp;$AE73&amp;".*",TabSynthez[Page20],"Indéterminé")&gt;0,1,0)</f>
        <v>0</v>
      </c>
      <c r="BA296" s="218">
        <f>IF(COUNTIFS(TabSynthez[Test],"="&amp;$AE73&amp;".*",TabSynthez[Page21],"Indéterminé")&gt;0,1,0)</f>
        <v>0</v>
      </c>
    </row>
    <row r="297" spans="30:53" x14ac:dyDescent="0.25">
      <c r="AD297" s="68"/>
      <c r="AE297" s="224" t="str">
        <f t="shared" si="33"/>
        <v>9.2</v>
      </c>
      <c r="AF297" s="9"/>
      <c r="AG297" s="218">
        <f>IF(COUNTIFS(TabSynthez[Test],"="&amp;$AE74&amp;".*",TabSynthez[Page1],"Indéterminé")&gt;0,1,0)</f>
        <v>0</v>
      </c>
      <c r="AH297" s="218">
        <f>IF(COUNTIFS(TabSynthez[Test],"="&amp;$AE74&amp;".*",TabSynthez[Page2],"Indéterminé")&gt;0,1,0)</f>
        <v>0</v>
      </c>
      <c r="AI297" s="218">
        <f>IF(COUNTIFS(TabSynthez[Test],"="&amp;$AE74&amp;".*",TabSynthez[Page3],"Indéterminé")&gt;0,1,0)</f>
        <v>0</v>
      </c>
      <c r="AJ297" s="218">
        <f>IF(COUNTIFS(TabSynthez[Test],"="&amp;$AE74&amp;".*",TabSynthez[Page4],"Indéterminé")&gt;0,1,0)</f>
        <v>0</v>
      </c>
      <c r="AK297" s="218">
        <f>IF(COUNTIFS(TabSynthez[Test],"="&amp;$AE74&amp;".*",TabSynthez[Page5],"Indéterminé")&gt;0,1,0)</f>
        <v>0</v>
      </c>
      <c r="AL297" s="218">
        <f>IF(COUNTIFS(TabSynthez[Test],"="&amp;$AE74&amp;".*",TabSynthez[Page6],"Indéterminé")&gt;0,1,0)</f>
        <v>0</v>
      </c>
      <c r="AM297" s="218">
        <f>IF(COUNTIFS(TabSynthez[Test],"="&amp;$AE74&amp;".*",TabSynthez[Page7],"Indéterminé")&gt;0,1,0)</f>
        <v>0</v>
      </c>
      <c r="AN297" s="218">
        <f>IF(COUNTIFS(TabSynthez[Test],"="&amp;$AE74&amp;".*",TabSynthez[Page8],"Indéterminé")&gt;0,1,0)</f>
        <v>0</v>
      </c>
      <c r="AO297" s="218">
        <f>IF(COUNTIFS(TabSynthez[Test],"="&amp;$AE74&amp;".*",TabSynthez[Page9],"Indéterminé")&gt;0,1,0)</f>
        <v>0</v>
      </c>
      <c r="AP297" s="218">
        <f>IF(COUNTIFS(TabSynthez[Test],"="&amp;$AE74&amp;".*",TabSynthez[Page10],"Indéterminé")&gt;0,1,0)</f>
        <v>0</v>
      </c>
      <c r="AQ297" s="218">
        <f>IF(COUNTIFS(TabSynthez[Test],"="&amp;$AE74&amp;".*",TabSynthez[Page11],"Indéterminé")&gt;0,1,0)</f>
        <v>0</v>
      </c>
      <c r="AR297" s="218">
        <f>IF(COUNTIFS(TabSynthez[Test],"="&amp;$AE74&amp;".*",TabSynthez[Page12],"Indéterminé")&gt;0,1,0)</f>
        <v>0</v>
      </c>
      <c r="AS297" s="218">
        <f>IF(COUNTIFS(TabSynthez[Test],"="&amp;$AE74&amp;".*",TabSynthez[Page13],"Indéterminé")&gt;0,1,0)</f>
        <v>0</v>
      </c>
      <c r="AT297" s="218">
        <f>IF(COUNTIFS(TabSynthez[Test],"="&amp;$AE74&amp;".*",TabSynthez[Page14],"Indéterminé")&gt;0,1,0)</f>
        <v>0</v>
      </c>
      <c r="AU297" s="218">
        <f>IF(COUNTIFS(TabSynthez[Test],"="&amp;$AE74&amp;".*",TabSynthez[Page15],"Indéterminé")&gt;0,1,0)</f>
        <v>0</v>
      </c>
      <c r="AV297" s="218">
        <f>IF(COUNTIFS(TabSynthez[Test],"="&amp;$AE74&amp;".*",TabSynthez[Page16],"Indéterminé")&gt;0,1,0)</f>
        <v>0</v>
      </c>
      <c r="AW297" s="218">
        <f>IF(COUNTIFS(TabSynthez[Test],"="&amp;$AE74&amp;".*",TabSynthez[Page17],"Indéterminé")&gt;0,1,0)</f>
        <v>0</v>
      </c>
      <c r="AX297" s="218">
        <f>IF(COUNTIFS(TabSynthez[Test],"="&amp;$AE74&amp;".*",TabSynthez[Page18],"Indéterminé")&gt;0,1,0)</f>
        <v>0</v>
      </c>
      <c r="AY297" s="218">
        <f>IF(COUNTIFS(TabSynthez[Test],"="&amp;$AE74&amp;".*",TabSynthez[Page19],"Indéterminé")&gt;0,1,0)</f>
        <v>0</v>
      </c>
      <c r="AZ297" s="218">
        <f>IF(COUNTIFS(TabSynthez[Test],"="&amp;$AE74&amp;".*",TabSynthez[Page20],"Indéterminé")&gt;0,1,0)</f>
        <v>0</v>
      </c>
      <c r="BA297" s="218">
        <f>IF(COUNTIFS(TabSynthez[Test],"="&amp;$AE74&amp;".*",TabSynthez[Page21],"Indéterminé")&gt;0,1,0)</f>
        <v>0</v>
      </c>
    </row>
    <row r="298" spans="30:53" x14ac:dyDescent="0.25">
      <c r="AD298" s="68"/>
      <c r="AE298" s="224" t="str">
        <f t="shared" si="33"/>
        <v>9.3</v>
      </c>
      <c r="AF298" s="9"/>
      <c r="AG298" s="218">
        <f>IF(COUNTIFS(TabSynthez[Test],"="&amp;$AE75&amp;".*",TabSynthez[Page1],"Indéterminé")&gt;0,1,0)</f>
        <v>0</v>
      </c>
      <c r="AH298" s="218">
        <f>IF(COUNTIFS(TabSynthez[Test],"="&amp;$AE75&amp;".*",TabSynthez[Page2],"Indéterminé")&gt;0,1,0)</f>
        <v>0</v>
      </c>
      <c r="AI298" s="218">
        <f>IF(COUNTIFS(TabSynthez[Test],"="&amp;$AE75&amp;".*",TabSynthez[Page3],"Indéterminé")&gt;0,1,0)</f>
        <v>0</v>
      </c>
      <c r="AJ298" s="218">
        <f>IF(COUNTIFS(TabSynthez[Test],"="&amp;$AE75&amp;".*",TabSynthez[Page4],"Indéterminé")&gt;0,1,0)</f>
        <v>0</v>
      </c>
      <c r="AK298" s="218">
        <f>IF(COUNTIFS(TabSynthez[Test],"="&amp;$AE75&amp;".*",TabSynthez[Page5],"Indéterminé")&gt;0,1,0)</f>
        <v>0</v>
      </c>
      <c r="AL298" s="218">
        <f>IF(COUNTIFS(TabSynthez[Test],"="&amp;$AE75&amp;".*",TabSynthez[Page6],"Indéterminé")&gt;0,1,0)</f>
        <v>0</v>
      </c>
      <c r="AM298" s="218">
        <f>IF(COUNTIFS(TabSynthez[Test],"="&amp;$AE75&amp;".*",TabSynthez[Page7],"Indéterminé")&gt;0,1,0)</f>
        <v>0</v>
      </c>
      <c r="AN298" s="218">
        <f>IF(COUNTIFS(TabSynthez[Test],"="&amp;$AE75&amp;".*",TabSynthez[Page8],"Indéterminé")&gt;0,1,0)</f>
        <v>0</v>
      </c>
      <c r="AO298" s="218">
        <f>IF(COUNTIFS(TabSynthez[Test],"="&amp;$AE75&amp;".*",TabSynthez[Page9],"Indéterminé")&gt;0,1,0)</f>
        <v>0</v>
      </c>
      <c r="AP298" s="218">
        <f>IF(COUNTIFS(TabSynthez[Test],"="&amp;$AE75&amp;".*",TabSynthez[Page10],"Indéterminé")&gt;0,1,0)</f>
        <v>0</v>
      </c>
      <c r="AQ298" s="218">
        <f>IF(COUNTIFS(TabSynthez[Test],"="&amp;$AE75&amp;".*",TabSynthez[Page11],"Indéterminé")&gt;0,1,0)</f>
        <v>0</v>
      </c>
      <c r="AR298" s="218">
        <f>IF(COUNTIFS(TabSynthez[Test],"="&amp;$AE75&amp;".*",TabSynthez[Page12],"Indéterminé")&gt;0,1,0)</f>
        <v>0</v>
      </c>
      <c r="AS298" s="218">
        <f>IF(COUNTIFS(TabSynthez[Test],"="&amp;$AE75&amp;".*",TabSynthez[Page13],"Indéterminé")&gt;0,1,0)</f>
        <v>0</v>
      </c>
      <c r="AT298" s="218">
        <f>IF(COUNTIFS(TabSynthez[Test],"="&amp;$AE75&amp;".*",TabSynthez[Page14],"Indéterminé")&gt;0,1,0)</f>
        <v>0</v>
      </c>
      <c r="AU298" s="218">
        <f>IF(COUNTIFS(TabSynthez[Test],"="&amp;$AE75&amp;".*",TabSynthez[Page15],"Indéterminé")&gt;0,1,0)</f>
        <v>0</v>
      </c>
      <c r="AV298" s="218">
        <f>IF(COUNTIFS(TabSynthez[Test],"="&amp;$AE75&amp;".*",TabSynthez[Page16],"Indéterminé")&gt;0,1,0)</f>
        <v>0</v>
      </c>
      <c r="AW298" s="218">
        <f>IF(COUNTIFS(TabSynthez[Test],"="&amp;$AE75&amp;".*",TabSynthez[Page17],"Indéterminé")&gt;0,1,0)</f>
        <v>0</v>
      </c>
      <c r="AX298" s="218">
        <f>IF(COUNTIFS(TabSynthez[Test],"="&amp;$AE75&amp;".*",TabSynthez[Page18],"Indéterminé")&gt;0,1,0)</f>
        <v>0</v>
      </c>
      <c r="AY298" s="218">
        <f>IF(COUNTIFS(TabSynthez[Test],"="&amp;$AE75&amp;".*",TabSynthez[Page19],"Indéterminé")&gt;0,1,0)</f>
        <v>0</v>
      </c>
      <c r="AZ298" s="218">
        <f>IF(COUNTIFS(TabSynthez[Test],"="&amp;$AE75&amp;".*",TabSynthez[Page20],"Indéterminé")&gt;0,1,0)</f>
        <v>0</v>
      </c>
      <c r="BA298" s="218">
        <f>IF(COUNTIFS(TabSynthez[Test],"="&amp;$AE75&amp;".*",TabSynthez[Page21],"Indéterminé")&gt;0,1,0)</f>
        <v>0</v>
      </c>
    </row>
    <row r="299" spans="30:53" x14ac:dyDescent="0.25">
      <c r="AD299" s="68"/>
      <c r="AE299" s="224" t="str">
        <f t="shared" si="33"/>
        <v>9.4</v>
      </c>
      <c r="AF299" s="9"/>
      <c r="AG299" s="218">
        <f>IF(COUNTIFS(TabSynthez[Test],"="&amp;$AE76&amp;".*",TabSynthez[Page1],"Indéterminé")&gt;0,1,0)</f>
        <v>0</v>
      </c>
      <c r="AH299" s="218">
        <f>IF(COUNTIFS(TabSynthez[Test],"="&amp;$AE76&amp;".*",TabSynthez[Page2],"Indéterminé")&gt;0,1,0)</f>
        <v>0</v>
      </c>
      <c r="AI299" s="218">
        <f>IF(COUNTIFS(TabSynthez[Test],"="&amp;$AE76&amp;".*",TabSynthez[Page3],"Indéterminé")&gt;0,1,0)</f>
        <v>0</v>
      </c>
      <c r="AJ299" s="218">
        <f>IF(COUNTIFS(TabSynthez[Test],"="&amp;$AE76&amp;".*",TabSynthez[Page4],"Indéterminé")&gt;0,1,0)</f>
        <v>0</v>
      </c>
      <c r="AK299" s="218">
        <f>IF(COUNTIFS(TabSynthez[Test],"="&amp;$AE76&amp;".*",TabSynthez[Page5],"Indéterminé")&gt;0,1,0)</f>
        <v>0</v>
      </c>
      <c r="AL299" s="218">
        <f>IF(COUNTIFS(TabSynthez[Test],"="&amp;$AE76&amp;".*",TabSynthez[Page6],"Indéterminé")&gt;0,1,0)</f>
        <v>0</v>
      </c>
      <c r="AM299" s="218">
        <f>IF(COUNTIFS(TabSynthez[Test],"="&amp;$AE76&amp;".*",TabSynthez[Page7],"Indéterminé")&gt;0,1,0)</f>
        <v>0</v>
      </c>
      <c r="AN299" s="218">
        <f>IF(COUNTIFS(TabSynthez[Test],"="&amp;$AE76&amp;".*",TabSynthez[Page8],"Indéterminé")&gt;0,1,0)</f>
        <v>0</v>
      </c>
      <c r="AO299" s="218">
        <f>IF(COUNTIFS(TabSynthez[Test],"="&amp;$AE76&amp;".*",TabSynthez[Page9],"Indéterminé")&gt;0,1,0)</f>
        <v>0</v>
      </c>
      <c r="AP299" s="218">
        <f>IF(COUNTIFS(TabSynthez[Test],"="&amp;$AE76&amp;".*",TabSynthez[Page10],"Indéterminé")&gt;0,1,0)</f>
        <v>0</v>
      </c>
      <c r="AQ299" s="218">
        <f>IF(COUNTIFS(TabSynthez[Test],"="&amp;$AE76&amp;".*",TabSynthez[Page11],"Indéterminé")&gt;0,1,0)</f>
        <v>0</v>
      </c>
      <c r="AR299" s="218">
        <f>IF(COUNTIFS(TabSynthez[Test],"="&amp;$AE76&amp;".*",TabSynthez[Page12],"Indéterminé")&gt;0,1,0)</f>
        <v>0</v>
      </c>
      <c r="AS299" s="218">
        <f>IF(COUNTIFS(TabSynthez[Test],"="&amp;$AE76&amp;".*",TabSynthez[Page13],"Indéterminé")&gt;0,1,0)</f>
        <v>0</v>
      </c>
      <c r="AT299" s="218">
        <f>IF(COUNTIFS(TabSynthez[Test],"="&amp;$AE76&amp;".*",TabSynthez[Page14],"Indéterminé")&gt;0,1,0)</f>
        <v>0</v>
      </c>
      <c r="AU299" s="218">
        <f>IF(COUNTIFS(TabSynthez[Test],"="&amp;$AE76&amp;".*",TabSynthez[Page15],"Indéterminé")&gt;0,1,0)</f>
        <v>0</v>
      </c>
      <c r="AV299" s="218">
        <f>IF(COUNTIFS(TabSynthez[Test],"="&amp;$AE76&amp;".*",TabSynthez[Page16],"Indéterminé")&gt;0,1,0)</f>
        <v>0</v>
      </c>
      <c r="AW299" s="218">
        <f>IF(COUNTIFS(TabSynthez[Test],"="&amp;$AE76&amp;".*",TabSynthez[Page17],"Indéterminé")&gt;0,1,0)</f>
        <v>0</v>
      </c>
      <c r="AX299" s="218">
        <f>IF(COUNTIFS(TabSynthez[Test],"="&amp;$AE76&amp;".*",TabSynthez[Page18],"Indéterminé")&gt;0,1,0)</f>
        <v>0</v>
      </c>
      <c r="AY299" s="218">
        <f>IF(COUNTIFS(TabSynthez[Test],"="&amp;$AE76&amp;".*",TabSynthez[Page19],"Indéterminé")&gt;0,1,0)</f>
        <v>0</v>
      </c>
      <c r="AZ299" s="218">
        <f>IF(COUNTIFS(TabSynthez[Test],"="&amp;$AE76&amp;".*",TabSynthez[Page20],"Indéterminé")&gt;0,1,0)</f>
        <v>0</v>
      </c>
      <c r="BA299" s="218">
        <f>IF(COUNTIFS(TabSynthez[Test],"="&amp;$AE76&amp;".*",TabSynthez[Page21],"Indéterminé")&gt;0,1,0)</f>
        <v>0</v>
      </c>
    </row>
    <row r="300" spans="30:53" x14ac:dyDescent="0.25">
      <c r="AD300" s="68"/>
      <c r="AE300" s="224" t="str">
        <f t="shared" si="33"/>
        <v>10.1</v>
      </c>
      <c r="AF300" s="9"/>
      <c r="AG300" s="218">
        <f>IF(COUNTIFS(TabSynthez[Test],"="&amp;$AE77&amp;".*",TabSynthez[Page1],"Indéterminé")&gt;0,1,0)</f>
        <v>0</v>
      </c>
      <c r="AH300" s="218">
        <f>IF(COUNTIFS(TabSynthez[Test],"="&amp;$AE77&amp;".*",TabSynthez[Page2],"Indéterminé")&gt;0,1,0)</f>
        <v>0</v>
      </c>
      <c r="AI300" s="218">
        <f>IF(COUNTIFS(TabSynthez[Test],"="&amp;$AE77&amp;".*",TabSynthez[Page3],"Indéterminé")&gt;0,1,0)</f>
        <v>0</v>
      </c>
      <c r="AJ300" s="218">
        <f>IF(COUNTIFS(TabSynthez[Test],"="&amp;$AE77&amp;".*",TabSynthez[Page4],"Indéterminé")&gt;0,1,0)</f>
        <v>0</v>
      </c>
      <c r="AK300" s="218">
        <f>IF(COUNTIFS(TabSynthez[Test],"="&amp;$AE77&amp;".*",TabSynthez[Page5],"Indéterminé")&gt;0,1,0)</f>
        <v>0</v>
      </c>
      <c r="AL300" s="218">
        <f>IF(COUNTIFS(TabSynthez[Test],"="&amp;$AE77&amp;".*",TabSynthez[Page6],"Indéterminé")&gt;0,1,0)</f>
        <v>0</v>
      </c>
      <c r="AM300" s="218">
        <f>IF(COUNTIFS(TabSynthez[Test],"="&amp;$AE77&amp;".*",TabSynthez[Page7],"Indéterminé")&gt;0,1,0)</f>
        <v>0</v>
      </c>
      <c r="AN300" s="218">
        <f>IF(COUNTIFS(TabSynthez[Test],"="&amp;$AE77&amp;".*",TabSynthez[Page8],"Indéterminé")&gt;0,1,0)</f>
        <v>0</v>
      </c>
      <c r="AO300" s="218">
        <f>IF(COUNTIFS(TabSynthez[Test],"="&amp;$AE77&amp;".*",TabSynthez[Page9],"Indéterminé")&gt;0,1,0)</f>
        <v>0</v>
      </c>
      <c r="AP300" s="218">
        <f>IF(COUNTIFS(TabSynthez[Test],"="&amp;$AE77&amp;".*",TabSynthez[Page10],"Indéterminé")&gt;0,1,0)</f>
        <v>0</v>
      </c>
      <c r="AQ300" s="218">
        <f>IF(COUNTIFS(TabSynthez[Test],"="&amp;$AE77&amp;".*",TabSynthez[Page11],"Indéterminé")&gt;0,1,0)</f>
        <v>0</v>
      </c>
      <c r="AR300" s="218">
        <f>IF(COUNTIFS(TabSynthez[Test],"="&amp;$AE77&amp;".*",TabSynthez[Page12],"Indéterminé")&gt;0,1,0)</f>
        <v>0</v>
      </c>
      <c r="AS300" s="218">
        <f>IF(COUNTIFS(TabSynthez[Test],"="&amp;$AE77&amp;".*",TabSynthez[Page13],"Indéterminé")&gt;0,1,0)</f>
        <v>0</v>
      </c>
      <c r="AT300" s="218">
        <f>IF(COUNTIFS(TabSynthez[Test],"="&amp;$AE77&amp;".*",TabSynthez[Page14],"Indéterminé")&gt;0,1,0)</f>
        <v>0</v>
      </c>
      <c r="AU300" s="218">
        <f>IF(COUNTIFS(TabSynthez[Test],"="&amp;$AE77&amp;".*",TabSynthez[Page15],"Indéterminé")&gt;0,1,0)</f>
        <v>0</v>
      </c>
      <c r="AV300" s="218">
        <f>IF(COUNTIFS(TabSynthez[Test],"="&amp;$AE77&amp;".*",TabSynthez[Page16],"Indéterminé")&gt;0,1,0)</f>
        <v>0</v>
      </c>
      <c r="AW300" s="218">
        <f>IF(COUNTIFS(TabSynthez[Test],"="&amp;$AE77&amp;".*",TabSynthez[Page17],"Indéterminé")&gt;0,1,0)</f>
        <v>0</v>
      </c>
      <c r="AX300" s="218">
        <f>IF(COUNTIFS(TabSynthez[Test],"="&amp;$AE77&amp;".*",TabSynthez[Page18],"Indéterminé")&gt;0,1,0)</f>
        <v>0</v>
      </c>
      <c r="AY300" s="218">
        <f>IF(COUNTIFS(TabSynthez[Test],"="&amp;$AE77&amp;".*",TabSynthez[Page19],"Indéterminé")&gt;0,1,0)</f>
        <v>0</v>
      </c>
      <c r="AZ300" s="218">
        <f>IF(COUNTIFS(TabSynthez[Test],"="&amp;$AE77&amp;".*",TabSynthez[Page20],"Indéterminé")&gt;0,1,0)</f>
        <v>0</v>
      </c>
      <c r="BA300" s="218">
        <f>IF(COUNTIFS(TabSynthez[Test],"="&amp;$AE77&amp;".*",TabSynthez[Page21],"Indéterminé")&gt;0,1,0)</f>
        <v>0</v>
      </c>
    </row>
    <row r="301" spans="30:53" x14ac:dyDescent="0.25">
      <c r="AD301" s="68"/>
      <c r="AE301" s="224" t="str">
        <f t="shared" si="33"/>
        <v>10.2</v>
      </c>
      <c r="AF301" s="9"/>
      <c r="AG301" s="218">
        <f>IF(COUNTIFS(TabSynthez[Test],"="&amp;$AE78&amp;".*",TabSynthez[Page1],"Indéterminé")&gt;0,1,0)</f>
        <v>0</v>
      </c>
      <c r="AH301" s="218">
        <f>IF(COUNTIFS(TabSynthez[Test],"="&amp;$AE78&amp;".*",TabSynthez[Page2],"Indéterminé")&gt;0,1,0)</f>
        <v>0</v>
      </c>
      <c r="AI301" s="218">
        <f>IF(COUNTIFS(TabSynthez[Test],"="&amp;$AE78&amp;".*",TabSynthez[Page3],"Indéterminé")&gt;0,1,0)</f>
        <v>0</v>
      </c>
      <c r="AJ301" s="218">
        <f>IF(COUNTIFS(TabSynthez[Test],"="&amp;$AE78&amp;".*",TabSynthez[Page4],"Indéterminé")&gt;0,1,0)</f>
        <v>0</v>
      </c>
      <c r="AK301" s="218">
        <f>IF(COUNTIFS(TabSynthez[Test],"="&amp;$AE78&amp;".*",TabSynthez[Page5],"Indéterminé")&gt;0,1,0)</f>
        <v>0</v>
      </c>
      <c r="AL301" s="218">
        <f>IF(COUNTIFS(TabSynthez[Test],"="&amp;$AE78&amp;".*",TabSynthez[Page6],"Indéterminé")&gt;0,1,0)</f>
        <v>0</v>
      </c>
      <c r="AM301" s="218">
        <f>IF(COUNTIFS(TabSynthez[Test],"="&amp;$AE78&amp;".*",TabSynthez[Page7],"Indéterminé")&gt;0,1,0)</f>
        <v>0</v>
      </c>
      <c r="AN301" s="218">
        <f>IF(COUNTIFS(TabSynthez[Test],"="&amp;$AE78&amp;".*",TabSynthez[Page8],"Indéterminé")&gt;0,1,0)</f>
        <v>0</v>
      </c>
      <c r="AO301" s="218">
        <f>IF(COUNTIFS(TabSynthez[Test],"="&amp;$AE78&amp;".*",TabSynthez[Page9],"Indéterminé")&gt;0,1,0)</f>
        <v>0</v>
      </c>
      <c r="AP301" s="218">
        <f>IF(COUNTIFS(TabSynthez[Test],"="&amp;$AE78&amp;".*",TabSynthez[Page10],"Indéterminé")&gt;0,1,0)</f>
        <v>0</v>
      </c>
      <c r="AQ301" s="218">
        <f>IF(COUNTIFS(TabSynthez[Test],"="&amp;$AE78&amp;".*",TabSynthez[Page11],"Indéterminé")&gt;0,1,0)</f>
        <v>0</v>
      </c>
      <c r="AR301" s="218">
        <f>IF(COUNTIFS(TabSynthez[Test],"="&amp;$AE78&amp;".*",TabSynthez[Page12],"Indéterminé")&gt;0,1,0)</f>
        <v>0</v>
      </c>
      <c r="AS301" s="218">
        <f>IF(COUNTIFS(TabSynthez[Test],"="&amp;$AE78&amp;".*",TabSynthez[Page13],"Indéterminé")&gt;0,1,0)</f>
        <v>0</v>
      </c>
      <c r="AT301" s="218">
        <f>IF(COUNTIFS(TabSynthez[Test],"="&amp;$AE78&amp;".*",TabSynthez[Page14],"Indéterminé")&gt;0,1,0)</f>
        <v>0</v>
      </c>
      <c r="AU301" s="218">
        <f>IF(COUNTIFS(TabSynthez[Test],"="&amp;$AE78&amp;".*",TabSynthez[Page15],"Indéterminé")&gt;0,1,0)</f>
        <v>0</v>
      </c>
      <c r="AV301" s="218">
        <f>IF(COUNTIFS(TabSynthez[Test],"="&amp;$AE78&amp;".*",TabSynthez[Page16],"Indéterminé")&gt;0,1,0)</f>
        <v>0</v>
      </c>
      <c r="AW301" s="218">
        <f>IF(COUNTIFS(TabSynthez[Test],"="&amp;$AE78&amp;".*",TabSynthez[Page17],"Indéterminé")&gt;0,1,0)</f>
        <v>0</v>
      </c>
      <c r="AX301" s="218">
        <f>IF(COUNTIFS(TabSynthez[Test],"="&amp;$AE78&amp;".*",TabSynthez[Page18],"Indéterminé")&gt;0,1,0)</f>
        <v>0</v>
      </c>
      <c r="AY301" s="218">
        <f>IF(COUNTIFS(TabSynthez[Test],"="&amp;$AE78&amp;".*",TabSynthez[Page19],"Indéterminé")&gt;0,1,0)</f>
        <v>0</v>
      </c>
      <c r="AZ301" s="218">
        <f>IF(COUNTIFS(TabSynthez[Test],"="&amp;$AE78&amp;".*",TabSynthez[Page20],"Indéterminé")&gt;0,1,0)</f>
        <v>0</v>
      </c>
      <c r="BA301" s="218">
        <f>IF(COUNTIFS(TabSynthez[Test],"="&amp;$AE78&amp;".*",TabSynthez[Page21],"Indéterminé")&gt;0,1,0)</f>
        <v>0</v>
      </c>
    </row>
    <row r="302" spans="30:53" x14ac:dyDescent="0.25">
      <c r="AD302" s="68"/>
      <c r="AE302" s="224" t="str">
        <f t="shared" si="33"/>
        <v>10.3</v>
      </c>
      <c r="AF302" s="9"/>
      <c r="AG302" s="218">
        <f>IF(COUNTIFS(TabSynthez[Test],"="&amp;$AE79&amp;".*",TabSynthez[Page1],"Indéterminé")&gt;0,1,0)</f>
        <v>0</v>
      </c>
      <c r="AH302" s="218">
        <f>IF(COUNTIFS(TabSynthez[Test],"="&amp;$AE79&amp;".*",TabSynthez[Page2],"Indéterminé")&gt;0,1,0)</f>
        <v>0</v>
      </c>
      <c r="AI302" s="218">
        <f>IF(COUNTIFS(TabSynthez[Test],"="&amp;$AE79&amp;".*",TabSynthez[Page3],"Indéterminé")&gt;0,1,0)</f>
        <v>0</v>
      </c>
      <c r="AJ302" s="218">
        <f>IF(COUNTIFS(TabSynthez[Test],"="&amp;$AE79&amp;".*",TabSynthez[Page4],"Indéterminé")&gt;0,1,0)</f>
        <v>0</v>
      </c>
      <c r="AK302" s="218">
        <f>IF(COUNTIFS(TabSynthez[Test],"="&amp;$AE79&amp;".*",TabSynthez[Page5],"Indéterminé")&gt;0,1,0)</f>
        <v>0</v>
      </c>
      <c r="AL302" s="218">
        <f>IF(COUNTIFS(TabSynthez[Test],"="&amp;$AE79&amp;".*",TabSynthez[Page6],"Indéterminé")&gt;0,1,0)</f>
        <v>0</v>
      </c>
      <c r="AM302" s="218">
        <f>IF(COUNTIFS(TabSynthez[Test],"="&amp;$AE79&amp;".*",TabSynthez[Page7],"Indéterminé")&gt;0,1,0)</f>
        <v>0</v>
      </c>
      <c r="AN302" s="218">
        <f>IF(COUNTIFS(TabSynthez[Test],"="&amp;$AE79&amp;".*",TabSynthez[Page8],"Indéterminé")&gt;0,1,0)</f>
        <v>0</v>
      </c>
      <c r="AO302" s="218">
        <f>IF(COUNTIFS(TabSynthez[Test],"="&amp;$AE79&amp;".*",TabSynthez[Page9],"Indéterminé")&gt;0,1,0)</f>
        <v>0</v>
      </c>
      <c r="AP302" s="218">
        <f>IF(COUNTIFS(TabSynthez[Test],"="&amp;$AE79&amp;".*",TabSynthez[Page10],"Indéterminé")&gt;0,1,0)</f>
        <v>0</v>
      </c>
      <c r="AQ302" s="218">
        <f>IF(COUNTIFS(TabSynthez[Test],"="&amp;$AE79&amp;".*",TabSynthez[Page11],"Indéterminé")&gt;0,1,0)</f>
        <v>0</v>
      </c>
      <c r="AR302" s="218">
        <f>IF(COUNTIFS(TabSynthez[Test],"="&amp;$AE79&amp;".*",TabSynthez[Page12],"Indéterminé")&gt;0,1,0)</f>
        <v>0</v>
      </c>
      <c r="AS302" s="218">
        <f>IF(COUNTIFS(TabSynthez[Test],"="&amp;$AE79&amp;".*",TabSynthez[Page13],"Indéterminé")&gt;0,1,0)</f>
        <v>0</v>
      </c>
      <c r="AT302" s="218">
        <f>IF(COUNTIFS(TabSynthez[Test],"="&amp;$AE79&amp;".*",TabSynthez[Page14],"Indéterminé")&gt;0,1,0)</f>
        <v>0</v>
      </c>
      <c r="AU302" s="218">
        <f>IF(COUNTIFS(TabSynthez[Test],"="&amp;$AE79&amp;".*",TabSynthez[Page15],"Indéterminé")&gt;0,1,0)</f>
        <v>0</v>
      </c>
      <c r="AV302" s="218">
        <f>IF(COUNTIFS(TabSynthez[Test],"="&amp;$AE79&amp;".*",TabSynthez[Page16],"Indéterminé")&gt;0,1,0)</f>
        <v>0</v>
      </c>
      <c r="AW302" s="218">
        <f>IF(COUNTIFS(TabSynthez[Test],"="&amp;$AE79&amp;".*",TabSynthez[Page17],"Indéterminé")&gt;0,1,0)</f>
        <v>0</v>
      </c>
      <c r="AX302" s="218">
        <f>IF(COUNTIFS(TabSynthez[Test],"="&amp;$AE79&amp;".*",TabSynthez[Page18],"Indéterminé")&gt;0,1,0)</f>
        <v>0</v>
      </c>
      <c r="AY302" s="218">
        <f>IF(COUNTIFS(TabSynthez[Test],"="&amp;$AE79&amp;".*",TabSynthez[Page19],"Indéterminé")&gt;0,1,0)</f>
        <v>0</v>
      </c>
      <c r="AZ302" s="218">
        <f>IF(COUNTIFS(TabSynthez[Test],"="&amp;$AE79&amp;".*",TabSynthez[Page20],"Indéterminé")&gt;0,1,0)</f>
        <v>0</v>
      </c>
      <c r="BA302" s="218">
        <f>IF(COUNTIFS(TabSynthez[Test],"="&amp;$AE79&amp;".*",TabSynthez[Page21],"Indéterminé")&gt;0,1,0)</f>
        <v>0</v>
      </c>
    </row>
    <row r="303" spans="30:53" x14ac:dyDescent="0.25">
      <c r="AD303" s="68"/>
      <c r="AE303" s="224" t="str">
        <f t="shared" si="33"/>
        <v>10.4</v>
      </c>
      <c r="AF303" s="9"/>
      <c r="AG303" s="218">
        <f>IF(COUNTIFS(TabSynthez[Test],"="&amp;$AE80&amp;".*",TabSynthez[Page1],"Indéterminé")&gt;0,1,0)</f>
        <v>0</v>
      </c>
      <c r="AH303" s="218">
        <f>IF(COUNTIFS(TabSynthez[Test],"="&amp;$AE80&amp;".*",TabSynthez[Page2],"Indéterminé")&gt;0,1,0)</f>
        <v>0</v>
      </c>
      <c r="AI303" s="218">
        <f>IF(COUNTIFS(TabSynthez[Test],"="&amp;$AE80&amp;".*",TabSynthez[Page3],"Indéterminé")&gt;0,1,0)</f>
        <v>0</v>
      </c>
      <c r="AJ303" s="218">
        <f>IF(COUNTIFS(TabSynthez[Test],"="&amp;$AE80&amp;".*",TabSynthez[Page4],"Indéterminé")&gt;0,1,0)</f>
        <v>0</v>
      </c>
      <c r="AK303" s="218">
        <f>IF(COUNTIFS(TabSynthez[Test],"="&amp;$AE80&amp;".*",TabSynthez[Page5],"Indéterminé")&gt;0,1,0)</f>
        <v>0</v>
      </c>
      <c r="AL303" s="218">
        <f>IF(COUNTIFS(TabSynthez[Test],"="&amp;$AE80&amp;".*",TabSynthez[Page6],"Indéterminé")&gt;0,1,0)</f>
        <v>0</v>
      </c>
      <c r="AM303" s="218">
        <f>IF(COUNTIFS(TabSynthez[Test],"="&amp;$AE80&amp;".*",TabSynthez[Page7],"Indéterminé")&gt;0,1,0)</f>
        <v>0</v>
      </c>
      <c r="AN303" s="218">
        <f>IF(COUNTIFS(TabSynthez[Test],"="&amp;$AE80&amp;".*",TabSynthez[Page8],"Indéterminé")&gt;0,1,0)</f>
        <v>0</v>
      </c>
      <c r="AO303" s="218">
        <f>IF(COUNTIFS(TabSynthez[Test],"="&amp;$AE80&amp;".*",TabSynthez[Page9],"Indéterminé")&gt;0,1,0)</f>
        <v>0</v>
      </c>
      <c r="AP303" s="218">
        <f>IF(COUNTIFS(TabSynthez[Test],"="&amp;$AE80&amp;".*",TabSynthez[Page10],"Indéterminé")&gt;0,1,0)</f>
        <v>0</v>
      </c>
      <c r="AQ303" s="218">
        <f>IF(COUNTIFS(TabSynthez[Test],"="&amp;$AE80&amp;".*",TabSynthez[Page11],"Indéterminé")&gt;0,1,0)</f>
        <v>0</v>
      </c>
      <c r="AR303" s="218">
        <f>IF(COUNTIFS(TabSynthez[Test],"="&amp;$AE80&amp;".*",TabSynthez[Page12],"Indéterminé")&gt;0,1,0)</f>
        <v>0</v>
      </c>
      <c r="AS303" s="218">
        <f>IF(COUNTIFS(TabSynthez[Test],"="&amp;$AE80&amp;".*",TabSynthez[Page13],"Indéterminé")&gt;0,1,0)</f>
        <v>0</v>
      </c>
      <c r="AT303" s="218">
        <f>IF(COUNTIFS(TabSynthez[Test],"="&amp;$AE80&amp;".*",TabSynthez[Page14],"Indéterminé")&gt;0,1,0)</f>
        <v>0</v>
      </c>
      <c r="AU303" s="218">
        <f>IF(COUNTIFS(TabSynthez[Test],"="&amp;$AE80&amp;".*",TabSynthez[Page15],"Indéterminé")&gt;0,1,0)</f>
        <v>0</v>
      </c>
      <c r="AV303" s="218">
        <f>IF(COUNTIFS(TabSynthez[Test],"="&amp;$AE80&amp;".*",TabSynthez[Page16],"Indéterminé")&gt;0,1,0)</f>
        <v>0</v>
      </c>
      <c r="AW303" s="218">
        <f>IF(COUNTIFS(TabSynthez[Test],"="&amp;$AE80&amp;".*",TabSynthez[Page17],"Indéterminé")&gt;0,1,0)</f>
        <v>0</v>
      </c>
      <c r="AX303" s="218">
        <f>IF(COUNTIFS(TabSynthez[Test],"="&amp;$AE80&amp;".*",TabSynthez[Page18],"Indéterminé")&gt;0,1,0)</f>
        <v>0</v>
      </c>
      <c r="AY303" s="218">
        <f>IF(COUNTIFS(TabSynthez[Test],"="&amp;$AE80&amp;".*",TabSynthez[Page19],"Indéterminé")&gt;0,1,0)</f>
        <v>0</v>
      </c>
      <c r="AZ303" s="218">
        <f>IF(COUNTIFS(TabSynthez[Test],"="&amp;$AE80&amp;".*",TabSynthez[Page20],"Indéterminé")&gt;0,1,0)</f>
        <v>0</v>
      </c>
      <c r="BA303" s="218">
        <f>IF(COUNTIFS(TabSynthez[Test],"="&amp;$AE80&amp;".*",TabSynthez[Page21],"Indéterminé")&gt;0,1,0)</f>
        <v>0</v>
      </c>
    </row>
    <row r="304" spans="30:53" x14ac:dyDescent="0.25">
      <c r="AD304" s="68"/>
      <c r="AE304" s="224" t="str">
        <f t="shared" si="33"/>
        <v>10.5</v>
      </c>
      <c r="AF304" s="9"/>
      <c r="AG304" s="218">
        <f>IF(COUNTIFS(TabSynthez[Test],"="&amp;$AE81&amp;".*",TabSynthez[Page1],"Indéterminé")&gt;0,1,0)</f>
        <v>0</v>
      </c>
      <c r="AH304" s="218">
        <f>IF(COUNTIFS(TabSynthez[Test],"="&amp;$AE81&amp;".*",TabSynthez[Page2],"Indéterminé")&gt;0,1,0)</f>
        <v>0</v>
      </c>
      <c r="AI304" s="218">
        <f>IF(COUNTIFS(TabSynthez[Test],"="&amp;$AE81&amp;".*",TabSynthez[Page3],"Indéterminé")&gt;0,1,0)</f>
        <v>0</v>
      </c>
      <c r="AJ304" s="218">
        <f>IF(COUNTIFS(TabSynthez[Test],"="&amp;$AE81&amp;".*",TabSynthez[Page4],"Indéterminé")&gt;0,1,0)</f>
        <v>0</v>
      </c>
      <c r="AK304" s="218">
        <f>IF(COUNTIFS(TabSynthez[Test],"="&amp;$AE81&amp;".*",TabSynthez[Page5],"Indéterminé")&gt;0,1,0)</f>
        <v>0</v>
      </c>
      <c r="AL304" s="218">
        <f>IF(COUNTIFS(TabSynthez[Test],"="&amp;$AE81&amp;".*",TabSynthez[Page6],"Indéterminé")&gt;0,1,0)</f>
        <v>0</v>
      </c>
      <c r="AM304" s="218">
        <f>IF(COUNTIFS(TabSynthez[Test],"="&amp;$AE81&amp;".*",TabSynthez[Page7],"Indéterminé")&gt;0,1,0)</f>
        <v>0</v>
      </c>
      <c r="AN304" s="218">
        <f>IF(COUNTIFS(TabSynthez[Test],"="&amp;$AE81&amp;".*",TabSynthez[Page8],"Indéterminé")&gt;0,1,0)</f>
        <v>0</v>
      </c>
      <c r="AO304" s="218">
        <f>IF(COUNTIFS(TabSynthez[Test],"="&amp;$AE81&amp;".*",TabSynthez[Page9],"Indéterminé")&gt;0,1,0)</f>
        <v>0</v>
      </c>
      <c r="AP304" s="218">
        <f>IF(COUNTIFS(TabSynthez[Test],"="&amp;$AE81&amp;".*",TabSynthez[Page10],"Indéterminé")&gt;0,1,0)</f>
        <v>0</v>
      </c>
      <c r="AQ304" s="218">
        <f>IF(COUNTIFS(TabSynthez[Test],"="&amp;$AE81&amp;".*",TabSynthez[Page11],"Indéterminé")&gt;0,1,0)</f>
        <v>0</v>
      </c>
      <c r="AR304" s="218">
        <f>IF(COUNTIFS(TabSynthez[Test],"="&amp;$AE81&amp;".*",TabSynthez[Page12],"Indéterminé")&gt;0,1,0)</f>
        <v>0</v>
      </c>
      <c r="AS304" s="218">
        <f>IF(COUNTIFS(TabSynthez[Test],"="&amp;$AE81&amp;".*",TabSynthez[Page13],"Indéterminé")&gt;0,1,0)</f>
        <v>0</v>
      </c>
      <c r="AT304" s="218">
        <f>IF(COUNTIFS(TabSynthez[Test],"="&amp;$AE81&amp;".*",TabSynthez[Page14],"Indéterminé")&gt;0,1,0)</f>
        <v>0</v>
      </c>
      <c r="AU304" s="218">
        <f>IF(COUNTIFS(TabSynthez[Test],"="&amp;$AE81&amp;".*",TabSynthez[Page15],"Indéterminé")&gt;0,1,0)</f>
        <v>0</v>
      </c>
      <c r="AV304" s="218">
        <f>IF(COUNTIFS(TabSynthez[Test],"="&amp;$AE81&amp;".*",TabSynthez[Page16],"Indéterminé")&gt;0,1,0)</f>
        <v>0</v>
      </c>
      <c r="AW304" s="218">
        <f>IF(COUNTIFS(TabSynthez[Test],"="&amp;$AE81&amp;".*",TabSynthez[Page17],"Indéterminé")&gt;0,1,0)</f>
        <v>0</v>
      </c>
      <c r="AX304" s="218">
        <f>IF(COUNTIFS(TabSynthez[Test],"="&amp;$AE81&amp;".*",TabSynthez[Page18],"Indéterminé")&gt;0,1,0)</f>
        <v>0</v>
      </c>
      <c r="AY304" s="218">
        <f>IF(COUNTIFS(TabSynthez[Test],"="&amp;$AE81&amp;".*",TabSynthez[Page19],"Indéterminé")&gt;0,1,0)</f>
        <v>0</v>
      </c>
      <c r="AZ304" s="218">
        <f>IF(COUNTIFS(TabSynthez[Test],"="&amp;$AE81&amp;".*",TabSynthez[Page20],"Indéterminé")&gt;0,1,0)</f>
        <v>0</v>
      </c>
      <c r="BA304" s="218">
        <f>IF(COUNTIFS(TabSynthez[Test],"="&amp;$AE81&amp;".*",TabSynthez[Page21],"Indéterminé")&gt;0,1,0)</f>
        <v>0</v>
      </c>
    </row>
    <row r="305" spans="30:53" x14ac:dyDescent="0.25">
      <c r="AD305" s="68"/>
      <c r="AE305" s="224" t="str">
        <f t="shared" si="33"/>
        <v>10.6</v>
      </c>
      <c r="AF305" s="9"/>
      <c r="AG305" s="218">
        <f>IF(COUNTIFS(TabSynthez[Test],"="&amp;$AE82&amp;".*",TabSynthez[Page1],"Indéterminé")&gt;0,1,0)</f>
        <v>0</v>
      </c>
      <c r="AH305" s="218">
        <f>IF(COUNTIFS(TabSynthez[Test],"="&amp;$AE82&amp;".*",TabSynthez[Page2],"Indéterminé")&gt;0,1,0)</f>
        <v>0</v>
      </c>
      <c r="AI305" s="218">
        <f>IF(COUNTIFS(TabSynthez[Test],"="&amp;$AE82&amp;".*",TabSynthez[Page3],"Indéterminé")&gt;0,1,0)</f>
        <v>0</v>
      </c>
      <c r="AJ305" s="218">
        <f>IF(COUNTIFS(TabSynthez[Test],"="&amp;$AE82&amp;".*",TabSynthez[Page4],"Indéterminé")&gt;0,1,0)</f>
        <v>0</v>
      </c>
      <c r="AK305" s="218">
        <f>IF(COUNTIFS(TabSynthez[Test],"="&amp;$AE82&amp;".*",TabSynthez[Page5],"Indéterminé")&gt;0,1,0)</f>
        <v>0</v>
      </c>
      <c r="AL305" s="218">
        <f>IF(COUNTIFS(TabSynthez[Test],"="&amp;$AE82&amp;".*",TabSynthez[Page6],"Indéterminé")&gt;0,1,0)</f>
        <v>0</v>
      </c>
      <c r="AM305" s="218">
        <f>IF(COUNTIFS(TabSynthez[Test],"="&amp;$AE82&amp;".*",TabSynthez[Page7],"Indéterminé")&gt;0,1,0)</f>
        <v>0</v>
      </c>
      <c r="AN305" s="218">
        <f>IF(COUNTIFS(TabSynthez[Test],"="&amp;$AE82&amp;".*",TabSynthez[Page8],"Indéterminé")&gt;0,1,0)</f>
        <v>0</v>
      </c>
      <c r="AO305" s="218">
        <f>IF(COUNTIFS(TabSynthez[Test],"="&amp;$AE82&amp;".*",TabSynthez[Page9],"Indéterminé")&gt;0,1,0)</f>
        <v>0</v>
      </c>
      <c r="AP305" s="218">
        <f>IF(COUNTIFS(TabSynthez[Test],"="&amp;$AE82&amp;".*",TabSynthez[Page10],"Indéterminé")&gt;0,1,0)</f>
        <v>0</v>
      </c>
      <c r="AQ305" s="218">
        <f>IF(COUNTIFS(TabSynthez[Test],"="&amp;$AE82&amp;".*",TabSynthez[Page11],"Indéterminé")&gt;0,1,0)</f>
        <v>0</v>
      </c>
      <c r="AR305" s="218">
        <f>IF(COUNTIFS(TabSynthez[Test],"="&amp;$AE82&amp;".*",TabSynthez[Page12],"Indéterminé")&gt;0,1,0)</f>
        <v>0</v>
      </c>
      <c r="AS305" s="218">
        <f>IF(COUNTIFS(TabSynthez[Test],"="&amp;$AE82&amp;".*",TabSynthez[Page13],"Indéterminé")&gt;0,1,0)</f>
        <v>0</v>
      </c>
      <c r="AT305" s="218">
        <f>IF(COUNTIFS(TabSynthez[Test],"="&amp;$AE82&amp;".*",TabSynthez[Page14],"Indéterminé")&gt;0,1,0)</f>
        <v>0</v>
      </c>
      <c r="AU305" s="218">
        <f>IF(COUNTIFS(TabSynthez[Test],"="&amp;$AE82&amp;".*",TabSynthez[Page15],"Indéterminé")&gt;0,1,0)</f>
        <v>0</v>
      </c>
      <c r="AV305" s="218">
        <f>IF(COUNTIFS(TabSynthez[Test],"="&amp;$AE82&amp;".*",TabSynthez[Page16],"Indéterminé")&gt;0,1,0)</f>
        <v>0</v>
      </c>
      <c r="AW305" s="218">
        <f>IF(COUNTIFS(TabSynthez[Test],"="&amp;$AE82&amp;".*",TabSynthez[Page17],"Indéterminé")&gt;0,1,0)</f>
        <v>0</v>
      </c>
      <c r="AX305" s="218">
        <f>IF(COUNTIFS(TabSynthez[Test],"="&amp;$AE82&amp;".*",TabSynthez[Page18],"Indéterminé")&gt;0,1,0)</f>
        <v>0</v>
      </c>
      <c r="AY305" s="218">
        <f>IF(COUNTIFS(TabSynthez[Test],"="&amp;$AE82&amp;".*",TabSynthez[Page19],"Indéterminé")&gt;0,1,0)</f>
        <v>0</v>
      </c>
      <c r="AZ305" s="218">
        <f>IF(COUNTIFS(TabSynthez[Test],"="&amp;$AE82&amp;".*",TabSynthez[Page20],"Indéterminé")&gt;0,1,0)</f>
        <v>0</v>
      </c>
      <c r="BA305" s="218">
        <f>IF(COUNTIFS(TabSynthez[Test],"="&amp;$AE82&amp;".*",TabSynthez[Page21],"Indéterminé")&gt;0,1,0)</f>
        <v>0</v>
      </c>
    </row>
    <row r="306" spans="30:53" x14ac:dyDescent="0.25">
      <c r="AD306" s="68"/>
      <c r="AE306" s="224" t="str">
        <f t="shared" si="33"/>
        <v>10.7</v>
      </c>
      <c r="AG306" s="218">
        <f>IF(COUNTIFS(TabSynthez[Test],"="&amp;$AE83&amp;".*",TabSynthez[Page1],"Indéterminé")&gt;0,1,0)</f>
        <v>0</v>
      </c>
      <c r="AH306" s="218">
        <f>IF(COUNTIFS(TabSynthez[Test],"="&amp;$AE83&amp;".*",TabSynthez[Page2],"Indéterminé")&gt;0,1,0)</f>
        <v>0</v>
      </c>
      <c r="AI306" s="218">
        <f>IF(COUNTIFS(TabSynthez[Test],"="&amp;$AE83&amp;".*",TabSynthez[Page3],"Indéterminé")&gt;0,1,0)</f>
        <v>0</v>
      </c>
      <c r="AJ306" s="218">
        <f>IF(COUNTIFS(TabSynthez[Test],"="&amp;$AE83&amp;".*",TabSynthez[Page4],"Indéterminé")&gt;0,1,0)</f>
        <v>0</v>
      </c>
      <c r="AK306" s="218">
        <f>IF(COUNTIFS(TabSynthez[Test],"="&amp;$AE83&amp;".*",TabSynthez[Page5],"Indéterminé")&gt;0,1,0)</f>
        <v>0</v>
      </c>
      <c r="AL306" s="218">
        <f>IF(COUNTIFS(TabSynthez[Test],"="&amp;$AE83&amp;".*",TabSynthez[Page6],"Indéterminé")&gt;0,1,0)</f>
        <v>0</v>
      </c>
      <c r="AM306" s="218">
        <f>IF(COUNTIFS(TabSynthez[Test],"="&amp;$AE83&amp;".*",TabSynthez[Page7],"Indéterminé")&gt;0,1,0)</f>
        <v>0</v>
      </c>
      <c r="AN306" s="218">
        <f>IF(COUNTIFS(TabSynthez[Test],"="&amp;$AE83&amp;".*",TabSynthez[Page8],"Indéterminé")&gt;0,1,0)</f>
        <v>0</v>
      </c>
      <c r="AO306" s="218">
        <f>IF(COUNTIFS(TabSynthez[Test],"="&amp;$AE83&amp;".*",TabSynthez[Page9],"Indéterminé")&gt;0,1,0)</f>
        <v>0</v>
      </c>
      <c r="AP306" s="218">
        <f>IF(COUNTIFS(TabSynthez[Test],"="&amp;$AE83&amp;".*",TabSynthez[Page10],"Indéterminé")&gt;0,1,0)</f>
        <v>0</v>
      </c>
      <c r="AQ306" s="218">
        <f>IF(COUNTIFS(TabSynthez[Test],"="&amp;$AE83&amp;".*",TabSynthez[Page11],"Indéterminé")&gt;0,1,0)</f>
        <v>0</v>
      </c>
      <c r="AR306" s="218">
        <f>IF(COUNTIFS(TabSynthez[Test],"="&amp;$AE83&amp;".*",TabSynthez[Page12],"Indéterminé")&gt;0,1,0)</f>
        <v>0</v>
      </c>
      <c r="AS306" s="218">
        <f>IF(COUNTIFS(TabSynthez[Test],"="&amp;$AE83&amp;".*",TabSynthez[Page13],"Indéterminé")&gt;0,1,0)</f>
        <v>0</v>
      </c>
      <c r="AT306" s="218">
        <f>IF(COUNTIFS(TabSynthez[Test],"="&amp;$AE83&amp;".*",TabSynthez[Page14],"Indéterminé")&gt;0,1,0)</f>
        <v>0</v>
      </c>
      <c r="AU306" s="218">
        <f>IF(COUNTIFS(TabSynthez[Test],"="&amp;$AE83&amp;".*",TabSynthez[Page15],"Indéterminé")&gt;0,1,0)</f>
        <v>0</v>
      </c>
      <c r="AV306" s="218">
        <f>IF(COUNTIFS(TabSynthez[Test],"="&amp;$AE83&amp;".*",TabSynthez[Page16],"Indéterminé")&gt;0,1,0)</f>
        <v>0</v>
      </c>
      <c r="AW306" s="218">
        <f>IF(COUNTIFS(TabSynthez[Test],"="&amp;$AE83&amp;".*",TabSynthez[Page17],"Indéterminé")&gt;0,1,0)</f>
        <v>0</v>
      </c>
      <c r="AX306" s="218">
        <f>IF(COUNTIFS(TabSynthez[Test],"="&amp;$AE83&amp;".*",TabSynthez[Page18],"Indéterminé")&gt;0,1,0)</f>
        <v>0</v>
      </c>
      <c r="AY306" s="218">
        <f>IF(COUNTIFS(TabSynthez[Test],"="&amp;$AE83&amp;".*",TabSynthez[Page19],"Indéterminé")&gt;0,1,0)</f>
        <v>0</v>
      </c>
      <c r="AZ306" s="218">
        <f>IF(COUNTIFS(TabSynthez[Test],"="&amp;$AE83&amp;".*",TabSynthez[Page20],"Indéterminé")&gt;0,1,0)</f>
        <v>0</v>
      </c>
      <c r="BA306" s="218">
        <f>IF(COUNTIFS(TabSynthez[Test],"="&amp;$AE83&amp;".*",TabSynthez[Page21],"Indéterminé")&gt;0,1,0)</f>
        <v>0</v>
      </c>
    </row>
    <row r="307" spans="30:53" x14ac:dyDescent="0.25">
      <c r="AD307" s="68"/>
      <c r="AE307" s="224" t="str">
        <f t="shared" si="33"/>
        <v>10.8</v>
      </c>
      <c r="AF307" s="9"/>
      <c r="AG307" s="218">
        <f>IF(COUNTIFS(TabSynthez[Test],"="&amp;$AE84&amp;".*",TabSynthez[Page1],"Indéterminé")&gt;0,1,0)</f>
        <v>0</v>
      </c>
      <c r="AH307" s="218">
        <f>IF(COUNTIFS(TabSynthez[Test],"="&amp;$AE84&amp;".*",TabSynthez[Page2],"Indéterminé")&gt;0,1,0)</f>
        <v>0</v>
      </c>
      <c r="AI307" s="218">
        <f>IF(COUNTIFS(TabSynthez[Test],"="&amp;$AE84&amp;".*",TabSynthez[Page3],"Indéterminé")&gt;0,1,0)</f>
        <v>0</v>
      </c>
      <c r="AJ307" s="218">
        <f>IF(COUNTIFS(TabSynthez[Test],"="&amp;$AE84&amp;".*",TabSynthez[Page4],"Indéterminé")&gt;0,1,0)</f>
        <v>0</v>
      </c>
      <c r="AK307" s="218">
        <f>IF(COUNTIFS(TabSynthez[Test],"="&amp;$AE84&amp;".*",TabSynthez[Page5],"Indéterminé")&gt;0,1,0)</f>
        <v>0</v>
      </c>
      <c r="AL307" s="218">
        <f>IF(COUNTIFS(TabSynthez[Test],"="&amp;$AE84&amp;".*",TabSynthez[Page6],"Indéterminé")&gt;0,1,0)</f>
        <v>0</v>
      </c>
      <c r="AM307" s="218">
        <f>IF(COUNTIFS(TabSynthez[Test],"="&amp;$AE84&amp;".*",TabSynthez[Page7],"Indéterminé")&gt;0,1,0)</f>
        <v>0</v>
      </c>
      <c r="AN307" s="218">
        <f>IF(COUNTIFS(TabSynthez[Test],"="&amp;$AE84&amp;".*",TabSynthez[Page8],"Indéterminé")&gt;0,1,0)</f>
        <v>0</v>
      </c>
      <c r="AO307" s="218">
        <f>IF(COUNTIFS(TabSynthez[Test],"="&amp;$AE84&amp;".*",TabSynthez[Page9],"Indéterminé")&gt;0,1,0)</f>
        <v>0</v>
      </c>
      <c r="AP307" s="218">
        <f>IF(COUNTIFS(TabSynthez[Test],"="&amp;$AE84&amp;".*",TabSynthez[Page10],"Indéterminé")&gt;0,1,0)</f>
        <v>0</v>
      </c>
      <c r="AQ307" s="218">
        <f>IF(COUNTIFS(TabSynthez[Test],"="&amp;$AE84&amp;".*",TabSynthez[Page11],"Indéterminé")&gt;0,1,0)</f>
        <v>0</v>
      </c>
      <c r="AR307" s="218">
        <f>IF(COUNTIFS(TabSynthez[Test],"="&amp;$AE84&amp;".*",TabSynthez[Page12],"Indéterminé")&gt;0,1,0)</f>
        <v>0</v>
      </c>
      <c r="AS307" s="218">
        <f>IF(COUNTIFS(TabSynthez[Test],"="&amp;$AE84&amp;".*",TabSynthez[Page13],"Indéterminé")&gt;0,1,0)</f>
        <v>0</v>
      </c>
      <c r="AT307" s="218">
        <f>IF(COUNTIFS(TabSynthez[Test],"="&amp;$AE84&amp;".*",TabSynthez[Page14],"Indéterminé")&gt;0,1,0)</f>
        <v>0</v>
      </c>
      <c r="AU307" s="218">
        <f>IF(COUNTIFS(TabSynthez[Test],"="&amp;$AE84&amp;".*",TabSynthez[Page15],"Indéterminé")&gt;0,1,0)</f>
        <v>0</v>
      </c>
      <c r="AV307" s="218">
        <f>IF(COUNTIFS(TabSynthez[Test],"="&amp;$AE84&amp;".*",TabSynthez[Page16],"Indéterminé")&gt;0,1,0)</f>
        <v>0</v>
      </c>
      <c r="AW307" s="218">
        <f>IF(COUNTIFS(TabSynthez[Test],"="&amp;$AE84&amp;".*",TabSynthez[Page17],"Indéterminé")&gt;0,1,0)</f>
        <v>0</v>
      </c>
      <c r="AX307" s="218">
        <f>IF(COUNTIFS(TabSynthez[Test],"="&amp;$AE84&amp;".*",TabSynthez[Page18],"Indéterminé")&gt;0,1,0)</f>
        <v>0</v>
      </c>
      <c r="AY307" s="218">
        <f>IF(COUNTIFS(TabSynthez[Test],"="&amp;$AE84&amp;".*",TabSynthez[Page19],"Indéterminé")&gt;0,1,0)</f>
        <v>0</v>
      </c>
      <c r="AZ307" s="218">
        <f>IF(COUNTIFS(TabSynthez[Test],"="&amp;$AE84&amp;".*",TabSynthez[Page20],"Indéterminé")&gt;0,1,0)</f>
        <v>0</v>
      </c>
      <c r="BA307" s="218">
        <f>IF(COUNTIFS(TabSynthez[Test],"="&amp;$AE84&amp;".*",TabSynthez[Page21],"Indéterminé")&gt;0,1,0)</f>
        <v>0</v>
      </c>
    </row>
    <row r="308" spans="30:53" x14ac:dyDescent="0.25">
      <c r="AD308" s="68"/>
      <c r="AE308" s="224" t="str">
        <f t="shared" ref="AE308:AE339" si="34">$AE85</f>
        <v>10.9</v>
      </c>
      <c r="AF308" s="9"/>
      <c r="AG308" s="218">
        <f>IF(COUNTIFS(TabSynthez[Test],"="&amp;$AE85&amp;".*",TabSynthez[Page1],"Indéterminé")&gt;0,1,0)</f>
        <v>0</v>
      </c>
      <c r="AH308" s="218">
        <f>IF(COUNTIFS(TabSynthez[Test],"="&amp;$AE85&amp;".*",TabSynthez[Page2],"Indéterminé")&gt;0,1,0)</f>
        <v>0</v>
      </c>
      <c r="AI308" s="218">
        <f>IF(COUNTIFS(TabSynthez[Test],"="&amp;$AE85&amp;".*",TabSynthez[Page3],"Indéterminé")&gt;0,1,0)</f>
        <v>0</v>
      </c>
      <c r="AJ308" s="218">
        <f>IF(COUNTIFS(TabSynthez[Test],"="&amp;$AE85&amp;".*",TabSynthez[Page4],"Indéterminé")&gt;0,1,0)</f>
        <v>0</v>
      </c>
      <c r="AK308" s="218">
        <f>IF(COUNTIFS(TabSynthez[Test],"="&amp;$AE85&amp;".*",TabSynthez[Page5],"Indéterminé")&gt;0,1,0)</f>
        <v>0</v>
      </c>
      <c r="AL308" s="218">
        <f>IF(COUNTIFS(TabSynthez[Test],"="&amp;$AE85&amp;".*",TabSynthez[Page6],"Indéterminé")&gt;0,1,0)</f>
        <v>0</v>
      </c>
      <c r="AM308" s="218">
        <f>IF(COUNTIFS(TabSynthez[Test],"="&amp;$AE85&amp;".*",TabSynthez[Page7],"Indéterminé")&gt;0,1,0)</f>
        <v>0</v>
      </c>
      <c r="AN308" s="218">
        <f>IF(COUNTIFS(TabSynthez[Test],"="&amp;$AE85&amp;".*",TabSynthez[Page8],"Indéterminé")&gt;0,1,0)</f>
        <v>0</v>
      </c>
      <c r="AO308" s="218">
        <f>IF(COUNTIFS(TabSynthez[Test],"="&amp;$AE85&amp;".*",TabSynthez[Page9],"Indéterminé")&gt;0,1,0)</f>
        <v>0</v>
      </c>
      <c r="AP308" s="218">
        <f>IF(COUNTIFS(TabSynthez[Test],"="&amp;$AE85&amp;".*",TabSynthez[Page10],"Indéterminé")&gt;0,1,0)</f>
        <v>0</v>
      </c>
      <c r="AQ308" s="218">
        <f>IF(COUNTIFS(TabSynthez[Test],"="&amp;$AE85&amp;".*",TabSynthez[Page11],"Indéterminé")&gt;0,1,0)</f>
        <v>0</v>
      </c>
      <c r="AR308" s="218">
        <f>IF(COUNTIFS(TabSynthez[Test],"="&amp;$AE85&amp;".*",TabSynthez[Page12],"Indéterminé")&gt;0,1,0)</f>
        <v>0</v>
      </c>
      <c r="AS308" s="218">
        <f>IF(COUNTIFS(TabSynthez[Test],"="&amp;$AE85&amp;".*",TabSynthez[Page13],"Indéterminé")&gt;0,1,0)</f>
        <v>0</v>
      </c>
      <c r="AT308" s="218">
        <f>IF(COUNTIFS(TabSynthez[Test],"="&amp;$AE85&amp;".*",TabSynthez[Page14],"Indéterminé")&gt;0,1,0)</f>
        <v>0</v>
      </c>
      <c r="AU308" s="218">
        <f>IF(COUNTIFS(TabSynthez[Test],"="&amp;$AE85&amp;".*",TabSynthez[Page15],"Indéterminé")&gt;0,1,0)</f>
        <v>0</v>
      </c>
      <c r="AV308" s="218">
        <f>IF(COUNTIFS(TabSynthez[Test],"="&amp;$AE85&amp;".*",TabSynthez[Page16],"Indéterminé")&gt;0,1,0)</f>
        <v>0</v>
      </c>
      <c r="AW308" s="218">
        <f>IF(COUNTIFS(TabSynthez[Test],"="&amp;$AE85&amp;".*",TabSynthez[Page17],"Indéterminé")&gt;0,1,0)</f>
        <v>0</v>
      </c>
      <c r="AX308" s="218">
        <f>IF(COUNTIFS(TabSynthez[Test],"="&amp;$AE85&amp;".*",TabSynthez[Page18],"Indéterminé")&gt;0,1,0)</f>
        <v>0</v>
      </c>
      <c r="AY308" s="218">
        <f>IF(COUNTIFS(TabSynthez[Test],"="&amp;$AE85&amp;".*",TabSynthez[Page19],"Indéterminé")&gt;0,1,0)</f>
        <v>0</v>
      </c>
      <c r="AZ308" s="218">
        <f>IF(COUNTIFS(TabSynthez[Test],"="&amp;$AE85&amp;".*",TabSynthez[Page20],"Indéterminé")&gt;0,1,0)</f>
        <v>0</v>
      </c>
      <c r="BA308" s="218">
        <f>IF(COUNTIFS(TabSynthez[Test],"="&amp;$AE85&amp;".*",TabSynthez[Page21],"Indéterminé")&gt;0,1,0)</f>
        <v>0</v>
      </c>
    </row>
    <row r="309" spans="30:53" x14ac:dyDescent="0.25">
      <c r="AD309" s="68"/>
      <c r="AE309" s="224" t="str">
        <f t="shared" si="34"/>
        <v>10.10</v>
      </c>
      <c r="AF309" s="9"/>
      <c r="AG309" s="218">
        <f>IF(COUNTIFS(TabSynthez[Test],"="&amp;$AE86&amp;".*",TabSynthez[Page1],"Indéterminé")&gt;0,1,0)</f>
        <v>0</v>
      </c>
      <c r="AH309" s="218">
        <f>IF(COUNTIFS(TabSynthez[Test],"="&amp;$AE86&amp;".*",TabSynthez[Page2],"Indéterminé")&gt;0,1,0)</f>
        <v>0</v>
      </c>
      <c r="AI309" s="218">
        <f>IF(COUNTIFS(TabSynthez[Test],"="&amp;$AE86&amp;".*",TabSynthez[Page3],"Indéterminé")&gt;0,1,0)</f>
        <v>0</v>
      </c>
      <c r="AJ309" s="218">
        <f>IF(COUNTIFS(TabSynthez[Test],"="&amp;$AE86&amp;".*",TabSynthez[Page4],"Indéterminé")&gt;0,1,0)</f>
        <v>0</v>
      </c>
      <c r="AK309" s="218">
        <f>IF(COUNTIFS(TabSynthez[Test],"="&amp;$AE86&amp;".*",TabSynthez[Page5],"Indéterminé")&gt;0,1,0)</f>
        <v>0</v>
      </c>
      <c r="AL309" s="218">
        <f>IF(COUNTIFS(TabSynthez[Test],"="&amp;$AE86&amp;".*",TabSynthez[Page6],"Indéterminé")&gt;0,1,0)</f>
        <v>0</v>
      </c>
      <c r="AM309" s="218">
        <f>IF(COUNTIFS(TabSynthez[Test],"="&amp;$AE86&amp;".*",TabSynthez[Page7],"Indéterminé")&gt;0,1,0)</f>
        <v>0</v>
      </c>
      <c r="AN309" s="218">
        <f>IF(COUNTIFS(TabSynthez[Test],"="&amp;$AE86&amp;".*",TabSynthez[Page8],"Indéterminé")&gt;0,1,0)</f>
        <v>0</v>
      </c>
      <c r="AO309" s="218">
        <f>IF(COUNTIFS(TabSynthez[Test],"="&amp;$AE86&amp;".*",TabSynthez[Page9],"Indéterminé")&gt;0,1,0)</f>
        <v>0</v>
      </c>
      <c r="AP309" s="218">
        <f>IF(COUNTIFS(TabSynthez[Test],"="&amp;$AE86&amp;".*",TabSynthez[Page10],"Indéterminé")&gt;0,1,0)</f>
        <v>0</v>
      </c>
      <c r="AQ309" s="218">
        <f>IF(COUNTIFS(TabSynthez[Test],"="&amp;$AE86&amp;".*",TabSynthez[Page11],"Indéterminé")&gt;0,1,0)</f>
        <v>0</v>
      </c>
      <c r="AR309" s="218">
        <f>IF(COUNTIFS(TabSynthez[Test],"="&amp;$AE86&amp;".*",TabSynthez[Page12],"Indéterminé")&gt;0,1,0)</f>
        <v>0</v>
      </c>
      <c r="AS309" s="218">
        <f>IF(COUNTIFS(TabSynthez[Test],"="&amp;$AE86&amp;".*",TabSynthez[Page13],"Indéterminé")&gt;0,1,0)</f>
        <v>0</v>
      </c>
      <c r="AT309" s="218">
        <f>IF(COUNTIFS(TabSynthez[Test],"="&amp;$AE86&amp;".*",TabSynthez[Page14],"Indéterminé")&gt;0,1,0)</f>
        <v>0</v>
      </c>
      <c r="AU309" s="218">
        <f>IF(COUNTIFS(TabSynthez[Test],"="&amp;$AE86&amp;".*",TabSynthez[Page15],"Indéterminé")&gt;0,1,0)</f>
        <v>0</v>
      </c>
      <c r="AV309" s="218">
        <f>IF(COUNTIFS(TabSynthez[Test],"="&amp;$AE86&amp;".*",TabSynthez[Page16],"Indéterminé")&gt;0,1,0)</f>
        <v>0</v>
      </c>
      <c r="AW309" s="218">
        <f>IF(COUNTIFS(TabSynthez[Test],"="&amp;$AE86&amp;".*",TabSynthez[Page17],"Indéterminé")&gt;0,1,0)</f>
        <v>0</v>
      </c>
      <c r="AX309" s="218">
        <f>IF(COUNTIFS(TabSynthez[Test],"="&amp;$AE86&amp;".*",TabSynthez[Page18],"Indéterminé")&gt;0,1,0)</f>
        <v>0</v>
      </c>
      <c r="AY309" s="218">
        <f>IF(COUNTIFS(TabSynthez[Test],"="&amp;$AE86&amp;".*",TabSynthez[Page19],"Indéterminé")&gt;0,1,0)</f>
        <v>0</v>
      </c>
      <c r="AZ309" s="218">
        <f>IF(COUNTIFS(TabSynthez[Test],"="&amp;$AE86&amp;".*",TabSynthez[Page20],"Indéterminé")&gt;0,1,0)</f>
        <v>0</v>
      </c>
      <c r="BA309" s="218">
        <f>IF(COUNTIFS(TabSynthez[Test],"="&amp;$AE86&amp;".*",TabSynthez[Page21],"Indéterminé")&gt;0,1,0)</f>
        <v>0</v>
      </c>
    </row>
    <row r="310" spans="30:53" x14ac:dyDescent="0.25">
      <c r="AD310" s="68"/>
      <c r="AE310" s="224" t="str">
        <f t="shared" si="34"/>
        <v>10.11</v>
      </c>
      <c r="AF310" s="9"/>
      <c r="AG310" s="218">
        <f>IF(COUNTIFS(TabSynthez[Test],"="&amp;$AE87&amp;".*",TabSynthez[Page1],"Indéterminé")&gt;0,1,0)</f>
        <v>0</v>
      </c>
      <c r="AH310" s="218">
        <f>IF(COUNTIFS(TabSynthez[Test],"="&amp;$AE87&amp;".*",TabSynthez[Page2],"Indéterminé")&gt;0,1,0)</f>
        <v>0</v>
      </c>
      <c r="AI310" s="218">
        <f>IF(COUNTIFS(TabSynthez[Test],"="&amp;$AE87&amp;".*",TabSynthez[Page3],"Indéterminé")&gt;0,1,0)</f>
        <v>0</v>
      </c>
      <c r="AJ310" s="218">
        <f>IF(COUNTIFS(TabSynthez[Test],"="&amp;$AE87&amp;".*",TabSynthez[Page4],"Indéterminé")&gt;0,1,0)</f>
        <v>0</v>
      </c>
      <c r="AK310" s="218">
        <f>IF(COUNTIFS(TabSynthez[Test],"="&amp;$AE87&amp;".*",TabSynthez[Page5],"Indéterminé")&gt;0,1,0)</f>
        <v>0</v>
      </c>
      <c r="AL310" s="218">
        <f>IF(COUNTIFS(TabSynthez[Test],"="&amp;$AE87&amp;".*",TabSynthez[Page6],"Indéterminé")&gt;0,1,0)</f>
        <v>0</v>
      </c>
      <c r="AM310" s="218">
        <f>IF(COUNTIFS(TabSynthez[Test],"="&amp;$AE87&amp;".*",TabSynthez[Page7],"Indéterminé")&gt;0,1,0)</f>
        <v>0</v>
      </c>
      <c r="AN310" s="218">
        <f>IF(COUNTIFS(TabSynthez[Test],"="&amp;$AE87&amp;".*",TabSynthez[Page8],"Indéterminé")&gt;0,1,0)</f>
        <v>0</v>
      </c>
      <c r="AO310" s="218">
        <f>IF(COUNTIFS(TabSynthez[Test],"="&amp;$AE87&amp;".*",TabSynthez[Page9],"Indéterminé")&gt;0,1,0)</f>
        <v>0</v>
      </c>
      <c r="AP310" s="218">
        <f>IF(COUNTIFS(TabSynthez[Test],"="&amp;$AE87&amp;".*",TabSynthez[Page10],"Indéterminé")&gt;0,1,0)</f>
        <v>0</v>
      </c>
      <c r="AQ310" s="218">
        <f>IF(COUNTIFS(TabSynthez[Test],"="&amp;$AE87&amp;".*",TabSynthez[Page11],"Indéterminé")&gt;0,1,0)</f>
        <v>0</v>
      </c>
      <c r="AR310" s="218">
        <f>IF(COUNTIFS(TabSynthez[Test],"="&amp;$AE87&amp;".*",TabSynthez[Page12],"Indéterminé")&gt;0,1,0)</f>
        <v>0</v>
      </c>
      <c r="AS310" s="218">
        <f>IF(COUNTIFS(TabSynthez[Test],"="&amp;$AE87&amp;".*",TabSynthez[Page13],"Indéterminé")&gt;0,1,0)</f>
        <v>0</v>
      </c>
      <c r="AT310" s="218">
        <f>IF(COUNTIFS(TabSynthez[Test],"="&amp;$AE87&amp;".*",TabSynthez[Page14],"Indéterminé")&gt;0,1,0)</f>
        <v>0</v>
      </c>
      <c r="AU310" s="218">
        <f>IF(COUNTIFS(TabSynthez[Test],"="&amp;$AE87&amp;".*",TabSynthez[Page15],"Indéterminé")&gt;0,1,0)</f>
        <v>0</v>
      </c>
      <c r="AV310" s="218">
        <f>IF(COUNTIFS(TabSynthez[Test],"="&amp;$AE87&amp;".*",TabSynthez[Page16],"Indéterminé")&gt;0,1,0)</f>
        <v>0</v>
      </c>
      <c r="AW310" s="218">
        <f>IF(COUNTIFS(TabSynthez[Test],"="&amp;$AE87&amp;".*",TabSynthez[Page17],"Indéterminé")&gt;0,1,0)</f>
        <v>0</v>
      </c>
      <c r="AX310" s="218">
        <f>IF(COUNTIFS(TabSynthez[Test],"="&amp;$AE87&amp;".*",TabSynthez[Page18],"Indéterminé")&gt;0,1,0)</f>
        <v>0</v>
      </c>
      <c r="AY310" s="218">
        <f>IF(COUNTIFS(TabSynthez[Test],"="&amp;$AE87&amp;".*",TabSynthez[Page19],"Indéterminé")&gt;0,1,0)</f>
        <v>0</v>
      </c>
      <c r="AZ310" s="218">
        <f>IF(COUNTIFS(TabSynthez[Test],"="&amp;$AE87&amp;".*",TabSynthez[Page20],"Indéterminé")&gt;0,1,0)</f>
        <v>0</v>
      </c>
      <c r="BA310" s="218">
        <f>IF(COUNTIFS(TabSynthez[Test],"="&amp;$AE87&amp;".*",TabSynthez[Page21],"Indéterminé")&gt;0,1,0)</f>
        <v>0</v>
      </c>
    </row>
    <row r="311" spans="30:53" x14ac:dyDescent="0.25">
      <c r="AD311" s="68"/>
      <c r="AE311" s="224" t="str">
        <f t="shared" si="34"/>
        <v>10.12</v>
      </c>
      <c r="AF311" s="9"/>
      <c r="AG311" s="218">
        <f>IF(COUNTIFS(TabSynthez[Test],"="&amp;$AE88&amp;".*",TabSynthez[Page1],"Indéterminé")&gt;0,1,0)</f>
        <v>0</v>
      </c>
      <c r="AH311" s="218">
        <f>IF(COUNTIFS(TabSynthez[Test],"="&amp;$AE88&amp;".*",TabSynthez[Page2],"Indéterminé")&gt;0,1,0)</f>
        <v>0</v>
      </c>
      <c r="AI311" s="218">
        <f>IF(COUNTIFS(TabSynthez[Test],"="&amp;$AE88&amp;".*",TabSynthez[Page3],"Indéterminé")&gt;0,1,0)</f>
        <v>0</v>
      </c>
      <c r="AJ311" s="218">
        <f>IF(COUNTIFS(TabSynthez[Test],"="&amp;$AE88&amp;".*",TabSynthez[Page4],"Indéterminé")&gt;0,1,0)</f>
        <v>0</v>
      </c>
      <c r="AK311" s="218">
        <f>IF(COUNTIFS(TabSynthez[Test],"="&amp;$AE88&amp;".*",TabSynthez[Page5],"Indéterminé")&gt;0,1,0)</f>
        <v>0</v>
      </c>
      <c r="AL311" s="218">
        <f>IF(COUNTIFS(TabSynthez[Test],"="&amp;$AE88&amp;".*",TabSynthez[Page6],"Indéterminé")&gt;0,1,0)</f>
        <v>0</v>
      </c>
      <c r="AM311" s="218">
        <f>IF(COUNTIFS(TabSynthez[Test],"="&amp;$AE88&amp;".*",TabSynthez[Page7],"Indéterminé")&gt;0,1,0)</f>
        <v>0</v>
      </c>
      <c r="AN311" s="218">
        <f>IF(COUNTIFS(TabSynthez[Test],"="&amp;$AE88&amp;".*",TabSynthez[Page8],"Indéterminé")&gt;0,1,0)</f>
        <v>0</v>
      </c>
      <c r="AO311" s="218">
        <f>IF(COUNTIFS(TabSynthez[Test],"="&amp;$AE88&amp;".*",TabSynthez[Page9],"Indéterminé")&gt;0,1,0)</f>
        <v>0</v>
      </c>
      <c r="AP311" s="218">
        <f>IF(COUNTIFS(TabSynthez[Test],"="&amp;$AE88&amp;".*",TabSynthez[Page10],"Indéterminé")&gt;0,1,0)</f>
        <v>0</v>
      </c>
      <c r="AQ311" s="218">
        <f>IF(COUNTIFS(TabSynthez[Test],"="&amp;$AE88&amp;".*",TabSynthez[Page11],"Indéterminé")&gt;0,1,0)</f>
        <v>0</v>
      </c>
      <c r="AR311" s="218">
        <f>IF(COUNTIFS(TabSynthez[Test],"="&amp;$AE88&amp;".*",TabSynthez[Page12],"Indéterminé")&gt;0,1,0)</f>
        <v>0</v>
      </c>
      <c r="AS311" s="218">
        <f>IF(COUNTIFS(TabSynthez[Test],"="&amp;$AE88&amp;".*",TabSynthez[Page13],"Indéterminé")&gt;0,1,0)</f>
        <v>0</v>
      </c>
      <c r="AT311" s="218">
        <f>IF(COUNTIFS(TabSynthez[Test],"="&amp;$AE88&amp;".*",TabSynthez[Page14],"Indéterminé")&gt;0,1,0)</f>
        <v>0</v>
      </c>
      <c r="AU311" s="218">
        <f>IF(COUNTIFS(TabSynthez[Test],"="&amp;$AE88&amp;".*",TabSynthez[Page15],"Indéterminé")&gt;0,1,0)</f>
        <v>0</v>
      </c>
      <c r="AV311" s="218">
        <f>IF(COUNTIFS(TabSynthez[Test],"="&amp;$AE88&amp;".*",TabSynthez[Page16],"Indéterminé")&gt;0,1,0)</f>
        <v>0</v>
      </c>
      <c r="AW311" s="218">
        <f>IF(COUNTIFS(TabSynthez[Test],"="&amp;$AE88&amp;".*",TabSynthez[Page17],"Indéterminé")&gt;0,1,0)</f>
        <v>0</v>
      </c>
      <c r="AX311" s="218">
        <f>IF(COUNTIFS(TabSynthez[Test],"="&amp;$AE88&amp;".*",TabSynthez[Page18],"Indéterminé")&gt;0,1,0)</f>
        <v>0</v>
      </c>
      <c r="AY311" s="218">
        <f>IF(COUNTIFS(TabSynthez[Test],"="&amp;$AE88&amp;".*",TabSynthez[Page19],"Indéterminé")&gt;0,1,0)</f>
        <v>0</v>
      </c>
      <c r="AZ311" s="218">
        <f>IF(COUNTIFS(TabSynthez[Test],"="&amp;$AE88&amp;".*",TabSynthez[Page20],"Indéterminé")&gt;0,1,0)</f>
        <v>0</v>
      </c>
      <c r="BA311" s="218">
        <f>IF(COUNTIFS(TabSynthez[Test],"="&amp;$AE88&amp;".*",TabSynthez[Page21],"Indéterminé")&gt;0,1,0)</f>
        <v>0</v>
      </c>
    </row>
    <row r="312" spans="30:53" x14ac:dyDescent="0.25">
      <c r="AD312" s="68"/>
      <c r="AE312" s="224" t="str">
        <f t="shared" si="34"/>
        <v>10.13</v>
      </c>
      <c r="AF312" s="9"/>
      <c r="AG312" s="218">
        <f>IF(COUNTIFS(TabSynthez[Test],"="&amp;$AE89&amp;".*",TabSynthez[Page1],"Indéterminé")&gt;0,1,0)</f>
        <v>0</v>
      </c>
      <c r="AH312" s="218">
        <f>IF(COUNTIFS(TabSynthez[Test],"="&amp;$AE89&amp;".*",TabSynthez[Page2],"Indéterminé")&gt;0,1,0)</f>
        <v>0</v>
      </c>
      <c r="AI312" s="218">
        <f>IF(COUNTIFS(TabSynthez[Test],"="&amp;$AE89&amp;".*",TabSynthez[Page3],"Indéterminé")&gt;0,1,0)</f>
        <v>0</v>
      </c>
      <c r="AJ312" s="218">
        <f>IF(COUNTIFS(TabSynthez[Test],"="&amp;$AE89&amp;".*",TabSynthez[Page4],"Indéterminé")&gt;0,1,0)</f>
        <v>0</v>
      </c>
      <c r="AK312" s="218">
        <f>IF(COUNTIFS(TabSynthez[Test],"="&amp;$AE89&amp;".*",TabSynthez[Page5],"Indéterminé")&gt;0,1,0)</f>
        <v>0</v>
      </c>
      <c r="AL312" s="218">
        <f>IF(COUNTIFS(TabSynthez[Test],"="&amp;$AE89&amp;".*",TabSynthez[Page6],"Indéterminé")&gt;0,1,0)</f>
        <v>0</v>
      </c>
      <c r="AM312" s="218">
        <f>IF(COUNTIFS(TabSynthez[Test],"="&amp;$AE89&amp;".*",TabSynthez[Page7],"Indéterminé")&gt;0,1,0)</f>
        <v>0</v>
      </c>
      <c r="AN312" s="218">
        <f>IF(COUNTIFS(TabSynthez[Test],"="&amp;$AE89&amp;".*",TabSynthez[Page8],"Indéterminé")&gt;0,1,0)</f>
        <v>0</v>
      </c>
      <c r="AO312" s="218">
        <f>IF(COUNTIFS(TabSynthez[Test],"="&amp;$AE89&amp;".*",TabSynthez[Page9],"Indéterminé")&gt;0,1,0)</f>
        <v>0</v>
      </c>
      <c r="AP312" s="218">
        <f>IF(COUNTIFS(TabSynthez[Test],"="&amp;$AE89&amp;".*",TabSynthez[Page10],"Indéterminé")&gt;0,1,0)</f>
        <v>0</v>
      </c>
      <c r="AQ312" s="218">
        <f>IF(COUNTIFS(TabSynthez[Test],"="&amp;$AE89&amp;".*",TabSynthez[Page11],"Indéterminé")&gt;0,1,0)</f>
        <v>0</v>
      </c>
      <c r="AR312" s="218">
        <f>IF(COUNTIFS(TabSynthez[Test],"="&amp;$AE89&amp;".*",TabSynthez[Page12],"Indéterminé")&gt;0,1,0)</f>
        <v>0</v>
      </c>
      <c r="AS312" s="218">
        <f>IF(COUNTIFS(TabSynthez[Test],"="&amp;$AE89&amp;".*",TabSynthez[Page13],"Indéterminé")&gt;0,1,0)</f>
        <v>0</v>
      </c>
      <c r="AT312" s="218">
        <f>IF(COUNTIFS(TabSynthez[Test],"="&amp;$AE89&amp;".*",TabSynthez[Page14],"Indéterminé")&gt;0,1,0)</f>
        <v>0</v>
      </c>
      <c r="AU312" s="218">
        <f>IF(COUNTIFS(TabSynthez[Test],"="&amp;$AE89&amp;".*",TabSynthez[Page15],"Indéterminé")&gt;0,1,0)</f>
        <v>0</v>
      </c>
      <c r="AV312" s="218">
        <f>IF(COUNTIFS(TabSynthez[Test],"="&amp;$AE89&amp;".*",TabSynthez[Page16],"Indéterminé")&gt;0,1,0)</f>
        <v>0</v>
      </c>
      <c r="AW312" s="218">
        <f>IF(COUNTIFS(TabSynthez[Test],"="&amp;$AE89&amp;".*",TabSynthez[Page17],"Indéterminé")&gt;0,1,0)</f>
        <v>0</v>
      </c>
      <c r="AX312" s="218">
        <f>IF(COUNTIFS(TabSynthez[Test],"="&amp;$AE89&amp;".*",TabSynthez[Page18],"Indéterminé")&gt;0,1,0)</f>
        <v>0</v>
      </c>
      <c r="AY312" s="218">
        <f>IF(COUNTIFS(TabSynthez[Test],"="&amp;$AE89&amp;".*",TabSynthez[Page19],"Indéterminé")&gt;0,1,0)</f>
        <v>0</v>
      </c>
      <c r="AZ312" s="218">
        <f>IF(COUNTIFS(TabSynthez[Test],"="&amp;$AE89&amp;".*",TabSynthez[Page20],"Indéterminé")&gt;0,1,0)</f>
        <v>0</v>
      </c>
      <c r="BA312" s="218">
        <f>IF(COUNTIFS(TabSynthez[Test],"="&amp;$AE89&amp;".*",TabSynthez[Page21],"Indéterminé")&gt;0,1,0)</f>
        <v>0</v>
      </c>
    </row>
    <row r="313" spans="30:53" x14ac:dyDescent="0.25">
      <c r="AD313" s="68"/>
      <c r="AE313" s="224" t="str">
        <f t="shared" si="34"/>
        <v>10.14</v>
      </c>
      <c r="AF313" s="9"/>
      <c r="AG313" s="218">
        <f>IF(COUNTIFS(TabSynthez[Test],"="&amp;$AE90&amp;".*",TabSynthez[Page1],"Indéterminé")&gt;0,1,0)</f>
        <v>0</v>
      </c>
      <c r="AH313" s="218">
        <f>IF(COUNTIFS(TabSynthez[Test],"="&amp;$AE90&amp;".*",TabSynthez[Page2],"Indéterminé")&gt;0,1,0)</f>
        <v>0</v>
      </c>
      <c r="AI313" s="218">
        <f>IF(COUNTIFS(TabSynthez[Test],"="&amp;$AE90&amp;".*",TabSynthez[Page3],"Indéterminé")&gt;0,1,0)</f>
        <v>0</v>
      </c>
      <c r="AJ313" s="218">
        <f>IF(COUNTIFS(TabSynthez[Test],"="&amp;$AE90&amp;".*",TabSynthez[Page4],"Indéterminé")&gt;0,1,0)</f>
        <v>0</v>
      </c>
      <c r="AK313" s="218">
        <f>IF(COUNTIFS(TabSynthez[Test],"="&amp;$AE90&amp;".*",TabSynthez[Page5],"Indéterminé")&gt;0,1,0)</f>
        <v>0</v>
      </c>
      <c r="AL313" s="218">
        <f>IF(COUNTIFS(TabSynthez[Test],"="&amp;$AE90&amp;".*",TabSynthez[Page6],"Indéterminé")&gt;0,1,0)</f>
        <v>0</v>
      </c>
      <c r="AM313" s="218">
        <f>IF(COUNTIFS(TabSynthez[Test],"="&amp;$AE90&amp;".*",TabSynthez[Page7],"Indéterminé")&gt;0,1,0)</f>
        <v>0</v>
      </c>
      <c r="AN313" s="218">
        <f>IF(COUNTIFS(TabSynthez[Test],"="&amp;$AE90&amp;".*",TabSynthez[Page8],"Indéterminé")&gt;0,1,0)</f>
        <v>0</v>
      </c>
      <c r="AO313" s="218">
        <f>IF(COUNTIFS(TabSynthez[Test],"="&amp;$AE90&amp;".*",TabSynthez[Page9],"Indéterminé")&gt;0,1,0)</f>
        <v>0</v>
      </c>
      <c r="AP313" s="218">
        <f>IF(COUNTIFS(TabSynthez[Test],"="&amp;$AE90&amp;".*",TabSynthez[Page10],"Indéterminé")&gt;0,1,0)</f>
        <v>0</v>
      </c>
      <c r="AQ313" s="218">
        <f>IF(COUNTIFS(TabSynthez[Test],"="&amp;$AE90&amp;".*",TabSynthez[Page11],"Indéterminé")&gt;0,1,0)</f>
        <v>0</v>
      </c>
      <c r="AR313" s="218">
        <f>IF(COUNTIFS(TabSynthez[Test],"="&amp;$AE90&amp;".*",TabSynthez[Page12],"Indéterminé")&gt;0,1,0)</f>
        <v>0</v>
      </c>
      <c r="AS313" s="218">
        <f>IF(COUNTIFS(TabSynthez[Test],"="&amp;$AE90&amp;".*",TabSynthez[Page13],"Indéterminé")&gt;0,1,0)</f>
        <v>0</v>
      </c>
      <c r="AT313" s="218">
        <f>IF(COUNTIFS(TabSynthez[Test],"="&amp;$AE90&amp;".*",TabSynthez[Page14],"Indéterminé")&gt;0,1,0)</f>
        <v>0</v>
      </c>
      <c r="AU313" s="218">
        <f>IF(COUNTIFS(TabSynthez[Test],"="&amp;$AE90&amp;".*",TabSynthez[Page15],"Indéterminé")&gt;0,1,0)</f>
        <v>0</v>
      </c>
      <c r="AV313" s="218">
        <f>IF(COUNTIFS(TabSynthez[Test],"="&amp;$AE90&amp;".*",TabSynthez[Page16],"Indéterminé")&gt;0,1,0)</f>
        <v>0</v>
      </c>
      <c r="AW313" s="218">
        <f>IF(COUNTIFS(TabSynthez[Test],"="&amp;$AE90&amp;".*",TabSynthez[Page17],"Indéterminé")&gt;0,1,0)</f>
        <v>0</v>
      </c>
      <c r="AX313" s="218">
        <f>IF(COUNTIFS(TabSynthez[Test],"="&amp;$AE90&amp;".*",TabSynthez[Page18],"Indéterminé")&gt;0,1,0)</f>
        <v>0</v>
      </c>
      <c r="AY313" s="218">
        <f>IF(COUNTIFS(TabSynthez[Test],"="&amp;$AE90&amp;".*",TabSynthez[Page19],"Indéterminé")&gt;0,1,0)</f>
        <v>0</v>
      </c>
      <c r="AZ313" s="218">
        <f>IF(COUNTIFS(TabSynthez[Test],"="&amp;$AE90&amp;".*",TabSynthez[Page20],"Indéterminé")&gt;0,1,0)</f>
        <v>0</v>
      </c>
      <c r="BA313" s="218">
        <f>IF(COUNTIFS(TabSynthez[Test],"="&amp;$AE90&amp;".*",TabSynthez[Page21],"Indéterminé")&gt;0,1,0)</f>
        <v>0</v>
      </c>
    </row>
    <row r="314" spans="30:53" x14ac:dyDescent="0.25">
      <c r="AD314" s="68"/>
      <c r="AE314" s="224" t="str">
        <f t="shared" si="34"/>
        <v>11.1</v>
      </c>
      <c r="AF314" s="9"/>
      <c r="AG314" s="218">
        <f>IF(COUNTIFS(TabSynthez[Test],"="&amp;$AE91&amp;".*",TabSynthez[Page1],"Indéterminé")&gt;0,1,0)</f>
        <v>0</v>
      </c>
      <c r="AH314" s="218">
        <f>IF(COUNTIFS(TabSynthez[Test],"="&amp;$AE91&amp;".*",TabSynthez[Page2],"Indéterminé")&gt;0,1,0)</f>
        <v>0</v>
      </c>
      <c r="AI314" s="218">
        <f>IF(COUNTIFS(TabSynthez[Test],"="&amp;$AE91&amp;".*",TabSynthez[Page3],"Indéterminé")&gt;0,1,0)</f>
        <v>0</v>
      </c>
      <c r="AJ314" s="218">
        <f>IF(COUNTIFS(TabSynthez[Test],"="&amp;$AE91&amp;".*",TabSynthez[Page4],"Indéterminé")&gt;0,1,0)</f>
        <v>0</v>
      </c>
      <c r="AK314" s="218">
        <f>IF(COUNTIFS(TabSynthez[Test],"="&amp;$AE91&amp;".*",TabSynthez[Page5],"Indéterminé")&gt;0,1,0)</f>
        <v>0</v>
      </c>
      <c r="AL314" s="218">
        <f>IF(COUNTIFS(TabSynthez[Test],"="&amp;$AE91&amp;".*",TabSynthez[Page6],"Indéterminé")&gt;0,1,0)</f>
        <v>0</v>
      </c>
      <c r="AM314" s="218">
        <f>IF(COUNTIFS(TabSynthez[Test],"="&amp;$AE91&amp;".*",TabSynthez[Page7],"Indéterminé")&gt;0,1,0)</f>
        <v>0</v>
      </c>
      <c r="AN314" s="218">
        <f>IF(COUNTIFS(TabSynthez[Test],"="&amp;$AE91&amp;".*",TabSynthez[Page8],"Indéterminé")&gt;0,1,0)</f>
        <v>0</v>
      </c>
      <c r="AO314" s="218">
        <f>IF(COUNTIFS(TabSynthez[Test],"="&amp;$AE91&amp;".*",TabSynthez[Page9],"Indéterminé")&gt;0,1,0)</f>
        <v>0</v>
      </c>
      <c r="AP314" s="218">
        <f>IF(COUNTIFS(TabSynthez[Test],"="&amp;$AE91&amp;".*",TabSynthez[Page10],"Indéterminé")&gt;0,1,0)</f>
        <v>0</v>
      </c>
      <c r="AQ314" s="218">
        <f>IF(COUNTIFS(TabSynthez[Test],"="&amp;$AE91&amp;".*",TabSynthez[Page11],"Indéterminé")&gt;0,1,0)</f>
        <v>0</v>
      </c>
      <c r="AR314" s="218">
        <f>IF(COUNTIFS(TabSynthez[Test],"="&amp;$AE91&amp;".*",TabSynthez[Page12],"Indéterminé")&gt;0,1,0)</f>
        <v>0</v>
      </c>
      <c r="AS314" s="218">
        <f>IF(COUNTIFS(TabSynthez[Test],"="&amp;$AE91&amp;".*",TabSynthez[Page13],"Indéterminé")&gt;0,1,0)</f>
        <v>0</v>
      </c>
      <c r="AT314" s="218">
        <f>IF(COUNTIFS(TabSynthez[Test],"="&amp;$AE91&amp;".*",TabSynthez[Page14],"Indéterminé")&gt;0,1,0)</f>
        <v>0</v>
      </c>
      <c r="AU314" s="218">
        <f>IF(COUNTIFS(TabSynthez[Test],"="&amp;$AE91&amp;".*",TabSynthez[Page15],"Indéterminé")&gt;0,1,0)</f>
        <v>0</v>
      </c>
      <c r="AV314" s="218">
        <f>IF(COUNTIFS(TabSynthez[Test],"="&amp;$AE91&amp;".*",TabSynthez[Page16],"Indéterminé")&gt;0,1,0)</f>
        <v>0</v>
      </c>
      <c r="AW314" s="218">
        <f>IF(COUNTIFS(TabSynthez[Test],"="&amp;$AE91&amp;".*",TabSynthez[Page17],"Indéterminé")&gt;0,1,0)</f>
        <v>0</v>
      </c>
      <c r="AX314" s="218">
        <f>IF(COUNTIFS(TabSynthez[Test],"="&amp;$AE91&amp;".*",TabSynthez[Page18],"Indéterminé")&gt;0,1,0)</f>
        <v>0</v>
      </c>
      <c r="AY314" s="218">
        <f>IF(COUNTIFS(TabSynthez[Test],"="&amp;$AE91&amp;".*",TabSynthez[Page19],"Indéterminé")&gt;0,1,0)</f>
        <v>0</v>
      </c>
      <c r="AZ314" s="218">
        <f>IF(COUNTIFS(TabSynthez[Test],"="&amp;$AE91&amp;".*",TabSynthez[Page20],"Indéterminé")&gt;0,1,0)</f>
        <v>0</v>
      </c>
      <c r="BA314" s="218">
        <f>IF(COUNTIFS(TabSynthez[Test],"="&amp;$AE91&amp;".*",TabSynthez[Page21],"Indéterminé")&gt;0,1,0)</f>
        <v>0</v>
      </c>
    </row>
    <row r="315" spans="30:53" x14ac:dyDescent="0.25">
      <c r="AD315" s="68"/>
      <c r="AE315" s="224" t="str">
        <f t="shared" si="34"/>
        <v>11.2</v>
      </c>
      <c r="AF315" s="9"/>
      <c r="AG315" s="218">
        <f>IF(COUNTIFS(TabSynthez[Test],"="&amp;$AE92&amp;".*",TabSynthez[Page1],"Indéterminé")&gt;0,1,0)</f>
        <v>0</v>
      </c>
      <c r="AH315" s="218">
        <f>IF(COUNTIFS(TabSynthez[Test],"="&amp;$AE92&amp;".*",TabSynthez[Page2],"Indéterminé")&gt;0,1,0)</f>
        <v>0</v>
      </c>
      <c r="AI315" s="218">
        <f>IF(COUNTIFS(TabSynthez[Test],"="&amp;$AE92&amp;".*",TabSynthez[Page3],"Indéterminé")&gt;0,1,0)</f>
        <v>0</v>
      </c>
      <c r="AJ315" s="218">
        <f>IF(COUNTIFS(TabSynthez[Test],"="&amp;$AE92&amp;".*",TabSynthez[Page4],"Indéterminé")&gt;0,1,0)</f>
        <v>0</v>
      </c>
      <c r="AK315" s="218">
        <f>IF(COUNTIFS(TabSynthez[Test],"="&amp;$AE92&amp;".*",TabSynthez[Page5],"Indéterminé")&gt;0,1,0)</f>
        <v>0</v>
      </c>
      <c r="AL315" s="218">
        <f>IF(COUNTIFS(TabSynthez[Test],"="&amp;$AE92&amp;".*",TabSynthez[Page6],"Indéterminé")&gt;0,1,0)</f>
        <v>0</v>
      </c>
      <c r="AM315" s="218">
        <f>IF(COUNTIFS(TabSynthez[Test],"="&amp;$AE92&amp;".*",TabSynthez[Page7],"Indéterminé")&gt;0,1,0)</f>
        <v>0</v>
      </c>
      <c r="AN315" s="218">
        <f>IF(COUNTIFS(TabSynthez[Test],"="&amp;$AE92&amp;".*",TabSynthez[Page8],"Indéterminé")&gt;0,1,0)</f>
        <v>0</v>
      </c>
      <c r="AO315" s="218">
        <f>IF(COUNTIFS(TabSynthez[Test],"="&amp;$AE92&amp;".*",TabSynthez[Page9],"Indéterminé")&gt;0,1,0)</f>
        <v>0</v>
      </c>
      <c r="AP315" s="218">
        <f>IF(COUNTIFS(TabSynthez[Test],"="&amp;$AE92&amp;".*",TabSynthez[Page10],"Indéterminé")&gt;0,1,0)</f>
        <v>0</v>
      </c>
      <c r="AQ315" s="218">
        <f>IF(COUNTIFS(TabSynthez[Test],"="&amp;$AE92&amp;".*",TabSynthez[Page11],"Indéterminé")&gt;0,1,0)</f>
        <v>0</v>
      </c>
      <c r="AR315" s="218">
        <f>IF(COUNTIFS(TabSynthez[Test],"="&amp;$AE92&amp;".*",TabSynthez[Page12],"Indéterminé")&gt;0,1,0)</f>
        <v>0</v>
      </c>
      <c r="AS315" s="218">
        <f>IF(COUNTIFS(TabSynthez[Test],"="&amp;$AE92&amp;".*",TabSynthez[Page13],"Indéterminé")&gt;0,1,0)</f>
        <v>0</v>
      </c>
      <c r="AT315" s="218">
        <f>IF(COUNTIFS(TabSynthez[Test],"="&amp;$AE92&amp;".*",TabSynthez[Page14],"Indéterminé")&gt;0,1,0)</f>
        <v>0</v>
      </c>
      <c r="AU315" s="218">
        <f>IF(COUNTIFS(TabSynthez[Test],"="&amp;$AE92&amp;".*",TabSynthez[Page15],"Indéterminé")&gt;0,1,0)</f>
        <v>0</v>
      </c>
      <c r="AV315" s="218">
        <f>IF(COUNTIFS(TabSynthez[Test],"="&amp;$AE92&amp;".*",TabSynthez[Page16],"Indéterminé")&gt;0,1,0)</f>
        <v>0</v>
      </c>
      <c r="AW315" s="218">
        <f>IF(COUNTIFS(TabSynthez[Test],"="&amp;$AE92&amp;".*",TabSynthez[Page17],"Indéterminé")&gt;0,1,0)</f>
        <v>0</v>
      </c>
      <c r="AX315" s="218">
        <f>IF(COUNTIFS(TabSynthez[Test],"="&amp;$AE92&amp;".*",TabSynthez[Page18],"Indéterminé")&gt;0,1,0)</f>
        <v>0</v>
      </c>
      <c r="AY315" s="218">
        <f>IF(COUNTIFS(TabSynthez[Test],"="&amp;$AE92&amp;".*",TabSynthez[Page19],"Indéterminé")&gt;0,1,0)</f>
        <v>0</v>
      </c>
      <c r="AZ315" s="218">
        <f>IF(COUNTIFS(TabSynthez[Test],"="&amp;$AE92&amp;".*",TabSynthez[Page20],"Indéterminé")&gt;0,1,0)</f>
        <v>0</v>
      </c>
      <c r="BA315" s="218">
        <f>IF(COUNTIFS(TabSynthez[Test],"="&amp;$AE92&amp;".*",TabSynthez[Page21],"Indéterminé")&gt;0,1,0)</f>
        <v>0</v>
      </c>
    </row>
    <row r="316" spans="30:53" x14ac:dyDescent="0.25">
      <c r="AD316" s="68"/>
      <c r="AE316" s="224" t="str">
        <f t="shared" si="34"/>
        <v>11.3</v>
      </c>
      <c r="AF316" s="9"/>
      <c r="AG316" s="218">
        <f>IF(COUNTIFS(TabSynthez[Test],"="&amp;$AE93&amp;".*",TabSynthez[Page1],"Indéterminé")&gt;0,1,0)</f>
        <v>0</v>
      </c>
      <c r="AH316" s="218">
        <f>IF(COUNTIFS(TabSynthez[Test],"="&amp;$AE93&amp;".*",TabSynthez[Page2],"Indéterminé")&gt;0,1,0)</f>
        <v>0</v>
      </c>
      <c r="AI316" s="218">
        <f>IF(COUNTIFS(TabSynthez[Test],"="&amp;$AE93&amp;".*",TabSynthez[Page3],"Indéterminé")&gt;0,1,0)</f>
        <v>0</v>
      </c>
      <c r="AJ316" s="218">
        <f>IF(COUNTIFS(TabSynthez[Test],"="&amp;$AE93&amp;".*",TabSynthez[Page4],"Indéterminé")&gt;0,1,0)</f>
        <v>0</v>
      </c>
      <c r="AK316" s="218">
        <f>IF(COUNTIFS(TabSynthez[Test],"="&amp;$AE93&amp;".*",TabSynthez[Page5],"Indéterminé")&gt;0,1,0)</f>
        <v>0</v>
      </c>
      <c r="AL316" s="218">
        <f>IF(COUNTIFS(TabSynthez[Test],"="&amp;$AE93&amp;".*",TabSynthez[Page6],"Indéterminé")&gt;0,1,0)</f>
        <v>0</v>
      </c>
      <c r="AM316" s="218">
        <f>IF(COUNTIFS(TabSynthez[Test],"="&amp;$AE93&amp;".*",TabSynthez[Page7],"Indéterminé")&gt;0,1,0)</f>
        <v>0</v>
      </c>
      <c r="AN316" s="218">
        <f>IF(COUNTIFS(TabSynthez[Test],"="&amp;$AE93&amp;".*",TabSynthez[Page8],"Indéterminé")&gt;0,1,0)</f>
        <v>0</v>
      </c>
      <c r="AO316" s="218">
        <f>IF(COUNTIFS(TabSynthez[Test],"="&amp;$AE93&amp;".*",TabSynthez[Page9],"Indéterminé")&gt;0,1,0)</f>
        <v>0</v>
      </c>
      <c r="AP316" s="218">
        <f>IF(COUNTIFS(TabSynthez[Test],"="&amp;$AE93&amp;".*",TabSynthez[Page10],"Indéterminé")&gt;0,1,0)</f>
        <v>0</v>
      </c>
      <c r="AQ316" s="218">
        <f>IF(COUNTIFS(TabSynthez[Test],"="&amp;$AE93&amp;".*",TabSynthez[Page11],"Indéterminé")&gt;0,1,0)</f>
        <v>0</v>
      </c>
      <c r="AR316" s="218">
        <f>IF(COUNTIFS(TabSynthez[Test],"="&amp;$AE93&amp;".*",TabSynthez[Page12],"Indéterminé")&gt;0,1,0)</f>
        <v>0</v>
      </c>
      <c r="AS316" s="218">
        <f>IF(COUNTIFS(TabSynthez[Test],"="&amp;$AE93&amp;".*",TabSynthez[Page13],"Indéterminé")&gt;0,1,0)</f>
        <v>0</v>
      </c>
      <c r="AT316" s="218">
        <f>IF(COUNTIFS(TabSynthez[Test],"="&amp;$AE93&amp;".*",TabSynthez[Page14],"Indéterminé")&gt;0,1,0)</f>
        <v>0</v>
      </c>
      <c r="AU316" s="218">
        <f>IF(COUNTIFS(TabSynthez[Test],"="&amp;$AE93&amp;".*",TabSynthez[Page15],"Indéterminé")&gt;0,1,0)</f>
        <v>0</v>
      </c>
      <c r="AV316" s="218">
        <f>IF(COUNTIFS(TabSynthez[Test],"="&amp;$AE93&amp;".*",TabSynthez[Page16],"Indéterminé")&gt;0,1,0)</f>
        <v>0</v>
      </c>
      <c r="AW316" s="218">
        <f>IF(COUNTIFS(TabSynthez[Test],"="&amp;$AE93&amp;".*",TabSynthez[Page17],"Indéterminé")&gt;0,1,0)</f>
        <v>0</v>
      </c>
      <c r="AX316" s="218">
        <f>IF(COUNTIFS(TabSynthez[Test],"="&amp;$AE93&amp;".*",TabSynthez[Page18],"Indéterminé")&gt;0,1,0)</f>
        <v>0</v>
      </c>
      <c r="AY316" s="218">
        <f>IF(COUNTIFS(TabSynthez[Test],"="&amp;$AE93&amp;".*",TabSynthez[Page19],"Indéterminé")&gt;0,1,0)</f>
        <v>0</v>
      </c>
      <c r="AZ316" s="218">
        <f>IF(COUNTIFS(TabSynthez[Test],"="&amp;$AE93&amp;".*",TabSynthez[Page20],"Indéterminé")&gt;0,1,0)</f>
        <v>0</v>
      </c>
      <c r="BA316" s="218">
        <f>IF(COUNTIFS(TabSynthez[Test],"="&amp;$AE93&amp;".*",TabSynthez[Page21],"Indéterminé")&gt;0,1,0)</f>
        <v>0</v>
      </c>
    </row>
    <row r="317" spans="30:53" x14ac:dyDescent="0.25">
      <c r="AD317" s="68"/>
      <c r="AE317" s="224" t="str">
        <f t="shared" si="34"/>
        <v>11.4</v>
      </c>
      <c r="AF317" s="9"/>
      <c r="AG317" s="218">
        <f>IF(COUNTIFS(TabSynthez[Test],"="&amp;$AE94&amp;".*",TabSynthez[Page1],"Indéterminé")&gt;0,1,0)</f>
        <v>0</v>
      </c>
      <c r="AH317" s="218">
        <f>IF(COUNTIFS(TabSynthez[Test],"="&amp;$AE94&amp;".*",TabSynthez[Page2],"Indéterminé")&gt;0,1,0)</f>
        <v>0</v>
      </c>
      <c r="AI317" s="218">
        <f>IF(COUNTIFS(TabSynthez[Test],"="&amp;$AE94&amp;".*",TabSynthez[Page3],"Indéterminé")&gt;0,1,0)</f>
        <v>0</v>
      </c>
      <c r="AJ317" s="218">
        <f>IF(COUNTIFS(TabSynthez[Test],"="&amp;$AE94&amp;".*",TabSynthez[Page4],"Indéterminé")&gt;0,1,0)</f>
        <v>0</v>
      </c>
      <c r="AK317" s="218">
        <f>IF(COUNTIFS(TabSynthez[Test],"="&amp;$AE94&amp;".*",TabSynthez[Page5],"Indéterminé")&gt;0,1,0)</f>
        <v>0</v>
      </c>
      <c r="AL317" s="218">
        <f>IF(COUNTIFS(TabSynthez[Test],"="&amp;$AE94&amp;".*",TabSynthez[Page6],"Indéterminé")&gt;0,1,0)</f>
        <v>0</v>
      </c>
      <c r="AM317" s="218">
        <f>IF(COUNTIFS(TabSynthez[Test],"="&amp;$AE94&amp;".*",TabSynthez[Page7],"Indéterminé")&gt;0,1,0)</f>
        <v>0</v>
      </c>
      <c r="AN317" s="218">
        <f>IF(COUNTIFS(TabSynthez[Test],"="&amp;$AE94&amp;".*",TabSynthez[Page8],"Indéterminé")&gt;0,1,0)</f>
        <v>0</v>
      </c>
      <c r="AO317" s="218">
        <f>IF(COUNTIFS(TabSynthez[Test],"="&amp;$AE94&amp;".*",TabSynthez[Page9],"Indéterminé")&gt;0,1,0)</f>
        <v>0</v>
      </c>
      <c r="AP317" s="218">
        <f>IF(COUNTIFS(TabSynthez[Test],"="&amp;$AE94&amp;".*",TabSynthez[Page10],"Indéterminé")&gt;0,1,0)</f>
        <v>0</v>
      </c>
      <c r="AQ317" s="218">
        <f>IF(COUNTIFS(TabSynthez[Test],"="&amp;$AE94&amp;".*",TabSynthez[Page11],"Indéterminé")&gt;0,1,0)</f>
        <v>0</v>
      </c>
      <c r="AR317" s="218">
        <f>IF(COUNTIFS(TabSynthez[Test],"="&amp;$AE94&amp;".*",TabSynthez[Page12],"Indéterminé")&gt;0,1,0)</f>
        <v>0</v>
      </c>
      <c r="AS317" s="218">
        <f>IF(COUNTIFS(TabSynthez[Test],"="&amp;$AE94&amp;".*",TabSynthez[Page13],"Indéterminé")&gt;0,1,0)</f>
        <v>0</v>
      </c>
      <c r="AT317" s="218">
        <f>IF(COUNTIFS(TabSynthez[Test],"="&amp;$AE94&amp;".*",TabSynthez[Page14],"Indéterminé")&gt;0,1,0)</f>
        <v>0</v>
      </c>
      <c r="AU317" s="218">
        <f>IF(COUNTIFS(TabSynthez[Test],"="&amp;$AE94&amp;".*",TabSynthez[Page15],"Indéterminé")&gt;0,1,0)</f>
        <v>0</v>
      </c>
      <c r="AV317" s="218">
        <f>IF(COUNTIFS(TabSynthez[Test],"="&amp;$AE94&amp;".*",TabSynthez[Page16],"Indéterminé")&gt;0,1,0)</f>
        <v>0</v>
      </c>
      <c r="AW317" s="218">
        <f>IF(COUNTIFS(TabSynthez[Test],"="&amp;$AE94&amp;".*",TabSynthez[Page17],"Indéterminé")&gt;0,1,0)</f>
        <v>0</v>
      </c>
      <c r="AX317" s="218">
        <f>IF(COUNTIFS(TabSynthez[Test],"="&amp;$AE94&amp;".*",TabSynthez[Page18],"Indéterminé")&gt;0,1,0)</f>
        <v>0</v>
      </c>
      <c r="AY317" s="218">
        <f>IF(COUNTIFS(TabSynthez[Test],"="&amp;$AE94&amp;".*",TabSynthez[Page19],"Indéterminé")&gt;0,1,0)</f>
        <v>0</v>
      </c>
      <c r="AZ317" s="218">
        <f>IF(COUNTIFS(TabSynthez[Test],"="&amp;$AE94&amp;".*",TabSynthez[Page20],"Indéterminé")&gt;0,1,0)</f>
        <v>0</v>
      </c>
      <c r="BA317" s="218">
        <f>IF(COUNTIFS(TabSynthez[Test],"="&amp;$AE94&amp;".*",TabSynthez[Page21],"Indéterminé")&gt;0,1,0)</f>
        <v>0</v>
      </c>
    </row>
    <row r="318" spans="30:53" x14ac:dyDescent="0.25">
      <c r="AD318" s="68"/>
      <c r="AE318" s="224" t="str">
        <f t="shared" si="34"/>
        <v>11.5</v>
      </c>
      <c r="AF318" s="9"/>
      <c r="AG318" s="218">
        <f>IF(COUNTIFS(TabSynthez[Test],"="&amp;$AE95&amp;".*",TabSynthez[Page1],"Indéterminé")&gt;0,1,0)</f>
        <v>0</v>
      </c>
      <c r="AH318" s="218">
        <f>IF(COUNTIFS(TabSynthez[Test],"="&amp;$AE95&amp;".*",TabSynthez[Page2],"Indéterminé")&gt;0,1,0)</f>
        <v>0</v>
      </c>
      <c r="AI318" s="218">
        <f>IF(COUNTIFS(TabSynthez[Test],"="&amp;$AE95&amp;".*",TabSynthez[Page3],"Indéterminé")&gt;0,1,0)</f>
        <v>0</v>
      </c>
      <c r="AJ318" s="218">
        <f>IF(COUNTIFS(TabSynthez[Test],"="&amp;$AE95&amp;".*",TabSynthez[Page4],"Indéterminé")&gt;0,1,0)</f>
        <v>0</v>
      </c>
      <c r="AK318" s="218">
        <f>IF(COUNTIFS(TabSynthez[Test],"="&amp;$AE95&amp;".*",TabSynthez[Page5],"Indéterminé")&gt;0,1,0)</f>
        <v>0</v>
      </c>
      <c r="AL318" s="218">
        <f>IF(COUNTIFS(TabSynthez[Test],"="&amp;$AE95&amp;".*",TabSynthez[Page6],"Indéterminé")&gt;0,1,0)</f>
        <v>0</v>
      </c>
      <c r="AM318" s="218">
        <f>IF(COUNTIFS(TabSynthez[Test],"="&amp;$AE95&amp;".*",TabSynthez[Page7],"Indéterminé")&gt;0,1,0)</f>
        <v>0</v>
      </c>
      <c r="AN318" s="218">
        <f>IF(COUNTIFS(TabSynthez[Test],"="&amp;$AE95&amp;".*",TabSynthez[Page8],"Indéterminé")&gt;0,1,0)</f>
        <v>0</v>
      </c>
      <c r="AO318" s="218">
        <f>IF(COUNTIFS(TabSynthez[Test],"="&amp;$AE95&amp;".*",TabSynthez[Page9],"Indéterminé")&gt;0,1,0)</f>
        <v>0</v>
      </c>
      <c r="AP318" s="218">
        <f>IF(COUNTIFS(TabSynthez[Test],"="&amp;$AE95&amp;".*",TabSynthez[Page10],"Indéterminé")&gt;0,1,0)</f>
        <v>0</v>
      </c>
      <c r="AQ318" s="218">
        <f>IF(COUNTIFS(TabSynthez[Test],"="&amp;$AE95&amp;".*",TabSynthez[Page11],"Indéterminé")&gt;0,1,0)</f>
        <v>0</v>
      </c>
      <c r="AR318" s="218">
        <f>IF(COUNTIFS(TabSynthez[Test],"="&amp;$AE95&amp;".*",TabSynthez[Page12],"Indéterminé")&gt;0,1,0)</f>
        <v>0</v>
      </c>
      <c r="AS318" s="218">
        <f>IF(COUNTIFS(TabSynthez[Test],"="&amp;$AE95&amp;".*",TabSynthez[Page13],"Indéterminé")&gt;0,1,0)</f>
        <v>0</v>
      </c>
      <c r="AT318" s="218">
        <f>IF(COUNTIFS(TabSynthez[Test],"="&amp;$AE95&amp;".*",TabSynthez[Page14],"Indéterminé")&gt;0,1,0)</f>
        <v>0</v>
      </c>
      <c r="AU318" s="218">
        <f>IF(COUNTIFS(TabSynthez[Test],"="&amp;$AE95&amp;".*",TabSynthez[Page15],"Indéterminé")&gt;0,1,0)</f>
        <v>0</v>
      </c>
      <c r="AV318" s="218">
        <f>IF(COUNTIFS(TabSynthez[Test],"="&amp;$AE95&amp;".*",TabSynthez[Page16],"Indéterminé")&gt;0,1,0)</f>
        <v>0</v>
      </c>
      <c r="AW318" s="218">
        <f>IF(COUNTIFS(TabSynthez[Test],"="&amp;$AE95&amp;".*",TabSynthez[Page17],"Indéterminé")&gt;0,1,0)</f>
        <v>0</v>
      </c>
      <c r="AX318" s="218">
        <f>IF(COUNTIFS(TabSynthez[Test],"="&amp;$AE95&amp;".*",TabSynthez[Page18],"Indéterminé")&gt;0,1,0)</f>
        <v>0</v>
      </c>
      <c r="AY318" s="218">
        <f>IF(COUNTIFS(TabSynthez[Test],"="&amp;$AE95&amp;".*",TabSynthez[Page19],"Indéterminé")&gt;0,1,0)</f>
        <v>0</v>
      </c>
      <c r="AZ318" s="218">
        <f>IF(COUNTIFS(TabSynthez[Test],"="&amp;$AE95&amp;".*",TabSynthez[Page20],"Indéterminé")&gt;0,1,0)</f>
        <v>0</v>
      </c>
      <c r="BA318" s="218">
        <f>IF(COUNTIFS(TabSynthez[Test],"="&amp;$AE95&amp;".*",TabSynthez[Page21],"Indéterminé")&gt;0,1,0)</f>
        <v>0</v>
      </c>
    </row>
    <row r="319" spans="30:53" x14ac:dyDescent="0.25">
      <c r="AD319" s="68"/>
      <c r="AE319" s="224" t="str">
        <f t="shared" si="34"/>
        <v>11.6</v>
      </c>
      <c r="AF319" s="9"/>
      <c r="AG319" s="218">
        <f>IF(COUNTIFS(TabSynthez[Test],"="&amp;$AE96&amp;".*",TabSynthez[Page1],"Indéterminé")&gt;0,1,0)</f>
        <v>0</v>
      </c>
      <c r="AH319" s="218">
        <f>IF(COUNTIFS(TabSynthez[Test],"="&amp;$AE96&amp;".*",TabSynthez[Page2],"Indéterminé")&gt;0,1,0)</f>
        <v>0</v>
      </c>
      <c r="AI319" s="218">
        <f>IF(COUNTIFS(TabSynthez[Test],"="&amp;$AE96&amp;".*",TabSynthez[Page3],"Indéterminé")&gt;0,1,0)</f>
        <v>0</v>
      </c>
      <c r="AJ319" s="218">
        <f>IF(COUNTIFS(TabSynthez[Test],"="&amp;$AE96&amp;".*",TabSynthez[Page4],"Indéterminé")&gt;0,1,0)</f>
        <v>0</v>
      </c>
      <c r="AK319" s="218">
        <f>IF(COUNTIFS(TabSynthez[Test],"="&amp;$AE96&amp;".*",TabSynthez[Page5],"Indéterminé")&gt;0,1,0)</f>
        <v>0</v>
      </c>
      <c r="AL319" s="218">
        <f>IF(COUNTIFS(TabSynthez[Test],"="&amp;$AE96&amp;".*",TabSynthez[Page6],"Indéterminé")&gt;0,1,0)</f>
        <v>0</v>
      </c>
      <c r="AM319" s="218">
        <f>IF(COUNTIFS(TabSynthez[Test],"="&amp;$AE96&amp;".*",TabSynthez[Page7],"Indéterminé")&gt;0,1,0)</f>
        <v>0</v>
      </c>
      <c r="AN319" s="218">
        <f>IF(COUNTIFS(TabSynthez[Test],"="&amp;$AE96&amp;".*",TabSynthez[Page8],"Indéterminé")&gt;0,1,0)</f>
        <v>0</v>
      </c>
      <c r="AO319" s="218">
        <f>IF(COUNTIFS(TabSynthez[Test],"="&amp;$AE96&amp;".*",TabSynthez[Page9],"Indéterminé")&gt;0,1,0)</f>
        <v>0</v>
      </c>
      <c r="AP319" s="218">
        <f>IF(COUNTIFS(TabSynthez[Test],"="&amp;$AE96&amp;".*",TabSynthez[Page10],"Indéterminé")&gt;0,1,0)</f>
        <v>0</v>
      </c>
      <c r="AQ319" s="218">
        <f>IF(COUNTIFS(TabSynthez[Test],"="&amp;$AE96&amp;".*",TabSynthez[Page11],"Indéterminé")&gt;0,1,0)</f>
        <v>0</v>
      </c>
      <c r="AR319" s="218">
        <f>IF(COUNTIFS(TabSynthez[Test],"="&amp;$AE96&amp;".*",TabSynthez[Page12],"Indéterminé")&gt;0,1,0)</f>
        <v>0</v>
      </c>
      <c r="AS319" s="218">
        <f>IF(COUNTIFS(TabSynthez[Test],"="&amp;$AE96&amp;".*",TabSynthez[Page13],"Indéterminé")&gt;0,1,0)</f>
        <v>0</v>
      </c>
      <c r="AT319" s="218">
        <f>IF(COUNTIFS(TabSynthez[Test],"="&amp;$AE96&amp;".*",TabSynthez[Page14],"Indéterminé")&gt;0,1,0)</f>
        <v>0</v>
      </c>
      <c r="AU319" s="218">
        <f>IF(COUNTIFS(TabSynthez[Test],"="&amp;$AE96&amp;".*",TabSynthez[Page15],"Indéterminé")&gt;0,1,0)</f>
        <v>0</v>
      </c>
      <c r="AV319" s="218">
        <f>IF(COUNTIFS(TabSynthez[Test],"="&amp;$AE96&amp;".*",TabSynthez[Page16],"Indéterminé")&gt;0,1,0)</f>
        <v>0</v>
      </c>
      <c r="AW319" s="218">
        <f>IF(COUNTIFS(TabSynthez[Test],"="&amp;$AE96&amp;".*",TabSynthez[Page17],"Indéterminé")&gt;0,1,0)</f>
        <v>0</v>
      </c>
      <c r="AX319" s="218">
        <f>IF(COUNTIFS(TabSynthez[Test],"="&amp;$AE96&amp;".*",TabSynthez[Page18],"Indéterminé")&gt;0,1,0)</f>
        <v>0</v>
      </c>
      <c r="AY319" s="218">
        <f>IF(COUNTIFS(TabSynthez[Test],"="&amp;$AE96&amp;".*",TabSynthez[Page19],"Indéterminé")&gt;0,1,0)</f>
        <v>0</v>
      </c>
      <c r="AZ319" s="218">
        <f>IF(COUNTIFS(TabSynthez[Test],"="&amp;$AE96&amp;".*",TabSynthez[Page20],"Indéterminé")&gt;0,1,0)</f>
        <v>0</v>
      </c>
      <c r="BA319" s="218">
        <f>IF(COUNTIFS(TabSynthez[Test],"="&amp;$AE96&amp;".*",TabSynthez[Page21],"Indéterminé")&gt;0,1,0)</f>
        <v>0</v>
      </c>
    </row>
    <row r="320" spans="30:53" x14ac:dyDescent="0.25">
      <c r="AD320" s="68"/>
      <c r="AE320" s="224" t="str">
        <f t="shared" si="34"/>
        <v>11.7</v>
      </c>
      <c r="AF320" s="9"/>
      <c r="AG320" s="218">
        <f>IF(COUNTIFS(TabSynthez[Test],"="&amp;$AE97&amp;".*",TabSynthez[Page1],"Indéterminé")&gt;0,1,0)</f>
        <v>0</v>
      </c>
      <c r="AH320" s="218">
        <f>IF(COUNTIFS(TabSynthez[Test],"="&amp;$AE97&amp;".*",TabSynthez[Page2],"Indéterminé")&gt;0,1,0)</f>
        <v>0</v>
      </c>
      <c r="AI320" s="218">
        <f>IF(COUNTIFS(TabSynthez[Test],"="&amp;$AE97&amp;".*",TabSynthez[Page3],"Indéterminé")&gt;0,1,0)</f>
        <v>0</v>
      </c>
      <c r="AJ320" s="218">
        <f>IF(COUNTIFS(TabSynthez[Test],"="&amp;$AE97&amp;".*",TabSynthez[Page4],"Indéterminé")&gt;0,1,0)</f>
        <v>0</v>
      </c>
      <c r="AK320" s="218">
        <f>IF(COUNTIFS(TabSynthez[Test],"="&amp;$AE97&amp;".*",TabSynthez[Page5],"Indéterminé")&gt;0,1,0)</f>
        <v>0</v>
      </c>
      <c r="AL320" s="218">
        <f>IF(COUNTIFS(TabSynthez[Test],"="&amp;$AE97&amp;".*",TabSynthez[Page6],"Indéterminé")&gt;0,1,0)</f>
        <v>0</v>
      </c>
      <c r="AM320" s="218">
        <f>IF(COUNTIFS(TabSynthez[Test],"="&amp;$AE97&amp;".*",TabSynthez[Page7],"Indéterminé")&gt;0,1,0)</f>
        <v>0</v>
      </c>
      <c r="AN320" s="218">
        <f>IF(COUNTIFS(TabSynthez[Test],"="&amp;$AE97&amp;".*",TabSynthez[Page8],"Indéterminé")&gt;0,1,0)</f>
        <v>0</v>
      </c>
      <c r="AO320" s="218">
        <f>IF(COUNTIFS(TabSynthez[Test],"="&amp;$AE97&amp;".*",TabSynthez[Page9],"Indéterminé")&gt;0,1,0)</f>
        <v>0</v>
      </c>
      <c r="AP320" s="218">
        <f>IF(COUNTIFS(TabSynthez[Test],"="&amp;$AE97&amp;".*",TabSynthez[Page10],"Indéterminé")&gt;0,1,0)</f>
        <v>0</v>
      </c>
      <c r="AQ320" s="218">
        <f>IF(COUNTIFS(TabSynthez[Test],"="&amp;$AE97&amp;".*",TabSynthez[Page11],"Indéterminé")&gt;0,1,0)</f>
        <v>0</v>
      </c>
      <c r="AR320" s="218">
        <f>IF(COUNTIFS(TabSynthez[Test],"="&amp;$AE97&amp;".*",TabSynthez[Page12],"Indéterminé")&gt;0,1,0)</f>
        <v>0</v>
      </c>
      <c r="AS320" s="218">
        <f>IF(COUNTIFS(TabSynthez[Test],"="&amp;$AE97&amp;".*",TabSynthez[Page13],"Indéterminé")&gt;0,1,0)</f>
        <v>0</v>
      </c>
      <c r="AT320" s="218">
        <f>IF(COUNTIFS(TabSynthez[Test],"="&amp;$AE97&amp;".*",TabSynthez[Page14],"Indéterminé")&gt;0,1,0)</f>
        <v>0</v>
      </c>
      <c r="AU320" s="218">
        <f>IF(COUNTIFS(TabSynthez[Test],"="&amp;$AE97&amp;".*",TabSynthez[Page15],"Indéterminé")&gt;0,1,0)</f>
        <v>0</v>
      </c>
      <c r="AV320" s="218">
        <f>IF(COUNTIFS(TabSynthez[Test],"="&amp;$AE97&amp;".*",TabSynthez[Page16],"Indéterminé")&gt;0,1,0)</f>
        <v>0</v>
      </c>
      <c r="AW320" s="218">
        <f>IF(COUNTIFS(TabSynthez[Test],"="&amp;$AE97&amp;".*",TabSynthez[Page17],"Indéterminé")&gt;0,1,0)</f>
        <v>0</v>
      </c>
      <c r="AX320" s="218">
        <f>IF(COUNTIFS(TabSynthez[Test],"="&amp;$AE97&amp;".*",TabSynthez[Page18],"Indéterminé")&gt;0,1,0)</f>
        <v>0</v>
      </c>
      <c r="AY320" s="218">
        <f>IF(COUNTIFS(TabSynthez[Test],"="&amp;$AE97&amp;".*",TabSynthez[Page19],"Indéterminé")&gt;0,1,0)</f>
        <v>0</v>
      </c>
      <c r="AZ320" s="218">
        <f>IF(COUNTIFS(TabSynthez[Test],"="&amp;$AE97&amp;".*",TabSynthez[Page20],"Indéterminé")&gt;0,1,0)</f>
        <v>0</v>
      </c>
      <c r="BA320" s="218">
        <f>IF(COUNTIFS(TabSynthez[Test],"="&amp;$AE97&amp;".*",TabSynthez[Page21],"Indéterminé")&gt;0,1,0)</f>
        <v>0</v>
      </c>
    </row>
    <row r="321" spans="30:53" x14ac:dyDescent="0.25">
      <c r="AD321" s="68"/>
      <c r="AE321" s="224" t="str">
        <f t="shared" si="34"/>
        <v>11.8</v>
      </c>
      <c r="AF321" s="9"/>
      <c r="AG321" s="218">
        <f>IF(COUNTIFS(TabSynthez[Test],"="&amp;$AE98&amp;".*",TabSynthez[Page1],"Indéterminé")&gt;0,1,0)</f>
        <v>0</v>
      </c>
      <c r="AH321" s="218">
        <f>IF(COUNTIFS(TabSynthez[Test],"="&amp;$AE98&amp;".*",TabSynthez[Page2],"Indéterminé")&gt;0,1,0)</f>
        <v>0</v>
      </c>
      <c r="AI321" s="218">
        <f>IF(COUNTIFS(TabSynthez[Test],"="&amp;$AE98&amp;".*",TabSynthez[Page3],"Indéterminé")&gt;0,1,0)</f>
        <v>0</v>
      </c>
      <c r="AJ321" s="218">
        <f>IF(COUNTIFS(TabSynthez[Test],"="&amp;$AE98&amp;".*",TabSynthez[Page4],"Indéterminé")&gt;0,1,0)</f>
        <v>0</v>
      </c>
      <c r="AK321" s="218">
        <f>IF(COUNTIFS(TabSynthez[Test],"="&amp;$AE98&amp;".*",TabSynthez[Page5],"Indéterminé")&gt;0,1,0)</f>
        <v>0</v>
      </c>
      <c r="AL321" s="218">
        <f>IF(COUNTIFS(TabSynthez[Test],"="&amp;$AE98&amp;".*",TabSynthez[Page6],"Indéterminé")&gt;0,1,0)</f>
        <v>0</v>
      </c>
      <c r="AM321" s="218">
        <f>IF(COUNTIFS(TabSynthez[Test],"="&amp;$AE98&amp;".*",TabSynthez[Page7],"Indéterminé")&gt;0,1,0)</f>
        <v>0</v>
      </c>
      <c r="AN321" s="218">
        <f>IF(COUNTIFS(TabSynthez[Test],"="&amp;$AE98&amp;".*",TabSynthez[Page8],"Indéterminé")&gt;0,1,0)</f>
        <v>0</v>
      </c>
      <c r="AO321" s="218">
        <f>IF(COUNTIFS(TabSynthez[Test],"="&amp;$AE98&amp;".*",TabSynthez[Page9],"Indéterminé")&gt;0,1,0)</f>
        <v>0</v>
      </c>
      <c r="AP321" s="218">
        <f>IF(COUNTIFS(TabSynthez[Test],"="&amp;$AE98&amp;".*",TabSynthez[Page10],"Indéterminé")&gt;0,1,0)</f>
        <v>0</v>
      </c>
      <c r="AQ321" s="218">
        <f>IF(COUNTIFS(TabSynthez[Test],"="&amp;$AE98&amp;".*",TabSynthez[Page11],"Indéterminé")&gt;0,1,0)</f>
        <v>0</v>
      </c>
      <c r="AR321" s="218">
        <f>IF(COUNTIFS(TabSynthez[Test],"="&amp;$AE98&amp;".*",TabSynthez[Page12],"Indéterminé")&gt;0,1,0)</f>
        <v>0</v>
      </c>
      <c r="AS321" s="218">
        <f>IF(COUNTIFS(TabSynthez[Test],"="&amp;$AE98&amp;".*",TabSynthez[Page13],"Indéterminé")&gt;0,1,0)</f>
        <v>0</v>
      </c>
      <c r="AT321" s="218">
        <f>IF(COUNTIFS(TabSynthez[Test],"="&amp;$AE98&amp;".*",TabSynthez[Page14],"Indéterminé")&gt;0,1,0)</f>
        <v>0</v>
      </c>
      <c r="AU321" s="218">
        <f>IF(COUNTIFS(TabSynthez[Test],"="&amp;$AE98&amp;".*",TabSynthez[Page15],"Indéterminé")&gt;0,1,0)</f>
        <v>0</v>
      </c>
      <c r="AV321" s="218">
        <f>IF(COUNTIFS(TabSynthez[Test],"="&amp;$AE98&amp;".*",TabSynthez[Page16],"Indéterminé")&gt;0,1,0)</f>
        <v>0</v>
      </c>
      <c r="AW321" s="218">
        <f>IF(COUNTIFS(TabSynthez[Test],"="&amp;$AE98&amp;".*",TabSynthez[Page17],"Indéterminé")&gt;0,1,0)</f>
        <v>0</v>
      </c>
      <c r="AX321" s="218">
        <f>IF(COUNTIFS(TabSynthez[Test],"="&amp;$AE98&amp;".*",TabSynthez[Page18],"Indéterminé")&gt;0,1,0)</f>
        <v>0</v>
      </c>
      <c r="AY321" s="218">
        <f>IF(COUNTIFS(TabSynthez[Test],"="&amp;$AE98&amp;".*",TabSynthez[Page19],"Indéterminé")&gt;0,1,0)</f>
        <v>0</v>
      </c>
      <c r="AZ321" s="218">
        <f>IF(COUNTIFS(TabSynthez[Test],"="&amp;$AE98&amp;".*",TabSynthez[Page20],"Indéterminé")&gt;0,1,0)</f>
        <v>0</v>
      </c>
      <c r="BA321" s="218">
        <f>IF(COUNTIFS(TabSynthez[Test],"="&amp;$AE98&amp;".*",TabSynthez[Page21],"Indéterminé")&gt;0,1,0)</f>
        <v>0</v>
      </c>
    </row>
    <row r="322" spans="30:53" x14ac:dyDescent="0.25">
      <c r="AD322" s="68"/>
      <c r="AE322" s="224" t="str">
        <f t="shared" si="34"/>
        <v>11.9</v>
      </c>
      <c r="AF322" s="9"/>
      <c r="AG322" s="218">
        <f>IF(COUNTIFS(TabSynthez[Test],"="&amp;$AE99&amp;".*",TabSynthez[Page1],"Indéterminé")&gt;0,1,0)</f>
        <v>0</v>
      </c>
      <c r="AH322" s="218">
        <f>IF(COUNTIFS(TabSynthez[Test],"="&amp;$AE99&amp;".*",TabSynthez[Page2],"Indéterminé")&gt;0,1,0)</f>
        <v>0</v>
      </c>
      <c r="AI322" s="218">
        <f>IF(COUNTIFS(TabSynthez[Test],"="&amp;$AE99&amp;".*",TabSynthez[Page3],"Indéterminé")&gt;0,1,0)</f>
        <v>0</v>
      </c>
      <c r="AJ322" s="218">
        <f>IF(COUNTIFS(TabSynthez[Test],"="&amp;$AE99&amp;".*",TabSynthez[Page4],"Indéterminé")&gt;0,1,0)</f>
        <v>0</v>
      </c>
      <c r="AK322" s="218">
        <f>IF(COUNTIFS(TabSynthez[Test],"="&amp;$AE99&amp;".*",TabSynthez[Page5],"Indéterminé")&gt;0,1,0)</f>
        <v>0</v>
      </c>
      <c r="AL322" s="218">
        <f>IF(COUNTIFS(TabSynthez[Test],"="&amp;$AE99&amp;".*",TabSynthez[Page6],"Indéterminé")&gt;0,1,0)</f>
        <v>0</v>
      </c>
      <c r="AM322" s="218">
        <f>IF(COUNTIFS(TabSynthez[Test],"="&amp;$AE99&amp;".*",TabSynthez[Page7],"Indéterminé")&gt;0,1,0)</f>
        <v>0</v>
      </c>
      <c r="AN322" s="218">
        <f>IF(COUNTIFS(TabSynthez[Test],"="&amp;$AE99&amp;".*",TabSynthez[Page8],"Indéterminé")&gt;0,1,0)</f>
        <v>0</v>
      </c>
      <c r="AO322" s="218">
        <f>IF(COUNTIFS(TabSynthez[Test],"="&amp;$AE99&amp;".*",TabSynthez[Page9],"Indéterminé")&gt;0,1,0)</f>
        <v>0</v>
      </c>
      <c r="AP322" s="218">
        <f>IF(COUNTIFS(TabSynthez[Test],"="&amp;$AE99&amp;".*",TabSynthez[Page10],"Indéterminé")&gt;0,1,0)</f>
        <v>0</v>
      </c>
      <c r="AQ322" s="218">
        <f>IF(COUNTIFS(TabSynthez[Test],"="&amp;$AE99&amp;".*",TabSynthez[Page11],"Indéterminé")&gt;0,1,0)</f>
        <v>0</v>
      </c>
      <c r="AR322" s="218">
        <f>IF(COUNTIFS(TabSynthez[Test],"="&amp;$AE99&amp;".*",TabSynthez[Page12],"Indéterminé")&gt;0,1,0)</f>
        <v>0</v>
      </c>
      <c r="AS322" s="218">
        <f>IF(COUNTIFS(TabSynthez[Test],"="&amp;$AE99&amp;".*",TabSynthez[Page13],"Indéterminé")&gt;0,1,0)</f>
        <v>0</v>
      </c>
      <c r="AT322" s="218">
        <f>IF(COUNTIFS(TabSynthez[Test],"="&amp;$AE99&amp;".*",TabSynthez[Page14],"Indéterminé")&gt;0,1,0)</f>
        <v>0</v>
      </c>
      <c r="AU322" s="218">
        <f>IF(COUNTIFS(TabSynthez[Test],"="&amp;$AE99&amp;".*",TabSynthez[Page15],"Indéterminé")&gt;0,1,0)</f>
        <v>0</v>
      </c>
      <c r="AV322" s="218">
        <f>IF(COUNTIFS(TabSynthez[Test],"="&amp;$AE99&amp;".*",TabSynthez[Page16],"Indéterminé")&gt;0,1,0)</f>
        <v>0</v>
      </c>
      <c r="AW322" s="218">
        <f>IF(COUNTIFS(TabSynthez[Test],"="&amp;$AE99&amp;".*",TabSynthez[Page17],"Indéterminé")&gt;0,1,0)</f>
        <v>0</v>
      </c>
      <c r="AX322" s="218">
        <f>IF(COUNTIFS(TabSynthez[Test],"="&amp;$AE99&amp;".*",TabSynthez[Page18],"Indéterminé")&gt;0,1,0)</f>
        <v>0</v>
      </c>
      <c r="AY322" s="218">
        <f>IF(COUNTIFS(TabSynthez[Test],"="&amp;$AE99&amp;".*",TabSynthez[Page19],"Indéterminé")&gt;0,1,0)</f>
        <v>0</v>
      </c>
      <c r="AZ322" s="218">
        <f>IF(COUNTIFS(TabSynthez[Test],"="&amp;$AE99&amp;".*",TabSynthez[Page20],"Indéterminé")&gt;0,1,0)</f>
        <v>0</v>
      </c>
      <c r="BA322" s="218">
        <f>IF(COUNTIFS(TabSynthez[Test],"="&amp;$AE99&amp;".*",TabSynthez[Page21],"Indéterminé")&gt;0,1,0)</f>
        <v>0</v>
      </c>
    </row>
    <row r="323" spans="30:53" x14ac:dyDescent="0.25">
      <c r="AD323" s="68"/>
      <c r="AE323" s="224" t="str">
        <f t="shared" si="34"/>
        <v>11.10</v>
      </c>
      <c r="AF323" s="9"/>
      <c r="AG323" s="218">
        <f>IF(COUNTIFS(TabSynthez[Test],"="&amp;$AE100&amp;".*",TabSynthez[Page1],"Indéterminé")&gt;0,1,0)</f>
        <v>0</v>
      </c>
      <c r="AH323" s="218">
        <f>IF(COUNTIFS(TabSynthez[Test],"="&amp;$AE100&amp;".*",TabSynthez[Page2],"Indéterminé")&gt;0,1,0)</f>
        <v>0</v>
      </c>
      <c r="AI323" s="218">
        <f>IF(COUNTIFS(TabSynthez[Test],"="&amp;$AE100&amp;".*",TabSynthez[Page3],"Indéterminé")&gt;0,1,0)</f>
        <v>0</v>
      </c>
      <c r="AJ323" s="218">
        <f>IF(COUNTIFS(TabSynthez[Test],"="&amp;$AE100&amp;".*",TabSynthez[Page4],"Indéterminé")&gt;0,1,0)</f>
        <v>0</v>
      </c>
      <c r="AK323" s="218">
        <f>IF(COUNTIFS(TabSynthez[Test],"="&amp;$AE100&amp;".*",TabSynthez[Page5],"Indéterminé")&gt;0,1,0)</f>
        <v>0</v>
      </c>
      <c r="AL323" s="218">
        <f>IF(COUNTIFS(TabSynthez[Test],"="&amp;$AE100&amp;".*",TabSynthez[Page6],"Indéterminé")&gt;0,1,0)</f>
        <v>0</v>
      </c>
      <c r="AM323" s="218">
        <f>IF(COUNTIFS(TabSynthez[Test],"="&amp;$AE100&amp;".*",TabSynthez[Page7],"Indéterminé")&gt;0,1,0)</f>
        <v>0</v>
      </c>
      <c r="AN323" s="218">
        <f>IF(COUNTIFS(TabSynthez[Test],"="&amp;$AE100&amp;".*",TabSynthez[Page8],"Indéterminé")&gt;0,1,0)</f>
        <v>0</v>
      </c>
      <c r="AO323" s="218">
        <f>IF(COUNTIFS(TabSynthez[Test],"="&amp;$AE100&amp;".*",TabSynthez[Page9],"Indéterminé")&gt;0,1,0)</f>
        <v>0</v>
      </c>
      <c r="AP323" s="218">
        <f>IF(COUNTIFS(TabSynthez[Test],"="&amp;$AE100&amp;".*",TabSynthez[Page10],"Indéterminé")&gt;0,1,0)</f>
        <v>0</v>
      </c>
      <c r="AQ323" s="218">
        <f>IF(COUNTIFS(TabSynthez[Test],"="&amp;$AE100&amp;".*",TabSynthez[Page11],"Indéterminé")&gt;0,1,0)</f>
        <v>0</v>
      </c>
      <c r="AR323" s="218">
        <f>IF(COUNTIFS(TabSynthez[Test],"="&amp;$AE100&amp;".*",TabSynthez[Page12],"Indéterminé")&gt;0,1,0)</f>
        <v>0</v>
      </c>
      <c r="AS323" s="218">
        <f>IF(COUNTIFS(TabSynthez[Test],"="&amp;$AE100&amp;".*",TabSynthez[Page13],"Indéterminé")&gt;0,1,0)</f>
        <v>0</v>
      </c>
      <c r="AT323" s="218">
        <f>IF(COUNTIFS(TabSynthez[Test],"="&amp;$AE100&amp;".*",TabSynthez[Page14],"Indéterminé")&gt;0,1,0)</f>
        <v>0</v>
      </c>
      <c r="AU323" s="218">
        <f>IF(COUNTIFS(TabSynthez[Test],"="&amp;$AE100&amp;".*",TabSynthez[Page15],"Indéterminé")&gt;0,1,0)</f>
        <v>0</v>
      </c>
      <c r="AV323" s="218">
        <f>IF(COUNTIFS(TabSynthez[Test],"="&amp;$AE100&amp;".*",TabSynthez[Page16],"Indéterminé")&gt;0,1,0)</f>
        <v>0</v>
      </c>
      <c r="AW323" s="218">
        <f>IF(COUNTIFS(TabSynthez[Test],"="&amp;$AE100&amp;".*",TabSynthez[Page17],"Indéterminé")&gt;0,1,0)</f>
        <v>0</v>
      </c>
      <c r="AX323" s="218">
        <f>IF(COUNTIFS(TabSynthez[Test],"="&amp;$AE100&amp;".*",TabSynthez[Page18],"Indéterminé")&gt;0,1,0)</f>
        <v>0</v>
      </c>
      <c r="AY323" s="218">
        <f>IF(COUNTIFS(TabSynthez[Test],"="&amp;$AE100&amp;".*",TabSynthez[Page19],"Indéterminé")&gt;0,1,0)</f>
        <v>0</v>
      </c>
      <c r="AZ323" s="218">
        <f>IF(COUNTIFS(TabSynthez[Test],"="&amp;$AE100&amp;".*",TabSynthez[Page20],"Indéterminé")&gt;0,1,0)</f>
        <v>0</v>
      </c>
      <c r="BA323" s="218">
        <f>IF(COUNTIFS(TabSynthez[Test],"="&amp;$AE100&amp;".*",TabSynthez[Page21],"Indéterminé")&gt;0,1,0)</f>
        <v>0</v>
      </c>
    </row>
    <row r="324" spans="30:53" x14ac:dyDescent="0.25">
      <c r="AD324" s="68"/>
      <c r="AE324" s="224" t="str">
        <f t="shared" si="34"/>
        <v>11.11</v>
      </c>
      <c r="AF324" s="9"/>
      <c r="AG324" s="218">
        <f>IF(COUNTIFS(TabSynthez[Test],"="&amp;$AE101&amp;".*",TabSynthez[Page1],"Indéterminé")&gt;0,1,0)</f>
        <v>0</v>
      </c>
      <c r="AH324" s="218">
        <f>IF(COUNTIFS(TabSynthez[Test],"="&amp;$AE101&amp;".*",TabSynthez[Page2],"Indéterminé")&gt;0,1,0)</f>
        <v>0</v>
      </c>
      <c r="AI324" s="218">
        <f>IF(COUNTIFS(TabSynthez[Test],"="&amp;$AE101&amp;".*",TabSynthez[Page3],"Indéterminé")&gt;0,1,0)</f>
        <v>0</v>
      </c>
      <c r="AJ324" s="218">
        <f>IF(COUNTIFS(TabSynthez[Test],"="&amp;$AE101&amp;".*",TabSynthez[Page4],"Indéterminé")&gt;0,1,0)</f>
        <v>0</v>
      </c>
      <c r="AK324" s="218">
        <f>IF(COUNTIFS(TabSynthez[Test],"="&amp;$AE101&amp;".*",TabSynthez[Page5],"Indéterminé")&gt;0,1,0)</f>
        <v>0</v>
      </c>
      <c r="AL324" s="218">
        <f>IF(COUNTIFS(TabSynthez[Test],"="&amp;$AE101&amp;".*",TabSynthez[Page6],"Indéterminé")&gt;0,1,0)</f>
        <v>0</v>
      </c>
      <c r="AM324" s="218">
        <f>IF(COUNTIFS(TabSynthez[Test],"="&amp;$AE101&amp;".*",TabSynthez[Page7],"Indéterminé")&gt;0,1,0)</f>
        <v>0</v>
      </c>
      <c r="AN324" s="218">
        <f>IF(COUNTIFS(TabSynthez[Test],"="&amp;$AE101&amp;".*",TabSynthez[Page8],"Indéterminé")&gt;0,1,0)</f>
        <v>0</v>
      </c>
      <c r="AO324" s="218">
        <f>IF(COUNTIFS(TabSynthez[Test],"="&amp;$AE101&amp;".*",TabSynthez[Page9],"Indéterminé")&gt;0,1,0)</f>
        <v>0</v>
      </c>
      <c r="AP324" s="218">
        <f>IF(COUNTIFS(TabSynthez[Test],"="&amp;$AE101&amp;".*",TabSynthez[Page10],"Indéterminé")&gt;0,1,0)</f>
        <v>0</v>
      </c>
      <c r="AQ324" s="218">
        <f>IF(COUNTIFS(TabSynthez[Test],"="&amp;$AE101&amp;".*",TabSynthez[Page11],"Indéterminé")&gt;0,1,0)</f>
        <v>0</v>
      </c>
      <c r="AR324" s="218">
        <f>IF(COUNTIFS(TabSynthez[Test],"="&amp;$AE101&amp;".*",TabSynthez[Page12],"Indéterminé")&gt;0,1,0)</f>
        <v>0</v>
      </c>
      <c r="AS324" s="218">
        <f>IF(COUNTIFS(TabSynthez[Test],"="&amp;$AE101&amp;".*",TabSynthez[Page13],"Indéterminé")&gt;0,1,0)</f>
        <v>0</v>
      </c>
      <c r="AT324" s="218">
        <f>IF(COUNTIFS(TabSynthez[Test],"="&amp;$AE101&amp;".*",TabSynthez[Page14],"Indéterminé")&gt;0,1,0)</f>
        <v>0</v>
      </c>
      <c r="AU324" s="218">
        <f>IF(COUNTIFS(TabSynthez[Test],"="&amp;$AE101&amp;".*",TabSynthez[Page15],"Indéterminé")&gt;0,1,0)</f>
        <v>0</v>
      </c>
      <c r="AV324" s="218">
        <f>IF(COUNTIFS(TabSynthez[Test],"="&amp;$AE101&amp;".*",TabSynthez[Page16],"Indéterminé")&gt;0,1,0)</f>
        <v>0</v>
      </c>
      <c r="AW324" s="218">
        <f>IF(COUNTIFS(TabSynthez[Test],"="&amp;$AE101&amp;".*",TabSynthez[Page17],"Indéterminé")&gt;0,1,0)</f>
        <v>0</v>
      </c>
      <c r="AX324" s="218">
        <f>IF(COUNTIFS(TabSynthez[Test],"="&amp;$AE101&amp;".*",TabSynthez[Page18],"Indéterminé")&gt;0,1,0)</f>
        <v>0</v>
      </c>
      <c r="AY324" s="218">
        <f>IF(COUNTIFS(TabSynthez[Test],"="&amp;$AE101&amp;".*",TabSynthez[Page19],"Indéterminé")&gt;0,1,0)</f>
        <v>0</v>
      </c>
      <c r="AZ324" s="218">
        <f>IF(COUNTIFS(TabSynthez[Test],"="&amp;$AE101&amp;".*",TabSynthez[Page20],"Indéterminé")&gt;0,1,0)</f>
        <v>0</v>
      </c>
      <c r="BA324" s="218">
        <f>IF(COUNTIFS(TabSynthez[Test],"="&amp;$AE101&amp;".*",TabSynthez[Page21],"Indéterminé")&gt;0,1,0)</f>
        <v>0</v>
      </c>
    </row>
    <row r="325" spans="30:53" x14ac:dyDescent="0.25">
      <c r="AD325" s="68"/>
      <c r="AE325" s="224" t="str">
        <f t="shared" si="34"/>
        <v>11.12</v>
      </c>
      <c r="AF325" s="9"/>
      <c r="AG325" s="218">
        <f>IF(COUNTIFS(TabSynthez[Test],"="&amp;$AE102&amp;".*",TabSynthez[Page1],"Indéterminé")&gt;0,1,0)</f>
        <v>0</v>
      </c>
      <c r="AH325" s="218">
        <f>IF(COUNTIFS(TabSynthez[Test],"="&amp;$AE102&amp;".*",TabSynthez[Page2],"Indéterminé")&gt;0,1,0)</f>
        <v>0</v>
      </c>
      <c r="AI325" s="218">
        <f>IF(COUNTIFS(TabSynthez[Test],"="&amp;$AE102&amp;".*",TabSynthez[Page3],"Indéterminé")&gt;0,1,0)</f>
        <v>0</v>
      </c>
      <c r="AJ325" s="218">
        <f>IF(COUNTIFS(TabSynthez[Test],"="&amp;$AE102&amp;".*",TabSynthez[Page4],"Indéterminé")&gt;0,1,0)</f>
        <v>0</v>
      </c>
      <c r="AK325" s="218">
        <f>IF(COUNTIFS(TabSynthez[Test],"="&amp;$AE102&amp;".*",TabSynthez[Page5],"Indéterminé")&gt;0,1,0)</f>
        <v>0</v>
      </c>
      <c r="AL325" s="218">
        <f>IF(COUNTIFS(TabSynthez[Test],"="&amp;$AE102&amp;".*",TabSynthez[Page6],"Indéterminé")&gt;0,1,0)</f>
        <v>0</v>
      </c>
      <c r="AM325" s="218">
        <f>IF(COUNTIFS(TabSynthez[Test],"="&amp;$AE102&amp;".*",TabSynthez[Page7],"Indéterminé")&gt;0,1,0)</f>
        <v>0</v>
      </c>
      <c r="AN325" s="218">
        <f>IF(COUNTIFS(TabSynthez[Test],"="&amp;$AE102&amp;".*",TabSynthez[Page8],"Indéterminé")&gt;0,1,0)</f>
        <v>0</v>
      </c>
      <c r="AO325" s="218">
        <f>IF(COUNTIFS(TabSynthez[Test],"="&amp;$AE102&amp;".*",TabSynthez[Page9],"Indéterminé")&gt;0,1,0)</f>
        <v>0</v>
      </c>
      <c r="AP325" s="218">
        <f>IF(COUNTIFS(TabSynthez[Test],"="&amp;$AE102&amp;".*",TabSynthez[Page10],"Indéterminé")&gt;0,1,0)</f>
        <v>0</v>
      </c>
      <c r="AQ325" s="218">
        <f>IF(COUNTIFS(TabSynthez[Test],"="&amp;$AE102&amp;".*",TabSynthez[Page11],"Indéterminé")&gt;0,1,0)</f>
        <v>0</v>
      </c>
      <c r="AR325" s="218">
        <f>IF(COUNTIFS(TabSynthez[Test],"="&amp;$AE102&amp;".*",TabSynthez[Page12],"Indéterminé")&gt;0,1,0)</f>
        <v>0</v>
      </c>
      <c r="AS325" s="218">
        <f>IF(COUNTIFS(TabSynthez[Test],"="&amp;$AE102&amp;".*",TabSynthez[Page13],"Indéterminé")&gt;0,1,0)</f>
        <v>0</v>
      </c>
      <c r="AT325" s="218">
        <f>IF(COUNTIFS(TabSynthez[Test],"="&amp;$AE102&amp;".*",TabSynthez[Page14],"Indéterminé")&gt;0,1,0)</f>
        <v>0</v>
      </c>
      <c r="AU325" s="218">
        <f>IF(COUNTIFS(TabSynthez[Test],"="&amp;$AE102&amp;".*",TabSynthez[Page15],"Indéterminé")&gt;0,1,0)</f>
        <v>0</v>
      </c>
      <c r="AV325" s="218">
        <f>IF(COUNTIFS(TabSynthez[Test],"="&amp;$AE102&amp;".*",TabSynthez[Page16],"Indéterminé")&gt;0,1,0)</f>
        <v>0</v>
      </c>
      <c r="AW325" s="218">
        <f>IF(COUNTIFS(TabSynthez[Test],"="&amp;$AE102&amp;".*",TabSynthez[Page17],"Indéterminé")&gt;0,1,0)</f>
        <v>0</v>
      </c>
      <c r="AX325" s="218">
        <f>IF(COUNTIFS(TabSynthez[Test],"="&amp;$AE102&amp;".*",TabSynthez[Page18],"Indéterminé")&gt;0,1,0)</f>
        <v>0</v>
      </c>
      <c r="AY325" s="218">
        <f>IF(COUNTIFS(TabSynthez[Test],"="&amp;$AE102&amp;".*",TabSynthez[Page19],"Indéterminé")&gt;0,1,0)</f>
        <v>0</v>
      </c>
      <c r="AZ325" s="218">
        <f>IF(COUNTIFS(TabSynthez[Test],"="&amp;$AE102&amp;".*",TabSynthez[Page20],"Indéterminé")&gt;0,1,0)</f>
        <v>0</v>
      </c>
      <c r="BA325" s="218">
        <f>IF(COUNTIFS(TabSynthez[Test],"="&amp;$AE102&amp;".*",TabSynthez[Page21],"Indéterminé")&gt;0,1,0)</f>
        <v>0</v>
      </c>
    </row>
    <row r="326" spans="30:53" x14ac:dyDescent="0.25">
      <c r="AD326" s="68"/>
      <c r="AE326" s="224" t="str">
        <f t="shared" si="34"/>
        <v>11.13</v>
      </c>
      <c r="AF326" s="9"/>
      <c r="AG326" s="218">
        <f>IF(COUNTIFS(TabSynthez[Test],"="&amp;$AE103&amp;".*",TabSynthez[Page1],"Indéterminé")&gt;0,1,0)</f>
        <v>0</v>
      </c>
      <c r="AH326" s="218">
        <f>IF(COUNTIFS(TabSynthez[Test],"="&amp;$AE103&amp;".*",TabSynthez[Page2],"Indéterminé")&gt;0,1,0)</f>
        <v>0</v>
      </c>
      <c r="AI326" s="218">
        <f>IF(COUNTIFS(TabSynthez[Test],"="&amp;$AE103&amp;".*",TabSynthez[Page3],"Indéterminé")&gt;0,1,0)</f>
        <v>0</v>
      </c>
      <c r="AJ326" s="218">
        <f>IF(COUNTIFS(TabSynthez[Test],"="&amp;$AE103&amp;".*",TabSynthez[Page4],"Indéterminé")&gt;0,1,0)</f>
        <v>0</v>
      </c>
      <c r="AK326" s="218">
        <f>IF(COUNTIFS(TabSynthez[Test],"="&amp;$AE103&amp;".*",TabSynthez[Page5],"Indéterminé")&gt;0,1,0)</f>
        <v>0</v>
      </c>
      <c r="AL326" s="218">
        <f>IF(COUNTIFS(TabSynthez[Test],"="&amp;$AE103&amp;".*",TabSynthez[Page6],"Indéterminé")&gt;0,1,0)</f>
        <v>0</v>
      </c>
      <c r="AM326" s="218">
        <f>IF(COUNTIFS(TabSynthez[Test],"="&amp;$AE103&amp;".*",TabSynthez[Page7],"Indéterminé")&gt;0,1,0)</f>
        <v>0</v>
      </c>
      <c r="AN326" s="218">
        <f>IF(COUNTIFS(TabSynthez[Test],"="&amp;$AE103&amp;".*",TabSynthez[Page8],"Indéterminé")&gt;0,1,0)</f>
        <v>0</v>
      </c>
      <c r="AO326" s="218">
        <f>IF(COUNTIFS(TabSynthez[Test],"="&amp;$AE103&amp;".*",TabSynthez[Page9],"Indéterminé")&gt;0,1,0)</f>
        <v>0</v>
      </c>
      <c r="AP326" s="218">
        <f>IF(COUNTIFS(TabSynthez[Test],"="&amp;$AE103&amp;".*",TabSynthez[Page10],"Indéterminé")&gt;0,1,0)</f>
        <v>0</v>
      </c>
      <c r="AQ326" s="218">
        <f>IF(COUNTIFS(TabSynthez[Test],"="&amp;$AE103&amp;".*",TabSynthez[Page11],"Indéterminé")&gt;0,1,0)</f>
        <v>0</v>
      </c>
      <c r="AR326" s="218">
        <f>IF(COUNTIFS(TabSynthez[Test],"="&amp;$AE103&amp;".*",TabSynthez[Page12],"Indéterminé")&gt;0,1,0)</f>
        <v>0</v>
      </c>
      <c r="AS326" s="218">
        <f>IF(COUNTIFS(TabSynthez[Test],"="&amp;$AE103&amp;".*",TabSynthez[Page13],"Indéterminé")&gt;0,1,0)</f>
        <v>0</v>
      </c>
      <c r="AT326" s="218">
        <f>IF(COUNTIFS(TabSynthez[Test],"="&amp;$AE103&amp;".*",TabSynthez[Page14],"Indéterminé")&gt;0,1,0)</f>
        <v>0</v>
      </c>
      <c r="AU326" s="218">
        <f>IF(COUNTIFS(TabSynthez[Test],"="&amp;$AE103&amp;".*",TabSynthez[Page15],"Indéterminé")&gt;0,1,0)</f>
        <v>0</v>
      </c>
      <c r="AV326" s="218">
        <f>IF(COUNTIFS(TabSynthez[Test],"="&amp;$AE103&amp;".*",TabSynthez[Page16],"Indéterminé")&gt;0,1,0)</f>
        <v>0</v>
      </c>
      <c r="AW326" s="218">
        <f>IF(COUNTIFS(TabSynthez[Test],"="&amp;$AE103&amp;".*",TabSynthez[Page17],"Indéterminé")&gt;0,1,0)</f>
        <v>0</v>
      </c>
      <c r="AX326" s="218">
        <f>IF(COUNTIFS(TabSynthez[Test],"="&amp;$AE103&amp;".*",TabSynthez[Page18],"Indéterminé")&gt;0,1,0)</f>
        <v>0</v>
      </c>
      <c r="AY326" s="218">
        <f>IF(COUNTIFS(TabSynthez[Test],"="&amp;$AE103&amp;".*",TabSynthez[Page19],"Indéterminé")&gt;0,1,0)</f>
        <v>0</v>
      </c>
      <c r="AZ326" s="218">
        <f>IF(COUNTIFS(TabSynthez[Test],"="&amp;$AE103&amp;".*",TabSynthez[Page20],"Indéterminé")&gt;0,1,0)</f>
        <v>0</v>
      </c>
      <c r="BA326" s="218">
        <f>IF(COUNTIFS(TabSynthez[Test],"="&amp;$AE103&amp;".*",TabSynthez[Page21],"Indéterminé")&gt;0,1,0)</f>
        <v>0</v>
      </c>
    </row>
    <row r="327" spans="30:53" x14ac:dyDescent="0.25">
      <c r="AD327" s="68"/>
      <c r="AE327" s="224" t="str">
        <f t="shared" si="34"/>
        <v>12.1</v>
      </c>
      <c r="AF327" s="9"/>
      <c r="AG327" s="218">
        <f>IF(COUNTIFS(TabSynthez[Test],"="&amp;$AE104&amp;".*",TabSynthez[Page1],"Indéterminé")&gt;0,1,0)</f>
        <v>0</v>
      </c>
      <c r="AH327" s="218">
        <f>IF(COUNTIFS(TabSynthez[Test],"="&amp;$AE104&amp;".*",TabSynthez[Page2],"Indéterminé")&gt;0,1,0)</f>
        <v>0</v>
      </c>
      <c r="AI327" s="218">
        <f>IF(COUNTIFS(TabSynthez[Test],"="&amp;$AE104&amp;".*",TabSynthez[Page3],"Indéterminé")&gt;0,1,0)</f>
        <v>0</v>
      </c>
      <c r="AJ327" s="218">
        <f>IF(COUNTIFS(TabSynthez[Test],"="&amp;$AE104&amp;".*",TabSynthez[Page4],"Indéterminé")&gt;0,1,0)</f>
        <v>0</v>
      </c>
      <c r="AK327" s="218">
        <f>IF(COUNTIFS(TabSynthez[Test],"="&amp;$AE104&amp;".*",TabSynthez[Page5],"Indéterminé")&gt;0,1,0)</f>
        <v>0</v>
      </c>
      <c r="AL327" s="218">
        <f>IF(COUNTIFS(TabSynthez[Test],"="&amp;$AE104&amp;".*",TabSynthez[Page6],"Indéterminé")&gt;0,1,0)</f>
        <v>0</v>
      </c>
      <c r="AM327" s="218">
        <f>IF(COUNTIFS(TabSynthez[Test],"="&amp;$AE104&amp;".*",TabSynthez[Page7],"Indéterminé")&gt;0,1,0)</f>
        <v>0</v>
      </c>
      <c r="AN327" s="218">
        <f>IF(COUNTIFS(TabSynthez[Test],"="&amp;$AE104&amp;".*",TabSynthez[Page8],"Indéterminé")&gt;0,1,0)</f>
        <v>0</v>
      </c>
      <c r="AO327" s="218">
        <f>IF(COUNTIFS(TabSynthez[Test],"="&amp;$AE104&amp;".*",TabSynthez[Page9],"Indéterminé")&gt;0,1,0)</f>
        <v>0</v>
      </c>
      <c r="AP327" s="218">
        <f>IF(COUNTIFS(TabSynthez[Test],"="&amp;$AE104&amp;".*",TabSynthez[Page10],"Indéterminé")&gt;0,1,0)</f>
        <v>0</v>
      </c>
      <c r="AQ327" s="218">
        <f>IF(COUNTIFS(TabSynthez[Test],"="&amp;$AE104&amp;".*",TabSynthez[Page11],"Indéterminé")&gt;0,1,0)</f>
        <v>0</v>
      </c>
      <c r="AR327" s="218">
        <f>IF(COUNTIFS(TabSynthez[Test],"="&amp;$AE104&amp;".*",TabSynthez[Page12],"Indéterminé")&gt;0,1,0)</f>
        <v>0</v>
      </c>
      <c r="AS327" s="218">
        <f>IF(COUNTIFS(TabSynthez[Test],"="&amp;$AE104&amp;".*",TabSynthez[Page13],"Indéterminé")&gt;0,1,0)</f>
        <v>0</v>
      </c>
      <c r="AT327" s="218">
        <f>IF(COUNTIFS(TabSynthez[Test],"="&amp;$AE104&amp;".*",TabSynthez[Page14],"Indéterminé")&gt;0,1,0)</f>
        <v>0</v>
      </c>
      <c r="AU327" s="218">
        <f>IF(COUNTIFS(TabSynthez[Test],"="&amp;$AE104&amp;".*",TabSynthez[Page15],"Indéterminé")&gt;0,1,0)</f>
        <v>0</v>
      </c>
      <c r="AV327" s="218">
        <f>IF(COUNTIFS(TabSynthez[Test],"="&amp;$AE104&amp;".*",TabSynthez[Page16],"Indéterminé")&gt;0,1,0)</f>
        <v>0</v>
      </c>
      <c r="AW327" s="218">
        <f>IF(COUNTIFS(TabSynthez[Test],"="&amp;$AE104&amp;".*",TabSynthez[Page17],"Indéterminé")&gt;0,1,0)</f>
        <v>0</v>
      </c>
      <c r="AX327" s="218">
        <f>IF(COUNTIFS(TabSynthez[Test],"="&amp;$AE104&amp;".*",TabSynthez[Page18],"Indéterminé")&gt;0,1,0)</f>
        <v>0</v>
      </c>
      <c r="AY327" s="218">
        <f>IF(COUNTIFS(TabSynthez[Test],"="&amp;$AE104&amp;".*",TabSynthez[Page19],"Indéterminé")&gt;0,1,0)</f>
        <v>0</v>
      </c>
      <c r="AZ327" s="218">
        <f>IF(COUNTIFS(TabSynthez[Test],"="&amp;$AE104&amp;".*",TabSynthez[Page20],"Indéterminé")&gt;0,1,0)</f>
        <v>0</v>
      </c>
      <c r="BA327" s="218">
        <f>IF(COUNTIFS(TabSynthez[Test],"="&amp;$AE104&amp;".*",TabSynthez[Page21],"Indéterminé")&gt;0,1,0)</f>
        <v>0</v>
      </c>
    </row>
    <row r="328" spans="30:53" x14ac:dyDescent="0.25">
      <c r="AD328" s="68"/>
      <c r="AE328" s="224" t="str">
        <f t="shared" si="34"/>
        <v>12.2</v>
      </c>
      <c r="AF328" s="9"/>
      <c r="AG328" s="218">
        <f>IF(COUNTIFS(TabSynthez[Test],"="&amp;$AE105&amp;".*",TabSynthez[Page1],"Indéterminé")&gt;0,1,0)</f>
        <v>0</v>
      </c>
      <c r="AH328" s="218">
        <f>IF(COUNTIFS(TabSynthez[Test],"="&amp;$AE105&amp;".*",TabSynthez[Page2],"Indéterminé")&gt;0,1,0)</f>
        <v>0</v>
      </c>
      <c r="AI328" s="218">
        <f>IF(COUNTIFS(TabSynthez[Test],"="&amp;$AE105&amp;".*",TabSynthez[Page3],"Indéterminé")&gt;0,1,0)</f>
        <v>0</v>
      </c>
      <c r="AJ328" s="218">
        <f>IF(COUNTIFS(TabSynthez[Test],"="&amp;$AE105&amp;".*",TabSynthez[Page4],"Indéterminé")&gt;0,1,0)</f>
        <v>0</v>
      </c>
      <c r="AK328" s="218">
        <f>IF(COUNTIFS(TabSynthez[Test],"="&amp;$AE105&amp;".*",TabSynthez[Page5],"Indéterminé")&gt;0,1,0)</f>
        <v>0</v>
      </c>
      <c r="AL328" s="218">
        <f>IF(COUNTIFS(TabSynthez[Test],"="&amp;$AE105&amp;".*",TabSynthez[Page6],"Indéterminé")&gt;0,1,0)</f>
        <v>0</v>
      </c>
      <c r="AM328" s="218">
        <f>IF(COUNTIFS(TabSynthez[Test],"="&amp;$AE105&amp;".*",TabSynthez[Page7],"Indéterminé")&gt;0,1,0)</f>
        <v>0</v>
      </c>
      <c r="AN328" s="218">
        <f>IF(COUNTIFS(TabSynthez[Test],"="&amp;$AE105&amp;".*",TabSynthez[Page8],"Indéterminé")&gt;0,1,0)</f>
        <v>0</v>
      </c>
      <c r="AO328" s="218">
        <f>IF(COUNTIFS(TabSynthez[Test],"="&amp;$AE105&amp;".*",TabSynthez[Page9],"Indéterminé")&gt;0,1,0)</f>
        <v>0</v>
      </c>
      <c r="AP328" s="218">
        <f>IF(COUNTIFS(TabSynthez[Test],"="&amp;$AE105&amp;".*",TabSynthez[Page10],"Indéterminé")&gt;0,1,0)</f>
        <v>0</v>
      </c>
      <c r="AQ328" s="218">
        <f>IF(COUNTIFS(TabSynthez[Test],"="&amp;$AE105&amp;".*",TabSynthez[Page11],"Indéterminé")&gt;0,1,0)</f>
        <v>0</v>
      </c>
      <c r="AR328" s="218">
        <f>IF(COUNTIFS(TabSynthez[Test],"="&amp;$AE105&amp;".*",TabSynthez[Page12],"Indéterminé")&gt;0,1,0)</f>
        <v>0</v>
      </c>
      <c r="AS328" s="218">
        <f>IF(COUNTIFS(TabSynthez[Test],"="&amp;$AE105&amp;".*",TabSynthez[Page13],"Indéterminé")&gt;0,1,0)</f>
        <v>0</v>
      </c>
      <c r="AT328" s="218">
        <f>IF(COUNTIFS(TabSynthez[Test],"="&amp;$AE105&amp;".*",TabSynthez[Page14],"Indéterminé")&gt;0,1,0)</f>
        <v>0</v>
      </c>
      <c r="AU328" s="218">
        <f>IF(COUNTIFS(TabSynthez[Test],"="&amp;$AE105&amp;".*",TabSynthez[Page15],"Indéterminé")&gt;0,1,0)</f>
        <v>0</v>
      </c>
      <c r="AV328" s="218">
        <f>IF(COUNTIFS(TabSynthez[Test],"="&amp;$AE105&amp;".*",TabSynthez[Page16],"Indéterminé")&gt;0,1,0)</f>
        <v>0</v>
      </c>
      <c r="AW328" s="218">
        <f>IF(COUNTIFS(TabSynthez[Test],"="&amp;$AE105&amp;".*",TabSynthez[Page17],"Indéterminé")&gt;0,1,0)</f>
        <v>0</v>
      </c>
      <c r="AX328" s="218">
        <f>IF(COUNTIFS(TabSynthez[Test],"="&amp;$AE105&amp;".*",TabSynthez[Page18],"Indéterminé")&gt;0,1,0)</f>
        <v>0</v>
      </c>
      <c r="AY328" s="218">
        <f>IF(COUNTIFS(TabSynthez[Test],"="&amp;$AE105&amp;".*",TabSynthez[Page19],"Indéterminé")&gt;0,1,0)</f>
        <v>0</v>
      </c>
      <c r="AZ328" s="218">
        <f>IF(COUNTIFS(TabSynthez[Test],"="&amp;$AE105&amp;".*",TabSynthez[Page20],"Indéterminé")&gt;0,1,0)</f>
        <v>0</v>
      </c>
      <c r="BA328" s="218">
        <f>IF(COUNTIFS(TabSynthez[Test],"="&amp;$AE105&amp;".*",TabSynthez[Page21],"Indéterminé")&gt;0,1,0)</f>
        <v>0</v>
      </c>
    </row>
    <row r="329" spans="30:53" x14ac:dyDescent="0.25">
      <c r="AD329" s="68"/>
      <c r="AE329" s="224" t="str">
        <f t="shared" si="34"/>
        <v>12.3</v>
      </c>
      <c r="AF329" s="9"/>
      <c r="AG329" s="218">
        <f>IF(COUNTIFS(TabSynthez[Test],"="&amp;$AE106&amp;".*",TabSynthez[Page1],"Indéterminé")&gt;0,1,0)</f>
        <v>0</v>
      </c>
      <c r="AH329" s="218">
        <f>IF(COUNTIFS(TabSynthez[Test],"="&amp;$AE106&amp;".*",TabSynthez[Page2],"Indéterminé")&gt;0,1,0)</f>
        <v>0</v>
      </c>
      <c r="AI329" s="218">
        <f>IF(COUNTIFS(TabSynthez[Test],"="&amp;$AE106&amp;".*",TabSynthez[Page3],"Indéterminé")&gt;0,1,0)</f>
        <v>0</v>
      </c>
      <c r="AJ329" s="218">
        <f>IF(COUNTIFS(TabSynthez[Test],"="&amp;$AE106&amp;".*",TabSynthez[Page4],"Indéterminé")&gt;0,1,0)</f>
        <v>0</v>
      </c>
      <c r="AK329" s="218">
        <f>IF(COUNTIFS(TabSynthez[Test],"="&amp;$AE106&amp;".*",TabSynthez[Page5],"Indéterminé")&gt;0,1,0)</f>
        <v>0</v>
      </c>
      <c r="AL329" s="218">
        <f>IF(COUNTIFS(TabSynthez[Test],"="&amp;$AE106&amp;".*",TabSynthez[Page6],"Indéterminé")&gt;0,1,0)</f>
        <v>0</v>
      </c>
      <c r="AM329" s="218">
        <f>IF(COUNTIFS(TabSynthez[Test],"="&amp;$AE106&amp;".*",TabSynthez[Page7],"Indéterminé")&gt;0,1,0)</f>
        <v>0</v>
      </c>
      <c r="AN329" s="218">
        <f>IF(COUNTIFS(TabSynthez[Test],"="&amp;$AE106&amp;".*",TabSynthez[Page8],"Indéterminé")&gt;0,1,0)</f>
        <v>0</v>
      </c>
      <c r="AO329" s="218">
        <f>IF(COUNTIFS(TabSynthez[Test],"="&amp;$AE106&amp;".*",TabSynthez[Page9],"Indéterminé")&gt;0,1,0)</f>
        <v>0</v>
      </c>
      <c r="AP329" s="218">
        <f>IF(COUNTIFS(TabSynthez[Test],"="&amp;$AE106&amp;".*",TabSynthez[Page10],"Indéterminé")&gt;0,1,0)</f>
        <v>0</v>
      </c>
      <c r="AQ329" s="218">
        <f>IF(COUNTIFS(TabSynthez[Test],"="&amp;$AE106&amp;".*",TabSynthez[Page11],"Indéterminé")&gt;0,1,0)</f>
        <v>0</v>
      </c>
      <c r="AR329" s="218">
        <f>IF(COUNTIFS(TabSynthez[Test],"="&amp;$AE106&amp;".*",TabSynthez[Page12],"Indéterminé")&gt;0,1,0)</f>
        <v>0</v>
      </c>
      <c r="AS329" s="218">
        <f>IF(COUNTIFS(TabSynthez[Test],"="&amp;$AE106&amp;".*",TabSynthez[Page13],"Indéterminé")&gt;0,1,0)</f>
        <v>0</v>
      </c>
      <c r="AT329" s="218">
        <f>IF(COUNTIFS(TabSynthez[Test],"="&amp;$AE106&amp;".*",TabSynthez[Page14],"Indéterminé")&gt;0,1,0)</f>
        <v>0</v>
      </c>
      <c r="AU329" s="218">
        <f>IF(COUNTIFS(TabSynthez[Test],"="&amp;$AE106&amp;".*",TabSynthez[Page15],"Indéterminé")&gt;0,1,0)</f>
        <v>0</v>
      </c>
      <c r="AV329" s="218">
        <f>IF(COUNTIFS(TabSynthez[Test],"="&amp;$AE106&amp;".*",TabSynthez[Page16],"Indéterminé")&gt;0,1,0)</f>
        <v>0</v>
      </c>
      <c r="AW329" s="218">
        <f>IF(COUNTIFS(TabSynthez[Test],"="&amp;$AE106&amp;".*",TabSynthez[Page17],"Indéterminé")&gt;0,1,0)</f>
        <v>0</v>
      </c>
      <c r="AX329" s="218">
        <f>IF(COUNTIFS(TabSynthez[Test],"="&amp;$AE106&amp;".*",TabSynthez[Page18],"Indéterminé")&gt;0,1,0)</f>
        <v>0</v>
      </c>
      <c r="AY329" s="218">
        <f>IF(COUNTIFS(TabSynthez[Test],"="&amp;$AE106&amp;".*",TabSynthez[Page19],"Indéterminé")&gt;0,1,0)</f>
        <v>0</v>
      </c>
      <c r="AZ329" s="218">
        <f>IF(COUNTIFS(TabSynthez[Test],"="&amp;$AE106&amp;".*",TabSynthez[Page20],"Indéterminé")&gt;0,1,0)</f>
        <v>0</v>
      </c>
      <c r="BA329" s="218">
        <f>IF(COUNTIFS(TabSynthez[Test],"="&amp;$AE106&amp;".*",TabSynthez[Page21],"Indéterminé")&gt;0,1,0)</f>
        <v>0</v>
      </c>
    </row>
    <row r="330" spans="30:53" x14ac:dyDescent="0.25">
      <c r="AD330" s="68"/>
      <c r="AE330" s="224" t="str">
        <f t="shared" si="34"/>
        <v>12.4</v>
      </c>
      <c r="AF330" s="9"/>
      <c r="AG330" s="218">
        <f>IF(COUNTIFS(TabSynthez[Test],"="&amp;$AE107&amp;".*",TabSynthez[Page1],"Indéterminé")&gt;0,1,0)</f>
        <v>0</v>
      </c>
      <c r="AH330" s="218">
        <f>IF(COUNTIFS(TabSynthez[Test],"="&amp;$AE107&amp;".*",TabSynthez[Page2],"Indéterminé")&gt;0,1,0)</f>
        <v>0</v>
      </c>
      <c r="AI330" s="218">
        <f>IF(COUNTIFS(TabSynthez[Test],"="&amp;$AE107&amp;".*",TabSynthez[Page3],"Indéterminé")&gt;0,1,0)</f>
        <v>0</v>
      </c>
      <c r="AJ330" s="218">
        <f>IF(COUNTIFS(TabSynthez[Test],"="&amp;$AE107&amp;".*",TabSynthez[Page4],"Indéterminé")&gt;0,1,0)</f>
        <v>0</v>
      </c>
      <c r="AK330" s="218">
        <f>IF(COUNTIFS(TabSynthez[Test],"="&amp;$AE107&amp;".*",TabSynthez[Page5],"Indéterminé")&gt;0,1,0)</f>
        <v>0</v>
      </c>
      <c r="AL330" s="218">
        <f>IF(COUNTIFS(TabSynthez[Test],"="&amp;$AE107&amp;".*",TabSynthez[Page6],"Indéterminé")&gt;0,1,0)</f>
        <v>0</v>
      </c>
      <c r="AM330" s="218">
        <f>IF(COUNTIFS(TabSynthez[Test],"="&amp;$AE107&amp;".*",TabSynthez[Page7],"Indéterminé")&gt;0,1,0)</f>
        <v>0</v>
      </c>
      <c r="AN330" s="218">
        <f>IF(COUNTIFS(TabSynthez[Test],"="&amp;$AE107&amp;".*",TabSynthez[Page8],"Indéterminé")&gt;0,1,0)</f>
        <v>0</v>
      </c>
      <c r="AO330" s="218">
        <f>IF(COUNTIFS(TabSynthez[Test],"="&amp;$AE107&amp;".*",TabSynthez[Page9],"Indéterminé")&gt;0,1,0)</f>
        <v>0</v>
      </c>
      <c r="AP330" s="218">
        <f>IF(COUNTIFS(TabSynthez[Test],"="&amp;$AE107&amp;".*",TabSynthez[Page10],"Indéterminé")&gt;0,1,0)</f>
        <v>0</v>
      </c>
      <c r="AQ330" s="218">
        <f>IF(COUNTIFS(TabSynthez[Test],"="&amp;$AE107&amp;".*",TabSynthez[Page11],"Indéterminé")&gt;0,1,0)</f>
        <v>0</v>
      </c>
      <c r="AR330" s="218">
        <f>IF(COUNTIFS(TabSynthez[Test],"="&amp;$AE107&amp;".*",TabSynthez[Page12],"Indéterminé")&gt;0,1,0)</f>
        <v>0</v>
      </c>
      <c r="AS330" s="218">
        <f>IF(COUNTIFS(TabSynthez[Test],"="&amp;$AE107&amp;".*",TabSynthez[Page13],"Indéterminé")&gt;0,1,0)</f>
        <v>0</v>
      </c>
      <c r="AT330" s="218">
        <f>IF(COUNTIFS(TabSynthez[Test],"="&amp;$AE107&amp;".*",TabSynthez[Page14],"Indéterminé")&gt;0,1,0)</f>
        <v>0</v>
      </c>
      <c r="AU330" s="218">
        <f>IF(COUNTIFS(TabSynthez[Test],"="&amp;$AE107&amp;".*",TabSynthez[Page15],"Indéterminé")&gt;0,1,0)</f>
        <v>0</v>
      </c>
      <c r="AV330" s="218">
        <f>IF(COUNTIFS(TabSynthez[Test],"="&amp;$AE107&amp;".*",TabSynthez[Page16],"Indéterminé")&gt;0,1,0)</f>
        <v>0</v>
      </c>
      <c r="AW330" s="218">
        <f>IF(COUNTIFS(TabSynthez[Test],"="&amp;$AE107&amp;".*",TabSynthez[Page17],"Indéterminé")&gt;0,1,0)</f>
        <v>0</v>
      </c>
      <c r="AX330" s="218">
        <f>IF(COUNTIFS(TabSynthez[Test],"="&amp;$AE107&amp;".*",TabSynthez[Page18],"Indéterminé")&gt;0,1,0)</f>
        <v>0</v>
      </c>
      <c r="AY330" s="218">
        <f>IF(COUNTIFS(TabSynthez[Test],"="&amp;$AE107&amp;".*",TabSynthez[Page19],"Indéterminé")&gt;0,1,0)</f>
        <v>0</v>
      </c>
      <c r="AZ330" s="218">
        <f>IF(COUNTIFS(TabSynthez[Test],"="&amp;$AE107&amp;".*",TabSynthez[Page20],"Indéterminé")&gt;0,1,0)</f>
        <v>0</v>
      </c>
      <c r="BA330" s="218">
        <f>IF(COUNTIFS(TabSynthez[Test],"="&amp;$AE107&amp;".*",TabSynthez[Page21],"Indéterminé")&gt;0,1,0)</f>
        <v>0</v>
      </c>
    </row>
    <row r="331" spans="30:53" x14ac:dyDescent="0.25">
      <c r="AD331" s="68"/>
      <c r="AE331" s="224" t="str">
        <f t="shared" si="34"/>
        <v>12.5</v>
      </c>
      <c r="AF331" s="9"/>
      <c r="AG331" s="218">
        <f>IF(COUNTIFS(TabSynthez[Test],"="&amp;$AE108&amp;".*",TabSynthez[Page1],"Indéterminé")&gt;0,1,0)</f>
        <v>0</v>
      </c>
      <c r="AH331" s="218">
        <f>IF(COUNTIFS(TabSynthez[Test],"="&amp;$AE108&amp;".*",TabSynthez[Page2],"Indéterminé")&gt;0,1,0)</f>
        <v>0</v>
      </c>
      <c r="AI331" s="218">
        <f>IF(COUNTIFS(TabSynthez[Test],"="&amp;$AE108&amp;".*",TabSynthez[Page3],"Indéterminé")&gt;0,1,0)</f>
        <v>0</v>
      </c>
      <c r="AJ331" s="218">
        <f>IF(COUNTIFS(TabSynthez[Test],"="&amp;$AE108&amp;".*",TabSynthez[Page4],"Indéterminé")&gt;0,1,0)</f>
        <v>0</v>
      </c>
      <c r="AK331" s="218">
        <f>IF(COUNTIFS(TabSynthez[Test],"="&amp;$AE108&amp;".*",TabSynthez[Page5],"Indéterminé")&gt;0,1,0)</f>
        <v>0</v>
      </c>
      <c r="AL331" s="218">
        <f>IF(COUNTIFS(TabSynthez[Test],"="&amp;$AE108&amp;".*",TabSynthez[Page6],"Indéterminé")&gt;0,1,0)</f>
        <v>0</v>
      </c>
      <c r="AM331" s="218">
        <f>IF(COUNTIFS(TabSynthez[Test],"="&amp;$AE108&amp;".*",TabSynthez[Page7],"Indéterminé")&gt;0,1,0)</f>
        <v>0</v>
      </c>
      <c r="AN331" s="218">
        <f>IF(COUNTIFS(TabSynthez[Test],"="&amp;$AE108&amp;".*",TabSynthez[Page8],"Indéterminé")&gt;0,1,0)</f>
        <v>0</v>
      </c>
      <c r="AO331" s="218">
        <f>IF(COUNTIFS(TabSynthez[Test],"="&amp;$AE108&amp;".*",TabSynthez[Page9],"Indéterminé")&gt;0,1,0)</f>
        <v>0</v>
      </c>
      <c r="AP331" s="218">
        <f>IF(COUNTIFS(TabSynthez[Test],"="&amp;$AE108&amp;".*",TabSynthez[Page10],"Indéterminé")&gt;0,1,0)</f>
        <v>0</v>
      </c>
      <c r="AQ331" s="218">
        <f>IF(COUNTIFS(TabSynthez[Test],"="&amp;$AE108&amp;".*",TabSynthez[Page11],"Indéterminé")&gt;0,1,0)</f>
        <v>0</v>
      </c>
      <c r="AR331" s="218">
        <f>IF(COUNTIFS(TabSynthez[Test],"="&amp;$AE108&amp;".*",TabSynthez[Page12],"Indéterminé")&gt;0,1,0)</f>
        <v>0</v>
      </c>
      <c r="AS331" s="218">
        <f>IF(COUNTIFS(TabSynthez[Test],"="&amp;$AE108&amp;".*",TabSynthez[Page13],"Indéterminé")&gt;0,1,0)</f>
        <v>0</v>
      </c>
      <c r="AT331" s="218">
        <f>IF(COUNTIFS(TabSynthez[Test],"="&amp;$AE108&amp;".*",TabSynthez[Page14],"Indéterminé")&gt;0,1,0)</f>
        <v>0</v>
      </c>
      <c r="AU331" s="218">
        <f>IF(COUNTIFS(TabSynthez[Test],"="&amp;$AE108&amp;".*",TabSynthez[Page15],"Indéterminé")&gt;0,1,0)</f>
        <v>0</v>
      </c>
      <c r="AV331" s="218">
        <f>IF(COUNTIFS(TabSynthez[Test],"="&amp;$AE108&amp;".*",TabSynthez[Page16],"Indéterminé")&gt;0,1,0)</f>
        <v>0</v>
      </c>
      <c r="AW331" s="218">
        <f>IF(COUNTIFS(TabSynthez[Test],"="&amp;$AE108&amp;".*",TabSynthez[Page17],"Indéterminé")&gt;0,1,0)</f>
        <v>0</v>
      </c>
      <c r="AX331" s="218">
        <f>IF(COUNTIFS(TabSynthez[Test],"="&amp;$AE108&amp;".*",TabSynthez[Page18],"Indéterminé")&gt;0,1,0)</f>
        <v>0</v>
      </c>
      <c r="AY331" s="218">
        <f>IF(COUNTIFS(TabSynthez[Test],"="&amp;$AE108&amp;".*",TabSynthez[Page19],"Indéterminé")&gt;0,1,0)</f>
        <v>0</v>
      </c>
      <c r="AZ331" s="218">
        <f>IF(COUNTIFS(TabSynthez[Test],"="&amp;$AE108&amp;".*",TabSynthez[Page20],"Indéterminé")&gt;0,1,0)</f>
        <v>0</v>
      </c>
      <c r="BA331" s="218">
        <f>IF(COUNTIFS(TabSynthez[Test],"="&amp;$AE108&amp;".*",TabSynthez[Page21],"Indéterminé")&gt;0,1,0)</f>
        <v>0</v>
      </c>
    </row>
    <row r="332" spans="30:53" x14ac:dyDescent="0.25">
      <c r="AD332" s="68"/>
      <c r="AE332" s="224" t="str">
        <f t="shared" si="34"/>
        <v>12.6</v>
      </c>
      <c r="AF332" s="9"/>
      <c r="AG332" s="218">
        <f>IF(COUNTIFS(TabSynthez[Test],"="&amp;$AE109&amp;".*",TabSynthez[Page1],"Indéterminé")&gt;0,1,0)</f>
        <v>0</v>
      </c>
      <c r="AH332" s="218">
        <f>IF(COUNTIFS(TabSynthez[Test],"="&amp;$AE109&amp;".*",TabSynthez[Page2],"Indéterminé")&gt;0,1,0)</f>
        <v>0</v>
      </c>
      <c r="AI332" s="218">
        <f>IF(COUNTIFS(TabSynthez[Test],"="&amp;$AE109&amp;".*",TabSynthez[Page3],"Indéterminé")&gt;0,1,0)</f>
        <v>0</v>
      </c>
      <c r="AJ332" s="218">
        <f>IF(COUNTIFS(TabSynthez[Test],"="&amp;$AE109&amp;".*",TabSynthez[Page4],"Indéterminé")&gt;0,1,0)</f>
        <v>0</v>
      </c>
      <c r="AK332" s="218">
        <f>IF(COUNTIFS(TabSynthez[Test],"="&amp;$AE109&amp;".*",TabSynthez[Page5],"Indéterminé")&gt;0,1,0)</f>
        <v>0</v>
      </c>
      <c r="AL332" s="218">
        <f>IF(COUNTIFS(TabSynthez[Test],"="&amp;$AE109&amp;".*",TabSynthez[Page6],"Indéterminé")&gt;0,1,0)</f>
        <v>0</v>
      </c>
      <c r="AM332" s="218">
        <f>IF(COUNTIFS(TabSynthez[Test],"="&amp;$AE109&amp;".*",TabSynthez[Page7],"Indéterminé")&gt;0,1,0)</f>
        <v>0</v>
      </c>
      <c r="AN332" s="218">
        <f>IF(COUNTIFS(TabSynthez[Test],"="&amp;$AE109&amp;".*",TabSynthez[Page8],"Indéterminé")&gt;0,1,0)</f>
        <v>0</v>
      </c>
      <c r="AO332" s="218">
        <f>IF(COUNTIFS(TabSynthez[Test],"="&amp;$AE109&amp;".*",TabSynthez[Page9],"Indéterminé")&gt;0,1,0)</f>
        <v>0</v>
      </c>
      <c r="AP332" s="218">
        <f>IF(COUNTIFS(TabSynthez[Test],"="&amp;$AE109&amp;".*",TabSynthez[Page10],"Indéterminé")&gt;0,1,0)</f>
        <v>0</v>
      </c>
      <c r="AQ332" s="218">
        <f>IF(COUNTIFS(TabSynthez[Test],"="&amp;$AE109&amp;".*",TabSynthez[Page11],"Indéterminé")&gt;0,1,0)</f>
        <v>0</v>
      </c>
      <c r="AR332" s="218">
        <f>IF(COUNTIFS(TabSynthez[Test],"="&amp;$AE109&amp;".*",TabSynthez[Page12],"Indéterminé")&gt;0,1,0)</f>
        <v>0</v>
      </c>
      <c r="AS332" s="218">
        <f>IF(COUNTIFS(TabSynthez[Test],"="&amp;$AE109&amp;".*",TabSynthez[Page13],"Indéterminé")&gt;0,1,0)</f>
        <v>0</v>
      </c>
      <c r="AT332" s="218">
        <f>IF(COUNTIFS(TabSynthez[Test],"="&amp;$AE109&amp;".*",TabSynthez[Page14],"Indéterminé")&gt;0,1,0)</f>
        <v>0</v>
      </c>
      <c r="AU332" s="218">
        <f>IF(COUNTIFS(TabSynthez[Test],"="&amp;$AE109&amp;".*",TabSynthez[Page15],"Indéterminé")&gt;0,1,0)</f>
        <v>0</v>
      </c>
      <c r="AV332" s="218">
        <f>IF(COUNTIFS(TabSynthez[Test],"="&amp;$AE109&amp;".*",TabSynthez[Page16],"Indéterminé")&gt;0,1,0)</f>
        <v>0</v>
      </c>
      <c r="AW332" s="218">
        <f>IF(COUNTIFS(TabSynthez[Test],"="&amp;$AE109&amp;".*",TabSynthez[Page17],"Indéterminé")&gt;0,1,0)</f>
        <v>0</v>
      </c>
      <c r="AX332" s="218">
        <f>IF(COUNTIFS(TabSynthez[Test],"="&amp;$AE109&amp;".*",TabSynthez[Page18],"Indéterminé")&gt;0,1,0)</f>
        <v>0</v>
      </c>
      <c r="AY332" s="218">
        <f>IF(COUNTIFS(TabSynthez[Test],"="&amp;$AE109&amp;".*",TabSynthez[Page19],"Indéterminé")&gt;0,1,0)</f>
        <v>0</v>
      </c>
      <c r="AZ332" s="218">
        <f>IF(COUNTIFS(TabSynthez[Test],"="&amp;$AE109&amp;".*",TabSynthez[Page20],"Indéterminé")&gt;0,1,0)</f>
        <v>0</v>
      </c>
      <c r="BA332" s="218">
        <f>IF(COUNTIFS(TabSynthez[Test],"="&amp;$AE109&amp;".*",TabSynthez[Page21],"Indéterminé")&gt;0,1,0)</f>
        <v>0</v>
      </c>
    </row>
    <row r="333" spans="30:53" x14ac:dyDescent="0.25">
      <c r="AD333" s="68"/>
      <c r="AE333" s="224" t="str">
        <f t="shared" si="34"/>
        <v>12.7</v>
      </c>
      <c r="AF333" s="9"/>
      <c r="AG333" s="218">
        <f>IF(COUNTIFS(TabSynthez[Test],"="&amp;$AE110&amp;".*",TabSynthez[Page1],"Indéterminé")&gt;0,1,0)</f>
        <v>0</v>
      </c>
      <c r="AH333" s="218">
        <f>IF(COUNTIFS(TabSynthez[Test],"="&amp;$AE110&amp;".*",TabSynthez[Page2],"Indéterminé")&gt;0,1,0)</f>
        <v>0</v>
      </c>
      <c r="AI333" s="218">
        <f>IF(COUNTIFS(TabSynthez[Test],"="&amp;$AE110&amp;".*",TabSynthez[Page3],"Indéterminé")&gt;0,1,0)</f>
        <v>0</v>
      </c>
      <c r="AJ333" s="218">
        <f>IF(COUNTIFS(TabSynthez[Test],"="&amp;$AE110&amp;".*",TabSynthez[Page4],"Indéterminé")&gt;0,1,0)</f>
        <v>0</v>
      </c>
      <c r="AK333" s="218">
        <f>IF(COUNTIFS(TabSynthez[Test],"="&amp;$AE110&amp;".*",TabSynthez[Page5],"Indéterminé")&gt;0,1,0)</f>
        <v>0</v>
      </c>
      <c r="AL333" s="218">
        <f>IF(COUNTIFS(TabSynthez[Test],"="&amp;$AE110&amp;".*",TabSynthez[Page6],"Indéterminé")&gt;0,1,0)</f>
        <v>0</v>
      </c>
      <c r="AM333" s="218">
        <f>IF(COUNTIFS(TabSynthez[Test],"="&amp;$AE110&amp;".*",TabSynthez[Page7],"Indéterminé")&gt;0,1,0)</f>
        <v>0</v>
      </c>
      <c r="AN333" s="218">
        <f>IF(COUNTIFS(TabSynthez[Test],"="&amp;$AE110&amp;".*",TabSynthez[Page8],"Indéterminé")&gt;0,1,0)</f>
        <v>0</v>
      </c>
      <c r="AO333" s="218">
        <f>IF(COUNTIFS(TabSynthez[Test],"="&amp;$AE110&amp;".*",TabSynthez[Page9],"Indéterminé")&gt;0,1,0)</f>
        <v>0</v>
      </c>
      <c r="AP333" s="218">
        <f>IF(COUNTIFS(TabSynthez[Test],"="&amp;$AE110&amp;".*",TabSynthez[Page10],"Indéterminé")&gt;0,1,0)</f>
        <v>0</v>
      </c>
      <c r="AQ333" s="218">
        <f>IF(COUNTIFS(TabSynthez[Test],"="&amp;$AE110&amp;".*",TabSynthez[Page11],"Indéterminé")&gt;0,1,0)</f>
        <v>0</v>
      </c>
      <c r="AR333" s="218">
        <f>IF(COUNTIFS(TabSynthez[Test],"="&amp;$AE110&amp;".*",TabSynthez[Page12],"Indéterminé")&gt;0,1,0)</f>
        <v>0</v>
      </c>
      <c r="AS333" s="218">
        <f>IF(COUNTIFS(TabSynthez[Test],"="&amp;$AE110&amp;".*",TabSynthez[Page13],"Indéterminé")&gt;0,1,0)</f>
        <v>0</v>
      </c>
      <c r="AT333" s="218">
        <f>IF(COUNTIFS(TabSynthez[Test],"="&amp;$AE110&amp;".*",TabSynthez[Page14],"Indéterminé")&gt;0,1,0)</f>
        <v>0</v>
      </c>
      <c r="AU333" s="218">
        <f>IF(COUNTIFS(TabSynthez[Test],"="&amp;$AE110&amp;".*",TabSynthez[Page15],"Indéterminé")&gt;0,1,0)</f>
        <v>0</v>
      </c>
      <c r="AV333" s="218">
        <f>IF(COUNTIFS(TabSynthez[Test],"="&amp;$AE110&amp;".*",TabSynthez[Page16],"Indéterminé")&gt;0,1,0)</f>
        <v>0</v>
      </c>
      <c r="AW333" s="218">
        <f>IF(COUNTIFS(TabSynthez[Test],"="&amp;$AE110&amp;".*",TabSynthez[Page17],"Indéterminé")&gt;0,1,0)</f>
        <v>0</v>
      </c>
      <c r="AX333" s="218">
        <f>IF(COUNTIFS(TabSynthez[Test],"="&amp;$AE110&amp;".*",TabSynthez[Page18],"Indéterminé")&gt;0,1,0)</f>
        <v>0</v>
      </c>
      <c r="AY333" s="218">
        <f>IF(COUNTIFS(TabSynthez[Test],"="&amp;$AE110&amp;".*",TabSynthez[Page19],"Indéterminé")&gt;0,1,0)</f>
        <v>0</v>
      </c>
      <c r="AZ333" s="218">
        <f>IF(COUNTIFS(TabSynthez[Test],"="&amp;$AE110&amp;".*",TabSynthez[Page20],"Indéterminé")&gt;0,1,0)</f>
        <v>0</v>
      </c>
      <c r="BA333" s="218">
        <f>IF(COUNTIFS(TabSynthez[Test],"="&amp;$AE110&amp;".*",TabSynthez[Page21],"Indéterminé")&gt;0,1,0)</f>
        <v>0</v>
      </c>
    </row>
    <row r="334" spans="30:53" x14ac:dyDescent="0.25">
      <c r="AD334" s="68"/>
      <c r="AE334" s="224" t="str">
        <f t="shared" si="34"/>
        <v>12.8</v>
      </c>
      <c r="AF334" s="9"/>
      <c r="AG334" s="218">
        <f>IF(COUNTIFS(TabSynthez[Test],"="&amp;$AE111&amp;".*",TabSynthez[Page1],"Indéterminé")&gt;0,1,0)</f>
        <v>0</v>
      </c>
      <c r="AH334" s="218">
        <f>IF(COUNTIFS(TabSynthez[Test],"="&amp;$AE111&amp;".*",TabSynthez[Page2],"Indéterminé")&gt;0,1,0)</f>
        <v>0</v>
      </c>
      <c r="AI334" s="218">
        <f>IF(COUNTIFS(TabSynthez[Test],"="&amp;$AE111&amp;".*",TabSynthez[Page3],"Indéterminé")&gt;0,1,0)</f>
        <v>0</v>
      </c>
      <c r="AJ334" s="218">
        <f>IF(COUNTIFS(TabSynthez[Test],"="&amp;$AE111&amp;".*",TabSynthez[Page4],"Indéterminé")&gt;0,1,0)</f>
        <v>0</v>
      </c>
      <c r="AK334" s="218">
        <f>IF(COUNTIFS(TabSynthez[Test],"="&amp;$AE111&amp;".*",TabSynthez[Page5],"Indéterminé")&gt;0,1,0)</f>
        <v>0</v>
      </c>
      <c r="AL334" s="218">
        <f>IF(COUNTIFS(TabSynthez[Test],"="&amp;$AE111&amp;".*",TabSynthez[Page6],"Indéterminé")&gt;0,1,0)</f>
        <v>0</v>
      </c>
      <c r="AM334" s="218">
        <f>IF(COUNTIFS(TabSynthez[Test],"="&amp;$AE111&amp;".*",TabSynthez[Page7],"Indéterminé")&gt;0,1,0)</f>
        <v>0</v>
      </c>
      <c r="AN334" s="218">
        <f>IF(COUNTIFS(TabSynthez[Test],"="&amp;$AE111&amp;".*",TabSynthez[Page8],"Indéterminé")&gt;0,1,0)</f>
        <v>0</v>
      </c>
      <c r="AO334" s="218">
        <f>IF(COUNTIFS(TabSynthez[Test],"="&amp;$AE111&amp;".*",TabSynthez[Page9],"Indéterminé")&gt;0,1,0)</f>
        <v>0</v>
      </c>
      <c r="AP334" s="218">
        <f>IF(COUNTIFS(TabSynthez[Test],"="&amp;$AE111&amp;".*",TabSynthez[Page10],"Indéterminé")&gt;0,1,0)</f>
        <v>0</v>
      </c>
      <c r="AQ334" s="218">
        <f>IF(COUNTIFS(TabSynthez[Test],"="&amp;$AE111&amp;".*",TabSynthez[Page11],"Indéterminé")&gt;0,1,0)</f>
        <v>0</v>
      </c>
      <c r="AR334" s="218">
        <f>IF(COUNTIFS(TabSynthez[Test],"="&amp;$AE111&amp;".*",TabSynthez[Page12],"Indéterminé")&gt;0,1,0)</f>
        <v>0</v>
      </c>
      <c r="AS334" s="218">
        <f>IF(COUNTIFS(TabSynthez[Test],"="&amp;$AE111&amp;".*",TabSynthez[Page13],"Indéterminé")&gt;0,1,0)</f>
        <v>0</v>
      </c>
      <c r="AT334" s="218">
        <f>IF(COUNTIFS(TabSynthez[Test],"="&amp;$AE111&amp;".*",TabSynthez[Page14],"Indéterminé")&gt;0,1,0)</f>
        <v>0</v>
      </c>
      <c r="AU334" s="218">
        <f>IF(COUNTIFS(TabSynthez[Test],"="&amp;$AE111&amp;".*",TabSynthez[Page15],"Indéterminé")&gt;0,1,0)</f>
        <v>0</v>
      </c>
      <c r="AV334" s="218">
        <f>IF(COUNTIFS(TabSynthez[Test],"="&amp;$AE111&amp;".*",TabSynthez[Page16],"Indéterminé")&gt;0,1,0)</f>
        <v>0</v>
      </c>
      <c r="AW334" s="218">
        <f>IF(COUNTIFS(TabSynthez[Test],"="&amp;$AE111&amp;".*",TabSynthez[Page17],"Indéterminé")&gt;0,1,0)</f>
        <v>0</v>
      </c>
      <c r="AX334" s="218">
        <f>IF(COUNTIFS(TabSynthez[Test],"="&amp;$AE111&amp;".*",TabSynthez[Page18],"Indéterminé")&gt;0,1,0)</f>
        <v>0</v>
      </c>
      <c r="AY334" s="218">
        <f>IF(COUNTIFS(TabSynthez[Test],"="&amp;$AE111&amp;".*",TabSynthez[Page19],"Indéterminé")&gt;0,1,0)</f>
        <v>0</v>
      </c>
      <c r="AZ334" s="218">
        <f>IF(COUNTIFS(TabSynthez[Test],"="&amp;$AE111&amp;".*",TabSynthez[Page20],"Indéterminé")&gt;0,1,0)</f>
        <v>0</v>
      </c>
      <c r="BA334" s="218">
        <f>IF(COUNTIFS(TabSynthez[Test],"="&amp;$AE111&amp;".*",TabSynthez[Page21],"Indéterminé")&gt;0,1,0)</f>
        <v>0</v>
      </c>
    </row>
    <row r="335" spans="30:53" x14ac:dyDescent="0.25">
      <c r="AD335" s="68"/>
      <c r="AE335" s="224" t="str">
        <f t="shared" si="34"/>
        <v>12.9</v>
      </c>
      <c r="AF335" s="9"/>
      <c r="AG335" s="218">
        <f>IF(COUNTIFS(TabSynthez[Test],"="&amp;$AE112&amp;".*",TabSynthez[Page1],"Indéterminé")&gt;0,1,0)</f>
        <v>0</v>
      </c>
      <c r="AH335" s="218">
        <f>IF(COUNTIFS(TabSynthez[Test],"="&amp;$AE112&amp;".*",TabSynthez[Page2],"Indéterminé")&gt;0,1,0)</f>
        <v>0</v>
      </c>
      <c r="AI335" s="218">
        <f>IF(COUNTIFS(TabSynthez[Test],"="&amp;$AE112&amp;".*",TabSynthez[Page3],"Indéterminé")&gt;0,1,0)</f>
        <v>0</v>
      </c>
      <c r="AJ335" s="218">
        <f>IF(COUNTIFS(TabSynthez[Test],"="&amp;$AE112&amp;".*",TabSynthez[Page4],"Indéterminé")&gt;0,1,0)</f>
        <v>0</v>
      </c>
      <c r="AK335" s="218">
        <f>IF(COUNTIFS(TabSynthez[Test],"="&amp;$AE112&amp;".*",TabSynthez[Page5],"Indéterminé")&gt;0,1,0)</f>
        <v>0</v>
      </c>
      <c r="AL335" s="218">
        <f>IF(COUNTIFS(TabSynthez[Test],"="&amp;$AE112&amp;".*",TabSynthez[Page6],"Indéterminé")&gt;0,1,0)</f>
        <v>0</v>
      </c>
      <c r="AM335" s="218">
        <f>IF(COUNTIFS(TabSynthez[Test],"="&amp;$AE112&amp;".*",TabSynthez[Page7],"Indéterminé")&gt;0,1,0)</f>
        <v>0</v>
      </c>
      <c r="AN335" s="218">
        <f>IF(COUNTIFS(TabSynthez[Test],"="&amp;$AE112&amp;".*",TabSynthez[Page8],"Indéterminé")&gt;0,1,0)</f>
        <v>0</v>
      </c>
      <c r="AO335" s="218">
        <f>IF(COUNTIFS(TabSynthez[Test],"="&amp;$AE112&amp;".*",TabSynthez[Page9],"Indéterminé")&gt;0,1,0)</f>
        <v>0</v>
      </c>
      <c r="AP335" s="218">
        <f>IF(COUNTIFS(TabSynthez[Test],"="&amp;$AE112&amp;".*",TabSynthez[Page10],"Indéterminé")&gt;0,1,0)</f>
        <v>0</v>
      </c>
      <c r="AQ335" s="218">
        <f>IF(COUNTIFS(TabSynthez[Test],"="&amp;$AE112&amp;".*",TabSynthez[Page11],"Indéterminé")&gt;0,1,0)</f>
        <v>0</v>
      </c>
      <c r="AR335" s="218">
        <f>IF(COUNTIFS(TabSynthez[Test],"="&amp;$AE112&amp;".*",TabSynthez[Page12],"Indéterminé")&gt;0,1,0)</f>
        <v>0</v>
      </c>
      <c r="AS335" s="218">
        <f>IF(COUNTIFS(TabSynthez[Test],"="&amp;$AE112&amp;".*",TabSynthez[Page13],"Indéterminé")&gt;0,1,0)</f>
        <v>0</v>
      </c>
      <c r="AT335" s="218">
        <f>IF(COUNTIFS(TabSynthez[Test],"="&amp;$AE112&amp;".*",TabSynthez[Page14],"Indéterminé")&gt;0,1,0)</f>
        <v>0</v>
      </c>
      <c r="AU335" s="218">
        <f>IF(COUNTIFS(TabSynthez[Test],"="&amp;$AE112&amp;".*",TabSynthez[Page15],"Indéterminé")&gt;0,1,0)</f>
        <v>0</v>
      </c>
      <c r="AV335" s="218">
        <f>IF(COUNTIFS(TabSynthez[Test],"="&amp;$AE112&amp;".*",TabSynthez[Page16],"Indéterminé")&gt;0,1,0)</f>
        <v>0</v>
      </c>
      <c r="AW335" s="218">
        <f>IF(COUNTIFS(TabSynthez[Test],"="&amp;$AE112&amp;".*",TabSynthez[Page17],"Indéterminé")&gt;0,1,0)</f>
        <v>0</v>
      </c>
      <c r="AX335" s="218">
        <f>IF(COUNTIFS(TabSynthez[Test],"="&amp;$AE112&amp;".*",TabSynthez[Page18],"Indéterminé")&gt;0,1,0)</f>
        <v>0</v>
      </c>
      <c r="AY335" s="218">
        <f>IF(COUNTIFS(TabSynthez[Test],"="&amp;$AE112&amp;".*",TabSynthez[Page19],"Indéterminé")&gt;0,1,0)</f>
        <v>0</v>
      </c>
      <c r="AZ335" s="218">
        <f>IF(COUNTIFS(TabSynthez[Test],"="&amp;$AE112&amp;".*",TabSynthez[Page20],"Indéterminé")&gt;0,1,0)</f>
        <v>0</v>
      </c>
      <c r="BA335" s="218">
        <f>IF(COUNTIFS(TabSynthez[Test],"="&amp;$AE112&amp;".*",TabSynthez[Page21],"Indéterminé")&gt;0,1,0)</f>
        <v>0</v>
      </c>
    </row>
    <row r="336" spans="30:53" x14ac:dyDescent="0.25">
      <c r="AD336" s="68"/>
      <c r="AE336" s="224" t="str">
        <f t="shared" si="34"/>
        <v>12.10</v>
      </c>
      <c r="AF336" s="9"/>
      <c r="AG336" s="218">
        <f>IF(COUNTIFS(TabSynthez[Test],"="&amp;$AE113&amp;".*",TabSynthez[Page1],"Indéterminé")&gt;0,1,0)</f>
        <v>0</v>
      </c>
      <c r="AH336" s="218">
        <f>IF(COUNTIFS(TabSynthez[Test],"="&amp;$AE113&amp;".*",TabSynthez[Page2],"Indéterminé")&gt;0,1,0)</f>
        <v>0</v>
      </c>
      <c r="AI336" s="218">
        <f>IF(COUNTIFS(TabSynthez[Test],"="&amp;$AE113&amp;".*",TabSynthez[Page3],"Indéterminé")&gt;0,1,0)</f>
        <v>0</v>
      </c>
      <c r="AJ336" s="218">
        <f>IF(COUNTIFS(TabSynthez[Test],"="&amp;$AE113&amp;".*",TabSynthez[Page4],"Indéterminé")&gt;0,1,0)</f>
        <v>0</v>
      </c>
      <c r="AK336" s="218">
        <f>IF(COUNTIFS(TabSynthez[Test],"="&amp;$AE113&amp;".*",TabSynthez[Page5],"Indéterminé")&gt;0,1,0)</f>
        <v>0</v>
      </c>
      <c r="AL336" s="218">
        <f>IF(COUNTIFS(TabSynthez[Test],"="&amp;$AE113&amp;".*",TabSynthez[Page6],"Indéterminé")&gt;0,1,0)</f>
        <v>0</v>
      </c>
      <c r="AM336" s="218">
        <f>IF(COUNTIFS(TabSynthez[Test],"="&amp;$AE113&amp;".*",TabSynthez[Page7],"Indéterminé")&gt;0,1,0)</f>
        <v>0</v>
      </c>
      <c r="AN336" s="218">
        <f>IF(COUNTIFS(TabSynthez[Test],"="&amp;$AE113&amp;".*",TabSynthez[Page8],"Indéterminé")&gt;0,1,0)</f>
        <v>0</v>
      </c>
      <c r="AO336" s="218">
        <f>IF(COUNTIFS(TabSynthez[Test],"="&amp;$AE113&amp;".*",TabSynthez[Page9],"Indéterminé")&gt;0,1,0)</f>
        <v>0</v>
      </c>
      <c r="AP336" s="218">
        <f>IF(COUNTIFS(TabSynthez[Test],"="&amp;$AE113&amp;".*",TabSynthez[Page10],"Indéterminé")&gt;0,1,0)</f>
        <v>0</v>
      </c>
      <c r="AQ336" s="218">
        <f>IF(COUNTIFS(TabSynthez[Test],"="&amp;$AE113&amp;".*",TabSynthez[Page11],"Indéterminé")&gt;0,1,0)</f>
        <v>0</v>
      </c>
      <c r="AR336" s="218">
        <f>IF(COUNTIFS(TabSynthez[Test],"="&amp;$AE113&amp;".*",TabSynthez[Page12],"Indéterminé")&gt;0,1,0)</f>
        <v>0</v>
      </c>
      <c r="AS336" s="218">
        <f>IF(COUNTIFS(TabSynthez[Test],"="&amp;$AE113&amp;".*",TabSynthez[Page13],"Indéterminé")&gt;0,1,0)</f>
        <v>0</v>
      </c>
      <c r="AT336" s="218">
        <f>IF(COUNTIFS(TabSynthez[Test],"="&amp;$AE113&amp;".*",TabSynthez[Page14],"Indéterminé")&gt;0,1,0)</f>
        <v>0</v>
      </c>
      <c r="AU336" s="218">
        <f>IF(COUNTIFS(TabSynthez[Test],"="&amp;$AE113&amp;".*",TabSynthez[Page15],"Indéterminé")&gt;0,1,0)</f>
        <v>0</v>
      </c>
      <c r="AV336" s="218">
        <f>IF(COUNTIFS(TabSynthez[Test],"="&amp;$AE113&amp;".*",TabSynthez[Page16],"Indéterminé")&gt;0,1,0)</f>
        <v>0</v>
      </c>
      <c r="AW336" s="218">
        <f>IF(COUNTIFS(TabSynthez[Test],"="&amp;$AE113&amp;".*",TabSynthez[Page17],"Indéterminé")&gt;0,1,0)</f>
        <v>0</v>
      </c>
      <c r="AX336" s="218">
        <f>IF(COUNTIFS(TabSynthez[Test],"="&amp;$AE113&amp;".*",TabSynthez[Page18],"Indéterminé")&gt;0,1,0)</f>
        <v>0</v>
      </c>
      <c r="AY336" s="218">
        <f>IF(COUNTIFS(TabSynthez[Test],"="&amp;$AE113&amp;".*",TabSynthez[Page19],"Indéterminé")&gt;0,1,0)</f>
        <v>0</v>
      </c>
      <c r="AZ336" s="218">
        <f>IF(COUNTIFS(TabSynthez[Test],"="&amp;$AE113&amp;".*",TabSynthez[Page20],"Indéterminé")&gt;0,1,0)</f>
        <v>0</v>
      </c>
      <c r="BA336" s="218">
        <f>IF(COUNTIFS(TabSynthez[Test],"="&amp;$AE113&amp;".*",TabSynthez[Page21],"Indéterminé")&gt;0,1,0)</f>
        <v>0</v>
      </c>
    </row>
    <row r="337" spans="30:53" x14ac:dyDescent="0.25">
      <c r="AD337" s="68"/>
      <c r="AE337" s="224" t="str">
        <f t="shared" si="34"/>
        <v>12.11</v>
      </c>
      <c r="AF337" s="9"/>
      <c r="AG337" s="218">
        <f>IF(COUNTIFS(TabSynthez[Test],"="&amp;$AE114&amp;".*",TabSynthez[Page1],"Indéterminé")&gt;0,1,0)</f>
        <v>0</v>
      </c>
      <c r="AH337" s="218">
        <f>IF(COUNTIFS(TabSynthez[Test],"="&amp;$AE114&amp;".*",TabSynthez[Page2],"Indéterminé")&gt;0,1,0)</f>
        <v>0</v>
      </c>
      <c r="AI337" s="218">
        <f>IF(COUNTIFS(TabSynthez[Test],"="&amp;$AE114&amp;".*",TabSynthez[Page3],"Indéterminé")&gt;0,1,0)</f>
        <v>0</v>
      </c>
      <c r="AJ337" s="218">
        <f>IF(COUNTIFS(TabSynthez[Test],"="&amp;$AE114&amp;".*",TabSynthez[Page4],"Indéterminé")&gt;0,1,0)</f>
        <v>0</v>
      </c>
      <c r="AK337" s="218">
        <f>IF(COUNTIFS(TabSynthez[Test],"="&amp;$AE114&amp;".*",TabSynthez[Page5],"Indéterminé")&gt;0,1,0)</f>
        <v>0</v>
      </c>
      <c r="AL337" s="218">
        <f>IF(COUNTIFS(TabSynthez[Test],"="&amp;$AE114&amp;".*",TabSynthez[Page6],"Indéterminé")&gt;0,1,0)</f>
        <v>0</v>
      </c>
      <c r="AM337" s="218">
        <f>IF(COUNTIFS(TabSynthez[Test],"="&amp;$AE114&amp;".*",TabSynthez[Page7],"Indéterminé")&gt;0,1,0)</f>
        <v>0</v>
      </c>
      <c r="AN337" s="218">
        <f>IF(COUNTIFS(TabSynthez[Test],"="&amp;$AE114&amp;".*",TabSynthez[Page8],"Indéterminé")&gt;0,1,0)</f>
        <v>0</v>
      </c>
      <c r="AO337" s="218">
        <f>IF(COUNTIFS(TabSynthez[Test],"="&amp;$AE114&amp;".*",TabSynthez[Page9],"Indéterminé")&gt;0,1,0)</f>
        <v>0</v>
      </c>
      <c r="AP337" s="218">
        <f>IF(COUNTIFS(TabSynthez[Test],"="&amp;$AE114&amp;".*",TabSynthez[Page10],"Indéterminé")&gt;0,1,0)</f>
        <v>0</v>
      </c>
      <c r="AQ337" s="218">
        <f>IF(COUNTIFS(TabSynthez[Test],"="&amp;$AE114&amp;".*",TabSynthez[Page11],"Indéterminé")&gt;0,1,0)</f>
        <v>0</v>
      </c>
      <c r="AR337" s="218">
        <f>IF(COUNTIFS(TabSynthez[Test],"="&amp;$AE114&amp;".*",TabSynthez[Page12],"Indéterminé")&gt;0,1,0)</f>
        <v>0</v>
      </c>
      <c r="AS337" s="218">
        <f>IF(COUNTIFS(TabSynthez[Test],"="&amp;$AE114&amp;".*",TabSynthez[Page13],"Indéterminé")&gt;0,1,0)</f>
        <v>0</v>
      </c>
      <c r="AT337" s="218">
        <f>IF(COUNTIFS(TabSynthez[Test],"="&amp;$AE114&amp;".*",TabSynthez[Page14],"Indéterminé")&gt;0,1,0)</f>
        <v>0</v>
      </c>
      <c r="AU337" s="218">
        <f>IF(COUNTIFS(TabSynthez[Test],"="&amp;$AE114&amp;".*",TabSynthez[Page15],"Indéterminé")&gt;0,1,0)</f>
        <v>0</v>
      </c>
      <c r="AV337" s="218">
        <f>IF(COUNTIFS(TabSynthez[Test],"="&amp;$AE114&amp;".*",TabSynthez[Page16],"Indéterminé")&gt;0,1,0)</f>
        <v>0</v>
      </c>
      <c r="AW337" s="218">
        <f>IF(COUNTIFS(TabSynthez[Test],"="&amp;$AE114&amp;".*",TabSynthez[Page17],"Indéterminé")&gt;0,1,0)</f>
        <v>0</v>
      </c>
      <c r="AX337" s="218">
        <f>IF(COUNTIFS(TabSynthez[Test],"="&amp;$AE114&amp;".*",TabSynthez[Page18],"Indéterminé")&gt;0,1,0)</f>
        <v>0</v>
      </c>
      <c r="AY337" s="218">
        <f>IF(COUNTIFS(TabSynthez[Test],"="&amp;$AE114&amp;".*",TabSynthez[Page19],"Indéterminé")&gt;0,1,0)</f>
        <v>0</v>
      </c>
      <c r="AZ337" s="218">
        <f>IF(COUNTIFS(TabSynthez[Test],"="&amp;$AE114&amp;".*",TabSynthez[Page20],"Indéterminé")&gt;0,1,0)</f>
        <v>0</v>
      </c>
      <c r="BA337" s="218">
        <f>IF(COUNTIFS(TabSynthez[Test],"="&amp;$AE114&amp;".*",TabSynthez[Page21],"Indéterminé")&gt;0,1,0)</f>
        <v>0</v>
      </c>
    </row>
    <row r="338" spans="30:53" x14ac:dyDescent="0.25">
      <c r="AD338" s="68"/>
      <c r="AE338" s="224" t="str">
        <f t="shared" si="34"/>
        <v>13.1</v>
      </c>
      <c r="AF338" s="9"/>
      <c r="AG338" s="218">
        <f>IF(COUNTIFS(TabSynthez[Test],"="&amp;$AE115&amp;".*",TabSynthez[Page1],"Indéterminé")&gt;0,1,0)</f>
        <v>0</v>
      </c>
      <c r="AH338" s="218">
        <f>IF(COUNTIFS(TabSynthez[Test],"="&amp;$AE115&amp;".*",TabSynthez[Page2],"Indéterminé")&gt;0,1,0)</f>
        <v>0</v>
      </c>
      <c r="AI338" s="218">
        <f>IF(COUNTIFS(TabSynthez[Test],"="&amp;$AE115&amp;".*",TabSynthez[Page3],"Indéterminé")&gt;0,1,0)</f>
        <v>0</v>
      </c>
      <c r="AJ338" s="218">
        <f>IF(COUNTIFS(TabSynthez[Test],"="&amp;$AE115&amp;".*",TabSynthez[Page4],"Indéterminé")&gt;0,1,0)</f>
        <v>0</v>
      </c>
      <c r="AK338" s="218">
        <f>IF(COUNTIFS(TabSynthez[Test],"="&amp;$AE115&amp;".*",TabSynthez[Page5],"Indéterminé")&gt;0,1,0)</f>
        <v>0</v>
      </c>
      <c r="AL338" s="218">
        <f>IF(COUNTIFS(TabSynthez[Test],"="&amp;$AE115&amp;".*",TabSynthez[Page6],"Indéterminé")&gt;0,1,0)</f>
        <v>0</v>
      </c>
      <c r="AM338" s="218">
        <f>IF(COUNTIFS(TabSynthez[Test],"="&amp;$AE115&amp;".*",TabSynthez[Page7],"Indéterminé")&gt;0,1,0)</f>
        <v>0</v>
      </c>
      <c r="AN338" s="218">
        <f>IF(COUNTIFS(TabSynthez[Test],"="&amp;$AE115&amp;".*",TabSynthez[Page8],"Indéterminé")&gt;0,1,0)</f>
        <v>0</v>
      </c>
      <c r="AO338" s="218">
        <f>IF(COUNTIFS(TabSynthez[Test],"="&amp;$AE115&amp;".*",TabSynthez[Page9],"Indéterminé")&gt;0,1,0)</f>
        <v>0</v>
      </c>
      <c r="AP338" s="218">
        <f>IF(COUNTIFS(TabSynthez[Test],"="&amp;$AE115&amp;".*",TabSynthez[Page10],"Indéterminé")&gt;0,1,0)</f>
        <v>0</v>
      </c>
      <c r="AQ338" s="218">
        <f>IF(COUNTIFS(TabSynthez[Test],"="&amp;$AE115&amp;".*",TabSynthez[Page11],"Indéterminé")&gt;0,1,0)</f>
        <v>0</v>
      </c>
      <c r="AR338" s="218">
        <f>IF(COUNTIFS(TabSynthez[Test],"="&amp;$AE115&amp;".*",TabSynthez[Page12],"Indéterminé")&gt;0,1,0)</f>
        <v>0</v>
      </c>
      <c r="AS338" s="218">
        <f>IF(COUNTIFS(TabSynthez[Test],"="&amp;$AE115&amp;".*",TabSynthez[Page13],"Indéterminé")&gt;0,1,0)</f>
        <v>0</v>
      </c>
      <c r="AT338" s="218">
        <f>IF(COUNTIFS(TabSynthez[Test],"="&amp;$AE115&amp;".*",TabSynthez[Page14],"Indéterminé")&gt;0,1,0)</f>
        <v>0</v>
      </c>
      <c r="AU338" s="218">
        <f>IF(COUNTIFS(TabSynthez[Test],"="&amp;$AE115&amp;".*",TabSynthez[Page15],"Indéterminé")&gt;0,1,0)</f>
        <v>0</v>
      </c>
      <c r="AV338" s="218">
        <f>IF(COUNTIFS(TabSynthez[Test],"="&amp;$AE115&amp;".*",TabSynthez[Page16],"Indéterminé")&gt;0,1,0)</f>
        <v>0</v>
      </c>
      <c r="AW338" s="218">
        <f>IF(COUNTIFS(TabSynthez[Test],"="&amp;$AE115&amp;".*",TabSynthez[Page17],"Indéterminé")&gt;0,1,0)</f>
        <v>0</v>
      </c>
      <c r="AX338" s="218">
        <f>IF(COUNTIFS(TabSynthez[Test],"="&amp;$AE115&amp;".*",TabSynthez[Page18],"Indéterminé")&gt;0,1,0)</f>
        <v>0</v>
      </c>
      <c r="AY338" s="218">
        <f>IF(COUNTIFS(TabSynthez[Test],"="&amp;$AE115&amp;".*",TabSynthez[Page19],"Indéterminé")&gt;0,1,0)</f>
        <v>0</v>
      </c>
      <c r="AZ338" s="218">
        <f>IF(COUNTIFS(TabSynthez[Test],"="&amp;$AE115&amp;".*",TabSynthez[Page20],"Indéterminé")&gt;0,1,0)</f>
        <v>0</v>
      </c>
      <c r="BA338" s="218">
        <f>IF(COUNTIFS(TabSynthez[Test],"="&amp;$AE115&amp;".*",TabSynthez[Page21],"Indéterminé")&gt;0,1,0)</f>
        <v>0</v>
      </c>
    </row>
    <row r="339" spans="30:53" x14ac:dyDescent="0.25">
      <c r="AD339" s="68"/>
      <c r="AE339" s="224" t="str">
        <f t="shared" si="34"/>
        <v>13.2</v>
      </c>
      <c r="AF339" s="9"/>
      <c r="AG339" s="218">
        <f>IF(COUNTIFS(TabSynthez[Test],"="&amp;$AE116&amp;".*",TabSynthez[Page1],"Indéterminé")&gt;0,1,0)</f>
        <v>0</v>
      </c>
      <c r="AH339" s="218">
        <f>IF(COUNTIFS(TabSynthez[Test],"="&amp;$AE116&amp;".*",TabSynthez[Page2],"Indéterminé")&gt;0,1,0)</f>
        <v>0</v>
      </c>
      <c r="AI339" s="218">
        <f>IF(COUNTIFS(TabSynthez[Test],"="&amp;$AE116&amp;".*",TabSynthez[Page3],"Indéterminé")&gt;0,1,0)</f>
        <v>0</v>
      </c>
      <c r="AJ339" s="218">
        <f>IF(COUNTIFS(TabSynthez[Test],"="&amp;$AE116&amp;".*",TabSynthez[Page4],"Indéterminé")&gt;0,1,0)</f>
        <v>0</v>
      </c>
      <c r="AK339" s="218">
        <f>IF(COUNTIFS(TabSynthez[Test],"="&amp;$AE116&amp;".*",TabSynthez[Page5],"Indéterminé")&gt;0,1,0)</f>
        <v>0</v>
      </c>
      <c r="AL339" s="218">
        <f>IF(COUNTIFS(TabSynthez[Test],"="&amp;$AE116&amp;".*",TabSynthez[Page6],"Indéterminé")&gt;0,1,0)</f>
        <v>0</v>
      </c>
      <c r="AM339" s="218">
        <f>IF(COUNTIFS(TabSynthez[Test],"="&amp;$AE116&amp;".*",TabSynthez[Page7],"Indéterminé")&gt;0,1,0)</f>
        <v>0</v>
      </c>
      <c r="AN339" s="218">
        <f>IF(COUNTIFS(TabSynthez[Test],"="&amp;$AE116&amp;".*",TabSynthez[Page8],"Indéterminé")&gt;0,1,0)</f>
        <v>0</v>
      </c>
      <c r="AO339" s="218">
        <f>IF(COUNTIFS(TabSynthez[Test],"="&amp;$AE116&amp;".*",TabSynthez[Page9],"Indéterminé")&gt;0,1,0)</f>
        <v>0</v>
      </c>
      <c r="AP339" s="218">
        <f>IF(COUNTIFS(TabSynthez[Test],"="&amp;$AE116&amp;".*",TabSynthez[Page10],"Indéterminé")&gt;0,1,0)</f>
        <v>0</v>
      </c>
      <c r="AQ339" s="218">
        <f>IF(COUNTIFS(TabSynthez[Test],"="&amp;$AE116&amp;".*",TabSynthez[Page11],"Indéterminé")&gt;0,1,0)</f>
        <v>0</v>
      </c>
      <c r="AR339" s="218">
        <f>IF(COUNTIFS(TabSynthez[Test],"="&amp;$AE116&amp;".*",TabSynthez[Page12],"Indéterminé")&gt;0,1,0)</f>
        <v>0</v>
      </c>
      <c r="AS339" s="218">
        <f>IF(COUNTIFS(TabSynthez[Test],"="&amp;$AE116&amp;".*",TabSynthez[Page13],"Indéterminé")&gt;0,1,0)</f>
        <v>0</v>
      </c>
      <c r="AT339" s="218">
        <f>IF(COUNTIFS(TabSynthez[Test],"="&amp;$AE116&amp;".*",TabSynthez[Page14],"Indéterminé")&gt;0,1,0)</f>
        <v>0</v>
      </c>
      <c r="AU339" s="218">
        <f>IF(COUNTIFS(TabSynthez[Test],"="&amp;$AE116&amp;".*",TabSynthez[Page15],"Indéterminé")&gt;0,1,0)</f>
        <v>0</v>
      </c>
      <c r="AV339" s="218">
        <f>IF(COUNTIFS(TabSynthez[Test],"="&amp;$AE116&amp;".*",TabSynthez[Page16],"Indéterminé")&gt;0,1,0)</f>
        <v>0</v>
      </c>
      <c r="AW339" s="218">
        <f>IF(COUNTIFS(TabSynthez[Test],"="&amp;$AE116&amp;".*",TabSynthez[Page17],"Indéterminé")&gt;0,1,0)</f>
        <v>0</v>
      </c>
      <c r="AX339" s="218">
        <f>IF(COUNTIFS(TabSynthez[Test],"="&amp;$AE116&amp;".*",TabSynthez[Page18],"Indéterminé")&gt;0,1,0)</f>
        <v>0</v>
      </c>
      <c r="AY339" s="218">
        <f>IF(COUNTIFS(TabSynthez[Test],"="&amp;$AE116&amp;".*",TabSynthez[Page19],"Indéterminé")&gt;0,1,0)</f>
        <v>0</v>
      </c>
      <c r="AZ339" s="218">
        <f>IF(COUNTIFS(TabSynthez[Test],"="&amp;$AE116&amp;".*",TabSynthez[Page20],"Indéterminé")&gt;0,1,0)</f>
        <v>0</v>
      </c>
      <c r="BA339" s="218">
        <f>IF(COUNTIFS(TabSynthez[Test],"="&amp;$AE116&amp;".*",TabSynthez[Page21],"Indéterminé")&gt;0,1,0)</f>
        <v>0</v>
      </c>
    </row>
    <row r="340" spans="30:53" x14ac:dyDescent="0.25">
      <c r="AD340" s="68"/>
      <c r="AE340" s="224" t="str">
        <f t="shared" ref="AE340:AE349" si="35">$AE117</f>
        <v>13.3</v>
      </c>
      <c r="AF340" s="9"/>
      <c r="AG340" s="218">
        <f>IF(COUNTIFS(TabSynthez[Test],"="&amp;$AE117&amp;".*",TabSynthez[Page1],"Indéterminé")&gt;0,1,0)</f>
        <v>0</v>
      </c>
      <c r="AH340" s="218">
        <f>IF(COUNTIFS(TabSynthez[Test],"="&amp;$AE117&amp;".*",TabSynthez[Page2],"Indéterminé")&gt;0,1,0)</f>
        <v>0</v>
      </c>
      <c r="AI340" s="218">
        <f>IF(COUNTIFS(TabSynthez[Test],"="&amp;$AE117&amp;".*",TabSynthez[Page3],"Indéterminé")&gt;0,1,0)</f>
        <v>0</v>
      </c>
      <c r="AJ340" s="218">
        <f>IF(COUNTIFS(TabSynthez[Test],"="&amp;$AE117&amp;".*",TabSynthez[Page4],"Indéterminé")&gt;0,1,0)</f>
        <v>0</v>
      </c>
      <c r="AK340" s="218">
        <f>IF(COUNTIFS(TabSynthez[Test],"="&amp;$AE117&amp;".*",TabSynthez[Page5],"Indéterminé")&gt;0,1,0)</f>
        <v>0</v>
      </c>
      <c r="AL340" s="218">
        <f>IF(COUNTIFS(TabSynthez[Test],"="&amp;$AE117&amp;".*",TabSynthez[Page6],"Indéterminé")&gt;0,1,0)</f>
        <v>0</v>
      </c>
      <c r="AM340" s="218">
        <f>IF(COUNTIFS(TabSynthez[Test],"="&amp;$AE117&amp;".*",TabSynthez[Page7],"Indéterminé")&gt;0,1,0)</f>
        <v>0</v>
      </c>
      <c r="AN340" s="218">
        <f>IF(COUNTIFS(TabSynthez[Test],"="&amp;$AE117&amp;".*",TabSynthez[Page8],"Indéterminé")&gt;0,1,0)</f>
        <v>0</v>
      </c>
      <c r="AO340" s="218">
        <f>IF(COUNTIFS(TabSynthez[Test],"="&amp;$AE117&amp;".*",TabSynthez[Page9],"Indéterminé")&gt;0,1,0)</f>
        <v>0</v>
      </c>
      <c r="AP340" s="218">
        <f>IF(COUNTIFS(TabSynthez[Test],"="&amp;$AE117&amp;".*",TabSynthez[Page10],"Indéterminé")&gt;0,1,0)</f>
        <v>0</v>
      </c>
      <c r="AQ340" s="218">
        <f>IF(COUNTIFS(TabSynthez[Test],"="&amp;$AE117&amp;".*",TabSynthez[Page11],"Indéterminé")&gt;0,1,0)</f>
        <v>0</v>
      </c>
      <c r="AR340" s="218">
        <f>IF(COUNTIFS(TabSynthez[Test],"="&amp;$AE117&amp;".*",TabSynthez[Page12],"Indéterminé")&gt;0,1,0)</f>
        <v>0</v>
      </c>
      <c r="AS340" s="218">
        <f>IF(COUNTIFS(TabSynthez[Test],"="&amp;$AE117&amp;".*",TabSynthez[Page13],"Indéterminé")&gt;0,1,0)</f>
        <v>0</v>
      </c>
      <c r="AT340" s="218">
        <f>IF(COUNTIFS(TabSynthez[Test],"="&amp;$AE117&amp;".*",TabSynthez[Page14],"Indéterminé")&gt;0,1,0)</f>
        <v>0</v>
      </c>
      <c r="AU340" s="218">
        <f>IF(COUNTIFS(TabSynthez[Test],"="&amp;$AE117&amp;".*",TabSynthez[Page15],"Indéterminé")&gt;0,1,0)</f>
        <v>0</v>
      </c>
      <c r="AV340" s="218">
        <f>IF(COUNTIFS(TabSynthez[Test],"="&amp;$AE117&amp;".*",TabSynthez[Page16],"Indéterminé")&gt;0,1,0)</f>
        <v>0</v>
      </c>
      <c r="AW340" s="218">
        <f>IF(COUNTIFS(TabSynthez[Test],"="&amp;$AE117&amp;".*",TabSynthez[Page17],"Indéterminé")&gt;0,1,0)</f>
        <v>0</v>
      </c>
      <c r="AX340" s="218">
        <f>IF(COUNTIFS(TabSynthez[Test],"="&amp;$AE117&amp;".*",TabSynthez[Page18],"Indéterminé")&gt;0,1,0)</f>
        <v>0</v>
      </c>
      <c r="AY340" s="218">
        <f>IF(COUNTIFS(TabSynthez[Test],"="&amp;$AE117&amp;".*",TabSynthez[Page19],"Indéterminé")&gt;0,1,0)</f>
        <v>0</v>
      </c>
      <c r="AZ340" s="218">
        <f>IF(COUNTIFS(TabSynthez[Test],"="&amp;$AE117&amp;".*",TabSynthez[Page20],"Indéterminé")&gt;0,1,0)</f>
        <v>0</v>
      </c>
      <c r="BA340" s="218">
        <f>IF(COUNTIFS(TabSynthez[Test],"="&amp;$AE117&amp;".*",TabSynthez[Page21],"Indéterminé")&gt;0,1,0)</f>
        <v>0</v>
      </c>
    </row>
    <row r="341" spans="30:53" x14ac:dyDescent="0.25">
      <c r="AD341" s="68"/>
      <c r="AE341" s="224" t="str">
        <f t="shared" si="35"/>
        <v>13.4</v>
      </c>
      <c r="AF341" s="9"/>
      <c r="AG341" s="218">
        <f>IF(COUNTIFS(TabSynthez[Test],"="&amp;$AE118&amp;".*",TabSynthez[Page1],"Indéterminé")&gt;0,1,0)</f>
        <v>0</v>
      </c>
      <c r="AH341" s="218">
        <f>IF(COUNTIFS(TabSynthez[Test],"="&amp;$AE118&amp;".*",TabSynthez[Page2],"Indéterminé")&gt;0,1,0)</f>
        <v>0</v>
      </c>
      <c r="AI341" s="218">
        <f>IF(COUNTIFS(TabSynthez[Test],"="&amp;$AE118&amp;".*",TabSynthez[Page3],"Indéterminé")&gt;0,1,0)</f>
        <v>0</v>
      </c>
      <c r="AJ341" s="218">
        <f>IF(COUNTIFS(TabSynthez[Test],"="&amp;$AE118&amp;".*",TabSynthez[Page4],"Indéterminé")&gt;0,1,0)</f>
        <v>0</v>
      </c>
      <c r="AK341" s="218">
        <f>IF(COUNTIFS(TabSynthez[Test],"="&amp;$AE118&amp;".*",TabSynthez[Page5],"Indéterminé")&gt;0,1,0)</f>
        <v>0</v>
      </c>
      <c r="AL341" s="218">
        <f>IF(COUNTIFS(TabSynthez[Test],"="&amp;$AE118&amp;".*",TabSynthez[Page6],"Indéterminé")&gt;0,1,0)</f>
        <v>0</v>
      </c>
      <c r="AM341" s="218">
        <f>IF(COUNTIFS(TabSynthez[Test],"="&amp;$AE118&amp;".*",TabSynthez[Page7],"Indéterminé")&gt;0,1,0)</f>
        <v>0</v>
      </c>
      <c r="AN341" s="218">
        <f>IF(COUNTIFS(TabSynthez[Test],"="&amp;$AE118&amp;".*",TabSynthez[Page8],"Indéterminé")&gt;0,1,0)</f>
        <v>0</v>
      </c>
      <c r="AO341" s="218">
        <f>IF(COUNTIFS(TabSynthez[Test],"="&amp;$AE118&amp;".*",TabSynthez[Page9],"Indéterminé")&gt;0,1,0)</f>
        <v>0</v>
      </c>
      <c r="AP341" s="218">
        <f>IF(COUNTIFS(TabSynthez[Test],"="&amp;$AE118&amp;".*",TabSynthez[Page10],"Indéterminé")&gt;0,1,0)</f>
        <v>0</v>
      </c>
      <c r="AQ341" s="218">
        <f>IF(COUNTIFS(TabSynthez[Test],"="&amp;$AE118&amp;".*",TabSynthez[Page11],"Indéterminé")&gt;0,1,0)</f>
        <v>0</v>
      </c>
      <c r="AR341" s="218">
        <f>IF(COUNTIFS(TabSynthez[Test],"="&amp;$AE118&amp;".*",TabSynthez[Page12],"Indéterminé")&gt;0,1,0)</f>
        <v>0</v>
      </c>
      <c r="AS341" s="218">
        <f>IF(COUNTIFS(TabSynthez[Test],"="&amp;$AE118&amp;".*",TabSynthez[Page13],"Indéterminé")&gt;0,1,0)</f>
        <v>0</v>
      </c>
      <c r="AT341" s="218">
        <f>IF(COUNTIFS(TabSynthez[Test],"="&amp;$AE118&amp;".*",TabSynthez[Page14],"Indéterminé")&gt;0,1,0)</f>
        <v>0</v>
      </c>
      <c r="AU341" s="218">
        <f>IF(COUNTIFS(TabSynthez[Test],"="&amp;$AE118&amp;".*",TabSynthez[Page15],"Indéterminé")&gt;0,1,0)</f>
        <v>0</v>
      </c>
      <c r="AV341" s="218">
        <f>IF(COUNTIFS(TabSynthez[Test],"="&amp;$AE118&amp;".*",TabSynthez[Page16],"Indéterminé")&gt;0,1,0)</f>
        <v>0</v>
      </c>
      <c r="AW341" s="218">
        <f>IF(COUNTIFS(TabSynthez[Test],"="&amp;$AE118&amp;".*",TabSynthez[Page17],"Indéterminé")&gt;0,1,0)</f>
        <v>0</v>
      </c>
      <c r="AX341" s="218">
        <f>IF(COUNTIFS(TabSynthez[Test],"="&amp;$AE118&amp;".*",TabSynthez[Page18],"Indéterminé")&gt;0,1,0)</f>
        <v>0</v>
      </c>
      <c r="AY341" s="218">
        <f>IF(COUNTIFS(TabSynthez[Test],"="&amp;$AE118&amp;".*",TabSynthez[Page19],"Indéterminé")&gt;0,1,0)</f>
        <v>0</v>
      </c>
      <c r="AZ341" s="218">
        <f>IF(COUNTIFS(TabSynthez[Test],"="&amp;$AE118&amp;".*",TabSynthez[Page20],"Indéterminé")&gt;0,1,0)</f>
        <v>0</v>
      </c>
      <c r="BA341" s="218">
        <f>IF(COUNTIFS(TabSynthez[Test],"="&amp;$AE118&amp;".*",TabSynthez[Page21],"Indéterminé")&gt;0,1,0)</f>
        <v>0</v>
      </c>
    </row>
    <row r="342" spans="30:53" x14ac:dyDescent="0.25">
      <c r="AD342" s="68"/>
      <c r="AE342" s="224" t="str">
        <f t="shared" si="35"/>
        <v>13.5</v>
      </c>
      <c r="AF342" s="9"/>
      <c r="AG342" s="218">
        <f>IF(COUNTIFS(TabSynthez[Test],"="&amp;$AE119&amp;".*",TabSynthez[Page1],"Indéterminé")&gt;0,1,0)</f>
        <v>0</v>
      </c>
      <c r="AH342" s="218">
        <f>IF(COUNTIFS(TabSynthez[Test],"="&amp;$AE119&amp;".*",TabSynthez[Page2],"Indéterminé")&gt;0,1,0)</f>
        <v>0</v>
      </c>
      <c r="AI342" s="218">
        <f>IF(COUNTIFS(TabSynthez[Test],"="&amp;$AE119&amp;".*",TabSynthez[Page3],"Indéterminé")&gt;0,1,0)</f>
        <v>0</v>
      </c>
      <c r="AJ342" s="218">
        <f>IF(COUNTIFS(TabSynthez[Test],"="&amp;$AE119&amp;".*",TabSynthez[Page4],"Indéterminé")&gt;0,1,0)</f>
        <v>0</v>
      </c>
      <c r="AK342" s="218">
        <f>IF(COUNTIFS(TabSynthez[Test],"="&amp;$AE119&amp;".*",TabSynthez[Page5],"Indéterminé")&gt;0,1,0)</f>
        <v>0</v>
      </c>
      <c r="AL342" s="218">
        <f>IF(COUNTIFS(TabSynthez[Test],"="&amp;$AE119&amp;".*",TabSynthez[Page6],"Indéterminé")&gt;0,1,0)</f>
        <v>0</v>
      </c>
      <c r="AM342" s="218">
        <f>IF(COUNTIFS(TabSynthez[Test],"="&amp;$AE119&amp;".*",TabSynthez[Page7],"Indéterminé")&gt;0,1,0)</f>
        <v>0</v>
      </c>
      <c r="AN342" s="218">
        <f>IF(COUNTIFS(TabSynthez[Test],"="&amp;$AE119&amp;".*",TabSynthez[Page8],"Indéterminé")&gt;0,1,0)</f>
        <v>0</v>
      </c>
      <c r="AO342" s="218">
        <f>IF(COUNTIFS(TabSynthez[Test],"="&amp;$AE119&amp;".*",TabSynthez[Page9],"Indéterminé")&gt;0,1,0)</f>
        <v>0</v>
      </c>
      <c r="AP342" s="218">
        <f>IF(COUNTIFS(TabSynthez[Test],"="&amp;$AE119&amp;".*",TabSynthez[Page10],"Indéterminé")&gt;0,1,0)</f>
        <v>0</v>
      </c>
      <c r="AQ342" s="218">
        <f>IF(COUNTIFS(TabSynthez[Test],"="&amp;$AE119&amp;".*",TabSynthez[Page11],"Indéterminé")&gt;0,1,0)</f>
        <v>0</v>
      </c>
      <c r="AR342" s="218">
        <f>IF(COUNTIFS(TabSynthez[Test],"="&amp;$AE119&amp;".*",TabSynthez[Page12],"Indéterminé")&gt;0,1,0)</f>
        <v>0</v>
      </c>
      <c r="AS342" s="218">
        <f>IF(COUNTIFS(TabSynthez[Test],"="&amp;$AE119&amp;".*",TabSynthez[Page13],"Indéterminé")&gt;0,1,0)</f>
        <v>0</v>
      </c>
      <c r="AT342" s="218">
        <f>IF(COUNTIFS(TabSynthez[Test],"="&amp;$AE119&amp;".*",TabSynthez[Page14],"Indéterminé")&gt;0,1,0)</f>
        <v>0</v>
      </c>
      <c r="AU342" s="218">
        <f>IF(COUNTIFS(TabSynthez[Test],"="&amp;$AE119&amp;".*",TabSynthez[Page15],"Indéterminé")&gt;0,1,0)</f>
        <v>0</v>
      </c>
      <c r="AV342" s="218">
        <f>IF(COUNTIFS(TabSynthez[Test],"="&amp;$AE119&amp;".*",TabSynthez[Page16],"Indéterminé")&gt;0,1,0)</f>
        <v>0</v>
      </c>
      <c r="AW342" s="218">
        <f>IF(COUNTIFS(TabSynthez[Test],"="&amp;$AE119&amp;".*",TabSynthez[Page17],"Indéterminé")&gt;0,1,0)</f>
        <v>0</v>
      </c>
      <c r="AX342" s="218">
        <f>IF(COUNTIFS(TabSynthez[Test],"="&amp;$AE119&amp;".*",TabSynthez[Page18],"Indéterminé")&gt;0,1,0)</f>
        <v>0</v>
      </c>
      <c r="AY342" s="218">
        <f>IF(COUNTIFS(TabSynthez[Test],"="&amp;$AE119&amp;".*",TabSynthez[Page19],"Indéterminé")&gt;0,1,0)</f>
        <v>0</v>
      </c>
      <c r="AZ342" s="218">
        <f>IF(COUNTIFS(TabSynthez[Test],"="&amp;$AE119&amp;".*",TabSynthez[Page20],"Indéterminé")&gt;0,1,0)</f>
        <v>0</v>
      </c>
      <c r="BA342" s="218">
        <f>IF(COUNTIFS(TabSynthez[Test],"="&amp;$AE119&amp;".*",TabSynthez[Page21],"Indéterminé")&gt;0,1,0)</f>
        <v>0</v>
      </c>
    </row>
    <row r="343" spans="30:53" x14ac:dyDescent="0.25">
      <c r="AD343" s="68"/>
      <c r="AE343" s="224" t="str">
        <f t="shared" si="35"/>
        <v>13.6</v>
      </c>
      <c r="AF343" s="9"/>
      <c r="AG343" s="218">
        <f>IF(COUNTIFS(TabSynthez[Test],"="&amp;$AE120&amp;".*",TabSynthez[Page1],"Indéterminé")&gt;0,1,0)</f>
        <v>0</v>
      </c>
      <c r="AH343" s="218">
        <f>IF(COUNTIFS(TabSynthez[Test],"="&amp;$AE120&amp;".*",TabSynthez[Page2],"Indéterminé")&gt;0,1,0)</f>
        <v>0</v>
      </c>
      <c r="AI343" s="218">
        <f>IF(COUNTIFS(TabSynthez[Test],"="&amp;$AE120&amp;".*",TabSynthez[Page3],"Indéterminé")&gt;0,1,0)</f>
        <v>0</v>
      </c>
      <c r="AJ343" s="218">
        <f>IF(COUNTIFS(TabSynthez[Test],"="&amp;$AE120&amp;".*",TabSynthez[Page4],"Indéterminé")&gt;0,1,0)</f>
        <v>0</v>
      </c>
      <c r="AK343" s="218">
        <f>IF(COUNTIFS(TabSynthez[Test],"="&amp;$AE120&amp;".*",TabSynthez[Page5],"Indéterminé")&gt;0,1,0)</f>
        <v>0</v>
      </c>
      <c r="AL343" s="218">
        <f>IF(COUNTIFS(TabSynthez[Test],"="&amp;$AE120&amp;".*",TabSynthez[Page6],"Indéterminé")&gt;0,1,0)</f>
        <v>0</v>
      </c>
      <c r="AM343" s="218">
        <f>IF(COUNTIFS(TabSynthez[Test],"="&amp;$AE120&amp;".*",TabSynthez[Page7],"Indéterminé")&gt;0,1,0)</f>
        <v>0</v>
      </c>
      <c r="AN343" s="218">
        <f>IF(COUNTIFS(TabSynthez[Test],"="&amp;$AE120&amp;".*",TabSynthez[Page8],"Indéterminé")&gt;0,1,0)</f>
        <v>0</v>
      </c>
      <c r="AO343" s="218">
        <f>IF(COUNTIFS(TabSynthez[Test],"="&amp;$AE120&amp;".*",TabSynthez[Page9],"Indéterminé")&gt;0,1,0)</f>
        <v>0</v>
      </c>
      <c r="AP343" s="218">
        <f>IF(COUNTIFS(TabSynthez[Test],"="&amp;$AE120&amp;".*",TabSynthez[Page10],"Indéterminé")&gt;0,1,0)</f>
        <v>0</v>
      </c>
      <c r="AQ343" s="218">
        <f>IF(COUNTIFS(TabSynthez[Test],"="&amp;$AE120&amp;".*",TabSynthez[Page11],"Indéterminé")&gt;0,1,0)</f>
        <v>0</v>
      </c>
      <c r="AR343" s="218">
        <f>IF(COUNTIFS(TabSynthez[Test],"="&amp;$AE120&amp;".*",TabSynthez[Page12],"Indéterminé")&gt;0,1,0)</f>
        <v>0</v>
      </c>
      <c r="AS343" s="218">
        <f>IF(COUNTIFS(TabSynthez[Test],"="&amp;$AE120&amp;".*",TabSynthez[Page13],"Indéterminé")&gt;0,1,0)</f>
        <v>0</v>
      </c>
      <c r="AT343" s="218">
        <f>IF(COUNTIFS(TabSynthez[Test],"="&amp;$AE120&amp;".*",TabSynthez[Page14],"Indéterminé")&gt;0,1,0)</f>
        <v>0</v>
      </c>
      <c r="AU343" s="218">
        <f>IF(COUNTIFS(TabSynthez[Test],"="&amp;$AE120&amp;".*",TabSynthez[Page15],"Indéterminé")&gt;0,1,0)</f>
        <v>0</v>
      </c>
      <c r="AV343" s="218">
        <f>IF(COUNTIFS(TabSynthez[Test],"="&amp;$AE120&amp;".*",TabSynthez[Page16],"Indéterminé")&gt;0,1,0)</f>
        <v>0</v>
      </c>
      <c r="AW343" s="218">
        <f>IF(COUNTIFS(TabSynthez[Test],"="&amp;$AE120&amp;".*",TabSynthez[Page17],"Indéterminé")&gt;0,1,0)</f>
        <v>0</v>
      </c>
      <c r="AX343" s="218">
        <f>IF(COUNTIFS(TabSynthez[Test],"="&amp;$AE120&amp;".*",TabSynthez[Page18],"Indéterminé")&gt;0,1,0)</f>
        <v>0</v>
      </c>
      <c r="AY343" s="218">
        <f>IF(COUNTIFS(TabSynthez[Test],"="&amp;$AE120&amp;".*",TabSynthez[Page19],"Indéterminé")&gt;0,1,0)</f>
        <v>0</v>
      </c>
      <c r="AZ343" s="218">
        <f>IF(COUNTIFS(TabSynthez[Test],"="&amp;$AE120&amp;".*",TabSynthez[Page20],"Indéterminé")&gt;0,1,0)</f>
        <v>0</v>
      </c>
      <c r="BA343" s="218">
        <f>IF(COUNTIFS(TabSynthez[Test],"="&amp;$AE120&amp;".*",TabSynthez[Page21],"Indéterminé")&gt;0,1,0)</f>
        <v>0</v>
      </c>
    </row>
    <row r="344" spans="30:53" x14ac:dyDescent="0.25">
      <c r="AD344" s="68"/>
      <c r="AE344" s="224" t="str">
        <f t="shared" si="35"/>
        <v>13.7</v>
      </c>
      <c r="AF344" s="9"/>
      <c r="AG344" s="218">
        <f>IF(COUNTIFS(TabSynthez[Test],"="&amp;$AE121&amp;".*",TabSynthez[Page1],"Indéterminé")&gt;0,1,0)</f>
        <v>0</v>
      </c>
      <c r="AH344" s="218">
        <f>IF(COUNTIFS(TabSynthez[Test],"="&amp;$AE121&amp;".*",TabSynthez[Page2],"Indéterminé")&gt;0,1,0)</f>
        <v>0</v>
      </c>
      <c r="AI344" s="218">
        <f>IF(COUNTIFS(TabSynthez[Test],"="&amp;$AE121&amp;".*",TabSynthez[Page3],"Indéterminé")&gt;0,1,0)</f>
        <v>0</v>
      </c>
      <c r="AJ344" s="218">
        <f>IF(COUNTIFS(TabSynthez[Test],"="&amp;$AE121&amp;".*",TabSynthez[Page4],"Indéterminé")&gt;0,1,0)</f>
        <v>0</v>
      </c>
      <c r="AK344" s="218">
        <f>IF(COUNTIFS(TabSynthez[Test],"="&amp;$AE121&amp;".*",TabSynthez[Page5],"Indéterminé")&gt;0,1,0)</f>
        <v>0</v>
      </c>
      <c r="AL344" s="218">
        <f>IF(COUNTIFS(TabSynthez[Test],"="&amp;$AE121&amp;".*",TabSynthez[Page6],"Indéterminé")&gt;0,1,0)</f>
        <v>0</v>
      </c>
      <c r="AM344" s="218">
        <f>IF(COUNTIFS(TabSynthez[Test],"="&amp;$AE121&amp;".*",TabSynthez[Page7],"Indéterminé")&gt;0,1,0)</f>
        <v>0</v>
      </c>
      <c r="AN344" s="218">
        <f>IF(COUNTIFS(TabSynthez[Test],"="&amp;$AE121&amp;".*",TabSynthez[Page8],"Indéterminé")&gt;0,1,0)</f>
        <v>0</v>
      </c>
      <c r="AO344" s="218">
        <f>IF(COUNTIFS(TabSynthez[Test],"="&amp;$AE121&amp;".*",TabSynthez[Page9],"Indéterminé")&gt;0,1,0)</f>
        <v>0</v>
      </c>
      <c r="AP344" s="218">
        <f>IF(COUNTIFS(TabSynthez[Test],"="&amp;$AE121&amp;".*",TabSynthez[Page10],"Indéterminé")&gt;0,1,0)</f>
        <v>0</v>
      </c>
      <c r="AQ344" s="218">
        <f>IF(COUNTIFS(TabSynthez[Test],"="&amp;$AE121&amp;".*",TabSynthez[Page11],"Indéterminé")&gt;0,1,0)</f>
        <v>0</v>
      </c>
      <c r="AR344" s="218">
        <f>IF(COUNTIFS(TabSynthez[Test],"="&amp;$AE121&amp;".*",TabSynthez[Page12],"Indéterminé")&gt;0,1,0)</f>
        <v>0</v>
      </c>
      <c r="AS344" s="218">
        <f>IF(COUNTIFS(TabSynthez[Test],"="&amp;$AE121&amp;".*",TabSynthez[Page13],"Indéterminé")&gt;0,1,0)</f>
        <v>0</v>
      </c>
      <c r="AT344" s="218">
        <f>IF(COUNTIFS(TabSynthez[Test],"="&amp;$AE121&amp;".*",TabSynthez[Page14],"Indéterminé")&gt;0,1,0)</f>
        <v>0</v>
      </c>
      <c r="AU344" s="218">
        <f>IF(COUNTIFS(TabSynthez[Test],"="&amp;$AE121&amp;".*",TabSynthez[Page15],"Indéterminé")&gt;0,1,0)</f>
        <v>0</v>
      </c>
      <c r="AV344" s="218">
        <f>IF(COUNTIFS(TabSynthez[Test],"="&amp;$AE121&amp;".*",TabSynthez[Page16],"Indéterminé")&gt;0,1,0)</f>
        <v>0</v>
      </c>
      <c r="AW344" s="218">
        <f>IF(COUNTIFS(TabSynthez[Test],"="&amp;$AE121&amp;".*",TabSynthez[Page17],"Indéterminé")&gt;0,1,0)</f>
        <v>0</v>
      </c>
      <c r="AX344" s="218">
        <f>IF(COUNTIFS(TabSynthez[Test],"="&amp;$AE121&amp;".*",TabSynthez[Page18],"Indéterminé")&gt;0,1,0)</f>
        <v>0</v>
      </c>
      <c r="AY344" s="218">
        <f>IF(COUNTIFS(TabSynthez[Test],"="&amp;$AE121&amp;".*",TabSynthez[Page19],"Indéterminé")&gt;0,1,0)</f>
        <v>0</v>
      </c>
      <c r="AZ344" s="218">
        <f>IF(COUNTIFS(TabSynthez[Test],"="&amp;$AE121&amp;".*",TabSynthez[Page20],"Indéterminé")&gt;0,1,0)</f>
        <v>0</v>
      </c>
      <c r="BA344" s="218">
        <f>IF(COUNTIFS(TabSynthez[Test],"="&amp;$AE121&amp;".*",TabSynthez[Page21],"Indéterminé")&gt;0,1,0)</f>
        <v>0</v>
      </c>
    </row>
    <row r="345" spans="30:53" x14ac:dyDescent="0.25">
      <c r="AD345" s="68"/>
      <c r="AE345" s="224" t="str">
        <f t="shared" si="35"/>
        <v>13.8</v>
      </c>
      <c r="AF345" s="9"/>
      <c r="AG345" s="218">
        <f>IF(COUNTIFS(TabSynthez[Test],"="&amp;$AE122&amp;".*",TabSynthez[Page1],"Indéterminé")&gt;0,1,0)</f>
        <v>0</v>
      </c>
      <c r="AH345" s="218">
        <f>IF(COUNTIFS(TabSynthez[Test],"="&amp;$AE122&amp;".*",TabSynthez[Page2],"Indéterminé")&gt;0,1,0)</f>
        <v>0</v>
      </c>
      <c r="AI345" s="218">
        <f>IF(COUNTIFS(TabSynthez[Test],"="&amp;$AE122&amp;".*",TabSynthez[Page3],"Indéterminé")&gt;0,1,0)</f>
        <v>0</v>
      </c>
      <c r="AJ345" s="218">
        <f>IF(COUNTIFS(TabSynthez[Test],"="&amp;$AE122&amp;".*",TabSynthez[Page4],"Indéterminé")&gt;0,1,0)</f>
        <v>0</v>
      </c>
      <c r="AK345" s="218">
        <f>IF(COUNTIFS(TabSynthez[Test],"="&amp;$AE122&amp;".*",TabSynthez[Page5],"Indéterminé")&gt;0,1,0)</f>
        <v>0</v>
      </c>
      <c r="AL345" s="218">
        <f>IF(COUNTIFS(TabSynthez[Test],"="&amp;$AE122&amp;".*",TabSynthez[Page6],"Indéterminé")&gt;0,1,0)</f>
        <v>0</v>
      </c>
      <c r="AM345" s="218">
        <f>IF(COUNTIFS(TabSynthez[Test],"="&amp;$AE122&amp;".*",TabSynthez[Page7],"Indéterminé")&gt;0,1,0)</f>
        <v>0</v>
      </c>
      <c r="AN345" s="218">
        <f>IF(COUNTIFS(TabSynthez[Test],"="&amp;$AE122&amp;".*",TabSynthez[Page8],"Indéterminé")&gt;0,1,0)</f>
        <v>0</v>
      </c>
      <c r="AO345" s="218">
        <f>IF(COUNTIFS(TabSynthez[Test],"="&amp;$AE122&amp;".*",TabSynthez[Page9],"Indéterminé")&gt;0,1,0)</f>
        <v>0</v>
      </c>
      <c r="AP345" s="218">
        <f>IF(COUNTIFS(TabSynthez[Test],"="&amp;$AE122&amp;".*",TabSynthez[Page10],"Indéterminé")&gt;0,1,0)</f>
        <v>0</v>
      </c>
      <c r="AQ345" s="218">
        <f>IF(COUNTIFS(TabSynthez[Test],"="&amp;$AE122&amp;".*",TabSynthez[Page11],"Indéterminé")&gt;0,1,0)</f>
        <v>0</v>
      </c>
      <c r="AR345" s="218">
        <f>IF(COUNTIFS(TabSynthez[Test],"="&amp;$AE122&amp;".*",TabSynthez[Page12],"Indéterminé")&gt;0,1,0)</f>
        <v>0</v>
      </c>
      <c r="AS345" s="218">
        <f>IF(COUNTIFS(TabSynthez[Test],"="&amp;$AE122&amp;".*",TabSynthez[Page13],"Indéterminé")&gt;0,1,0)</f>
        <v>0</v>
      </c>
      <c r="AT345" s="218">
        <f>IF(COUNTIFS(TabSynthez[Test],"="&amp;$AE122&amp;".*",TabSynthez[Page14],"Indéterminé")&gt;0,1,0)</f>
        <v>0</v>
      </c>
      <c r="AU345" s="218">
        <f>IF(COUNTIFS(TabSynthez[Test],"="&amp;$AE122&amp;".*",TabSynthez[Page15],"Indéterminé")&gt;0,1,0)</f>
        <v>0</v>
      </c>
      <c r="AV345" s="218">
        <f>IF(COUNTIFS(TabSynthez[Test],"="&amp;$AE122&amp;".*",TabSynthez[Page16],"Indéterminé")&gt;0,1,0)</f>
        <v>0</v>
      </c>
      <c r="AW345" s="218">
        <f>IF(COUNTIFS(TabSynthez[Test],"="&amp;$AE122&amp;".*",TabSynthez[Page17],"Indéterminé")&gt;0,1,0)</f>
        <v>0</v>
      </c>
      <c r="AX345" s="218">
        <f>IF(COUNTIFS(TabSynthez[Test],"="&amp;$AE122&amp;".*",TabSynthez[Page18],"Indéterminé")&gt;0,1,0)</f>
        <v>0</v>
      </c>
      <c r="AY345" s="218">
        <f>IF(COUNTIFS(TabSynthez[Test],"="&amp;$AE122&amp;".*",TabSynthez[Page19],"Indéterminé")&gt;0,1,0)</f>
        <v>0</v>
      </c>
      <c r="AZ345" s="218">
        <f>IF(COUNTIFS(TabSynthez[Test],"="&amp;$AE122&amp;".*",TabSynthez[Page20],"Indéterminé")&gt;0,1,0)</f>
        <v>0</v>
      </c>
      <c r="BA345" s="218">
        <f>IF(COUNTIFS(TabSynthez[Test],"="&amp;$AE122&amp;".*",TabSynthez[Page21],"Indéterminé")&gt;0,1,0)</f>
        <v>0</v>
      </c>
    </row>
    <row r="346" spans="30:53" x14ac:dyDescent="0.25">
      <c r="AD346" s="68"/>
      <c r="AE346" s="224" t="str">
        <f t="shared" si="35"/>
        <v>13.9</v>
      </c>
      <c r="AF346" s="9"/>
      <c r="AG346" s="218">
        <f>IF(COUNTIFS(TabSynthez[Test],"="&amp;$AE123&amp;".*",TabSynthez[Page1],"Indéterminé")&gt;0,1,0)</f>
        <v>0</v>
      </c>
      <c r="AH346" s="218">
        <f>IF(COUNTIFS(TabSynthez[Test],"="&amp;$AE123&amp;".*",TabSynthez[Page2],"Indéterminé")&gt;0,1,0)</f>
        <v>0</v>
      </c>
      <c r="AI346" s="218">
        <f>IF(COUNTIFS(TabSynthez[Test],"="&amp;$AE123&amp;".*",TabSynthez[Page3],"Indéterminé")&gt;0,1,0)</f>
        <v>0</v>
      </c>
      <c r="AJ346" s="218">
        <f>IF(COUNTIFS(TabSynthez[Test],"="&amp;$AE123&amp;".*",TabSynthez[Page4],"Indéterminé")&gt;0,1,0)</f>
        <v>0</v>
      </c>
      <c r="AK346" s="218">
        <f>IF(COUNTIFS(TabSynthez[Test],"="&amp;$AE123&amp;".*",TabSynthez[Page5],"Indéterminé")&gt;0,1,0)</f>
        <v>0</v>
      </c>
      <c r="AL346" s="218">
        <f>IF(COUNTIFS(TabSynthez[Test],"="&amp;$AE123&amp;".*",TabSynthez[Page6],"Indéterminé")&gt;0,1,0)</f>
        <v>0</v>
      </c>
      <c r="AM346" s="218">
        <f>IF(COUNTIFS(TabSynthez[Test],"="&amp;$AE123&amp;".*",TabSynthez[Page7],"Indéterminé")&gt;0,1,0)</f>
        <v>0</v>
      </c>
      <c r="AN346" s="218">
        <f>IF(COUNTIFS(TabSynthez[Test],"="&amp;$AE123&amp;".*",TabSynthez[Page8],"Indéterminé")&gt;0,1,0)</f>
        <v>0</v>
      </c>
      <c r="AO346" s="218">
        <f>IF(COUNTIFS(TabSynthez[Test],"="&amp;$AE123&amp;".*",TabSynthez[Page9],"Indéterminé")&gt;0,1,0)</f>
        <v>0</v>
      </c>
      <c r="AP346" s="218">
        <f>IF(COUNTIFS(TabSynthez[Test],"="&amp;$AE123&amp;".*",TabSynthez[Page10],"Indéterminé")&gt;0,1,0)</f>
        <v>0</v>
      </c>
      <c r="AQ346" s="218">
        <f>IF(COUNTIFS(TabSynthez[Test],"="&amp;$AE123&amp;".*",TabSynthez[Page11],"Indéterminé")&gt;0,1,0)</f>
        <v>0</v>
      </c>
      <c r="AR346" s="218">
        <f>IF(COUNTIFS(TabSynthez[Test],"="&amp;$AE123&amp;".*",TabSynthez[Page12],"Indéterminé")&gt;0,1,0)</f>
        <v>0</v>
      </c>
      <c r="AS346" s="218">
        <f>IF(COUNTIFS(TabSynthez[Test],"="&amp;$AE123&amp;".*",TabSynthez[Page13],"Indéterminé")&gt;0,1,0)</f>
        <v>0</v>
      </c>
      <c r="AT346" s="218">
        <f>IF(COUNTIFS(TabSynthez[Test],"="&amp;$AE123&amp;".*",TabSynthez[Page14],"Indéterminé")&gt;0,1,0)</f>
        <v>0</v>
      </c>
      <c r="AU346" s="218">
        <f>IF(COUNTIFS(TabSynthez[Test],"="&amp;$AE123&amp;".*",TabSynthez[Page15],"Indéterminé")&gt;0,1,0)</f>
        <v>0</v>
      </c>
      <c r="AV346" s="218">
        <f>IF(COUNTIFS(TabSynthez[Test],"="&amp;$AE123&amp;".*",TabSynthez[Page16],"Indéterminé")&gt;0,1,0)</f>
        <v>0</v>
      </c>
      <c r="AW346" s="218">
        <f>IF(COUNTIFS(TabSynthez[Test],"="&amp;$AE123&amp;".*",TabSynthez[Page17],"Indéterminé")&gt;0,1,0)</f>
        <v>0</v>
      </c>
      <c r="AX346" s="218">
        <f>IF(COUNTIFS(TabSynthez[Test],"="&amp;$AE123&amp;".*",TabSynthez[Page18],"Indéterminé")&gt;0,1,0)</f>
        <v>0</v>
      </c>
      <c r="AY346" s="218">
        <f>IF(COUNTIFS(TabSynthez[Test],"="&amp;$AE123&amp;".*",TabSynthez[Page19],"Indéterminé")&gt;0,1,0)</f>
        <v>0</v>
      </c>
      <c r="AZ346" s="218">
        <f>IF(COUNTIFS(TabSynthez[Test],"="&amp;$AE123&amp;".*",TabSynthez[Page20],"Indéterminé")&gt;0,1,0)</f>
        <v>0</v>
      </c>
      <c r="BA346" s="218">
        <f>IF(COUNTIFS(TabSynthez[Test],"="&amp;$AE123&amp;".*",TabSynthez[Page21],"Indéterminé")&gt;0,1,0)</f>
        <v>0</v>
      </c>
    </row>
    <row r="347" spans="30:53" x14ac:dyDescent="0.25">
      <c r="AD347" s="68"/>
      <c r="AE347" s="224" t="str">
        <f t="shared" si="35"/>
        <v>13.10</v>
      </c>
      <c r="AF347" s="9"/>
      <c r="AG347" s="218">
        <f>IF(COUNTIFS(TabSynthez[Test],"="&amp;$AE124&amp;".*",TabSynthez[Page1],"Indéterminé")&gt;0,1,0)</f>
        <v>0</v>
      </c>
      <c r="AH347" s="218">
        <f>IF(COUNTIFS(TabSynthez[Test],"="&amp;$AE124&amp;".*",TabSynthez[Page2],"Indéterminé")&gt;0,1,0)</f>
        <v>0</v>
      </c>
      <c r="AI347" s="218">
        <f>IF(COUNTIFS(TabSynthez[Test],"="&amp;$AE124&amp;".*",TabSynthez[Page3],"Indéterminé")&gt;0,1,0)</f>
        <v>0</v>
      </c>
      <c r="AJ347" s="218">
        <f>IF(COUNTIFS(TabSynthez[Test],"="&amp;$AE124&amp;".*",TabSynthez[Page4],"Indéterminé")&gt;0,1,0)</f>
        <v>0</v>
      </c>
      <c r="AK347" s="218">
        <f>IF(COUNTIFS(TabSynthez[Test],"="&amp;$AE124&amp;".*",TabSynthez[Page5],"Indéterminé")&gt;0,1,0)</f>
        <v>0</v>
      </c>
      <c r="AL347" s="218">
        <f>IF(COUNTIFS(TabSynthez[Test],"="&amp;$AE124&amp;".*",TabSynthez[Page6],"Indéterminé")&gt;0,1,0)</f>
        <v>0</v>
      </c>
      <c r="AM347" s="218">
        <f>IF(COUNTIFS(TabSynthez[Test],"="&amp;$AE124&amp;".*",TabSynthez[Page7],"Indéterminé")&gt;0,1,0)</f>
        <v>0</v>
      </c>
      <c r="AN347" s="218">
        <f>IF(COUNTIFS(TabSynthez[Test],"="&amp;$AE124&amp;".*",TabSynthez[Page8],"Indéterminé")&gt;0,1,0)</f>
        <v>0</v>
      </c>
      <c r="AO347" s="218">
        <f>IF(COUNTIFS(TabSynthez[Test],"="&amp;$AE124&amp;".*",TabSynthez[Page9],"Indéterminé")&gt;0,1,0)</f>
        <v>0</v>
      </c>
      <c r="AP347" s="218">
        <f>IF(COUNTIFS(TabSynthez[Test],"="&amp;$AE124&amp;".*",TabSynthez[Page10],"Indéterminé")&gt;0,1,0)</f>
        <v>0</v>
      </c>
      <c r="AQ347" s="218">
        <f>IF(COUNTIFS(TabSynthez[Test],"="&amp;$AE124&amp;".*",TabSynthez[Page11],"Indéterminé")&gt;0,1,0)</f>
        <v>0</v>
      </c>
      <c r="AR347" s="218">
        <f>IF(COUNTIFS(TabSynthez[Test],"="&amp;$AE124&amp;".*",TabSynthez[Page12],"Indéterminé")&gt;0,1,0)</f>
        <v>0</v>
      </c>
      <c r="AS347" s="218">
        <f>IF(COUNTIFS(TabSynthez[Test],"="&amp;$AE124&amp;".*",TabSynthez[Page13],"Indéterminé")&gt;0,1,0)</f>
        <v>0</v>
      </c>
      <c r="AT347" s="218">
        <f>IF(COUNTIFS(TabSynthez[Test],"="&amp;$AE124&amp;".*",TabSynthez[Page14],"Indéterminé")&gt;0,1,0)</f>
        <v>0</v>
      </c>
      <c r="AU347" s="218">
        <f>IF(COUNTIFS(TabSynthez[Test],"="&amp;$AE124&amp;".*",TabSynthez[Page15],"Indéterminé")&gt;0,1,0)</f>
        <v>0</v>
      </c>
      <c r="AV347" s="218">
        <f>IF(COUNTIFS(TabSynthez[Test],"="&amp;$AE124&amp;".*",TabSynthez[Page16],"Indéterminé")&gt;0,1,0)</f>
        <v>0</v>
      </c>
      <c r="AW347" s="218">
        <f>IF(COUNTIFS(TabSynthez[Test],"="&amp;$AE124&amp;".*",TabSynthez[Page17],"Indéterminé")&gt;0,1,0)</f>
        <v>0</v>
      </c>
      <c r="AX347" s="218">
        <f>IF(COUNTIFS(TabSynthez[Test],"="&amp;$AE124&amp;".*",TabSynthez[Page18],"Indéterminé")&gt;0,1,0)</f>
        <v>0</v>
      </c>
      <c r="AY347" s="218">
        <f>IF(COUNTIFS(TabSynthez[Test],"="&amp;$AE124&amp;".*",TabSynthez[Page19],"Indéterminé")&gt;0,1,0)</f>
        <v>0</v>
      </c>
      <c r="AZ347" s="218">
        <f>IF(COUNTIFS(TabSynthez[Test],"="&amp;$AE124&amp;".*",TabSynthez[Page20],"Indéterminé")&gt;0,1,0)</f>
        <v>0</v>
      </c>
      <c r="BA347" s="218">
        <f>IF(COUNTIFS(TabSynthez[Test],"="&amp;$AE124&amp;".*",TabSynthez[Page21],"Indéterminé")&gt;0,1,0)</f>
        <v>0</v>
      </c>
    </row>
    <row r="348" spans="30:53" x14ac:dyDescent="0.25">
      <c r="AD348" s="68"/>
      <c r="AE348" s="224" t="str">
        <f t="shared" si="35"/>
        <v>13.11</v>
      </c>
      <c r="AF348" s="9"/>
      <c r="AG348" s="218">
        <f>IF(COUNTIFS(TabSynthez[Test],"="&amp;$AE125&amp;".*",TabSynthez[Page1],"Indéterminé")&gt;0,1,0)</f>
        <v>0</v>
      </c>
      <c r="AH348" s="218">
        <f>IF(COUNTIFS(TabSynthez[Test],"="&amp;$AE125&amp;".*",TabSynthez[Page2],"Indéterminé")&gt;0,1,0)</f>
        <v>0</v>
      </c>
      <c r="AI348" s="218">
        <f>IF(COUNTIFS(TabSynthez[Test],"="&amp;$AE125&amp;".*",TabSynthez[Page3],"Indéterminé")&gt;0,1,0)</f>
        <v>0</v>
      </c>
      <c r="AJ348" s="218">
        <f>IF(COUNTIFS(TabSynthez[Test],"="&amp;$AE125&amp;".*",TabSynthez[Page4],"Indéterminé")&gt;0,1,0)</f>
        <v>0</v>
      </c>
      <c r="AK348" s="218">
        <f>IF(COUNTIFS(TabSynthez[Test],"="&amp;$AE125&amp;".*",TabSynthez[Page5],"Indéterminé")&gt;0,1,0)</f>
        <v>0</v>
      </c>
      <c r="AL348" s="218">
        <f>IF(COUNTIFS(TabSynthez[Test],"="&amp;$AE125&amp;".*",TabSynthez[Page6],"Indéterminé")&gt;0,1,0)</f>
        <v>0</v>
      </c>
      <c r="AM348" s="218">
        <f>IF(COUNTIFS(TabSynthez[Test],"="&amp;$AE125&amp;".*",TabSynthez[Page7],"Indéterminé")&gt;0,1,0)</f>
        <v>0</v>
      </c>
      <c r="AN348" s="218">
        <f>IF(COUNTIFS(TabSynthez[Test],"="&amp;$AE125&amp;".*",TabSynthez[Page8],"Indéterminé")&gt;0,1,0)</f>
        <v>0</v>
      </c>
      <c r="AO348" s="218">
        <f>IF(COUNTIFS(TabSynthez[Test],"="&amp;$AE125&amp;".*",TabSynthez[Page9],"Indéterminé")&gt;0,1,0)</f>
        <v>0</v>
      </c>
      <c r="AP348" s="218">
        <f>IF(COUNTIFS(TabSynthez[Test],"="&amp;$AE125&amp;".*",TabSynthez[Page10],"Indéterminé")&gt;0,1,0)</f>
        <v>0</v>
      </c>
      <c r="AQ348" s="218">
        <f>IF(COUNTIFS(TabSynthez[Test],"="&amp;$AE125&amp;".*",TabSynthez[Page11],"Indéterminé")&gt;0,1,0)</f>
        <v>0</v>
      </c>
      <c r="AR348" s="218">
        <f>IF(COUNTIFS(TabSynthez[Test],"="&amp;$AE125&amp;".*",TabSynthez[Page12],"Indéterminé")&gt;0,1,0)</f>
        <v>0</v>
      </c>
      <c r="AS348" s="218">
        <f>IF(COUNTIFS(TabSynthez[Test],"="&amp;$AE125&amp;".*",TabSynthez[Page13],"Indéterminé")&gt;0,1,0)</f>
        <v>0</v>
      </c>
      <c r="AT348" s="218">
        <f>IF(COUNTIFS(TabSynthez[Test],"="&amp;$AE125&amp;".*",TabSynthez[Page14],"Indéterminé")&gt;0,1,0)</f>
        <v>0</v>
      </c>
      <c r="AU348" s="218">
        <f>IF(COUNTIFS(TabSynthez[Test],"="&amp;$AE125&amp;".*",TabSynthez[Page15],"Indéterminé")&gt;0,1,0)</f>
        <v>0</v>
      </c>
      <c r="AV348" s="218">
        <f>IF(COUNTIFS(TabSynthez[Test],"="&amp;$AE125&amp;".*",TabSynthez[Page16],"Indéterminé")&gt;0,1,0)</f>
        <v>0</v>
      </c>
      <c r="AW348" s="218">
        <f>IF(COUNTIFS(TabSynthez[Test],"="&amp;$AE125&amp;".*",TabSynthez[Page17],"Indéterminé")&gt;0,1,0)</f>
        <v>0</v>
      </c>
      <c r="AX348" s="218">
        <f>IF(COUNTIFS(TabSynthez[Test],"="&amp;$AE125&amp;".*",TabSynthez[Page18],"Indéterminé")&gt;0,1,0)</f>
        <v>0</v>
      </c>
      <c r="AY348" s="218">
        <f>IF(COUNTIFS(TabSynthez[Test],"="&amp;$AE125&amp;".*",TabSynthez[Page19],"Indéterminé")&gt;0,1,0)</f>
        <v>0</v>
      </c>
      <c r="AZ348" s="218">
        <f>IF(COUNTIFS(TabSynthez[Test],"="&amp;$AE125&amp;".*",TabSynthez[Page20],"Indéterminé")&gt;0,1,0)</f>
        <v>0</v>
      </c>
      <c r="BA348" s="218">
        <f>IF(COUNTIFS(TabSynthez[Test],"="&amp;$AE125&amp;".*",TabSynthez[Page21],"Indéterminé")&gt;0,1,0)</f>
        <v>0</v>
      </c>
    </row>
    <row r="349" spans="30:53" x14ac:dyDescent="0.25">
      <c r="AD349" s="68"/>
      <c r="AE349" s="224" t="str">
        <f t="shared" si="35"/>
        <v>13.12</v>
      </c>
      <c r="AF349" s="9"/>
      <c r="AG349" s="218">
        <f>IF(COUNTIFS(TabSynthez[Test],"="&amp;$AE126&amp;".*",TabSynthez[Page1],"Indéterminé")&gt;0,1,0)</f>
        <v>0</v>
      </c>
      <c r="AH349" s="218">
        <f>IF(COUNTIFS(TabSynthez[Test],"="&amp;$AE126&amp;".*",TabSynthez[Page2],"Indéterminé")&gt;0,1,0)</f>
        <v>0</v>
      </c>
      <c r="AI349" s="218">
        <f>IF(COUNTIFS(TabSynthez[Test],"="&amp;$AE126&amp;".*",TabSynthez[Page3],"Indéterminé")&gt;0,1,0)</f>
        <v>0</v>
      </c>
      <c r="AJ349" s="218">
        <f>IF(COUNTIFS(TabSynthez[Test],"="&amp;$AE126&amp;".*",TabSynthez[Page4],"Indéterminé")&gt;0,1,0)</f>
        <v>0</v>
      </c>
      <c r="AK349" s="218">
        <f>IF(COUNTIFS(TabSynthez[Test],"="&amp;$AE126&amp;".*",TabSynthez[Page5],"Indéterminé")&gt;0,1,0)</f>
        <v>0</v>
      </c>
      <c r="AL349" s="218">
        <f>IF(COUNTIFS(TabSynthez[Test],"="&amp;$AE126&amp;".*",TabSynthez[Page6],"Indéterminé")&gt;0,1,0)</f>
        <v>0</v>
      </c>
      <c r="AM349" s="218">
        <f>IF(COUNTIFS(TabSynthez[Test],"="&amp;$AE126&amp;".*",TabSynthez[Page7],"Indéterminé")&gt;0,1,0)</f>
        <v>0</v>
      </c>
      <c r="AN349" s="218">
        <f>IF(COUNTIFS(TabSynthez[Test],"="&amp;$AE126&amp;".*",TabSynthez[Page8],"Indéterminé")&gt;0,1,0)</f>
        <v>0</v>
      </c>
      <c r="AO349" s="218">
        <f>IF(COUNTIFS(TabSynthez[Test],"="&amp;$AE126&amp;".*",TabSynthez[Page9],"Indéterminé")&gt;0,1,0)</f>
        <v>0</v>
      </c>
      <c r="AP349" s="218">
        <f>IF(COUNTIFS(TabSynthez[Test],"="&amp;$AE126&amp;".*",TabSynthez[Page10],"Indéterminé")&gt;0,1,0)</f>
        <v>0</v>
      </c>
      <c r="AQ349" s="218">
        <f>IF(COUNTIFS(TabSynthez[Test],"="&amp;$AE126&amp;".*",TabSynthez[Page11],"Indéterminé")&gt;0,1,0)</f>
        <v>0</v>
      </c>
      <c r="AR349" s="218">
        <f>IF(COUNTIFS(TabSynthez[Test],"="&amp;$AE126&amp;".*",TabSynthez[Page12],"Indéterminé")&gt;0,1,0)</f>
        <v>0</v>
      </c>
      <c r="AS349" s="218">
        <f>IF(COUNTIFS(TabSynthez[Test],"="&amp;$AE126&amp;".*",TabSynthez[Page13],"Indéterminé")&gt;0,1,0)</f>
        <v>0</v>
      </c>
      <c r="AT349" s="218">
        <f>IF(COUNTIFS(TabSynthez[Test],"="&amp;$AE126&amp;".*",TabSynthez[Page14],"Indéterminé")&gt;0,1,0)</f>
        <v>0</v>
      </c>
      <c r="AU349" s="218">
        <f>IF(COUNTIFS(TabSynthez[Test],"="&amp;$AE126&amp;".*",TabSynthez[Page15],"Indéterminé")&gt;0,1,0)</f>
        <v>0</v>
      </c>
      <c r="AV349" s="218">
        <f>IF(COUNTIFS(TabSynthez[Test],"="&amp;$AE126&amp;".*",TabSynthez[Page16],"Indéterminé")&gt;0,1,0)</f>
        <v>0</v>
      </c>
      <c r="AW349" s="218">
        <f>IF(COUNTIFS(TabSynthez[Test],"="&amp;$AE126&amp;".*",TabSynthez[Page17],"Indéterminé")&gt;0,1,0)</f>
        <v>0</v>
      </c>
      <c r="AX349" s="218">
        <f>IF(COUNTIFS(TabSynthez[Test],"="&amp;$AE126&amp;".*",TabSynthez[Page18],"Indéterminé")&gt;0,1,0)</f>
        <v>0</v>
      </c>
      <c r="AY349" s="218">
        <f>IF(COUNTIFS(TabSynthez[Test],"="&amp;$AE126&amp;".*",TabSynthez[Page19],"Indéterminé")&gt;0,1,0)</f>
        <v>0</v>
      </c>
      <c r="AZ349" s="218">
        <f>IF(COUNTIFS(TabSynthez[Test],"="&amp;$AE126&amp;".*",TabSynthez[Page20],"Indéterminé")&gt;0,1,0)</f>
        <v>0</v>
      </c>
      <c r="BA349" s="218">
        <f>IF(COUNTIFS(TabSynthez[Test],"="&amp;$AE126&amp;".*",TabSynthez[Page21],"Indéterminé")&gt;0,1,0)</f>
        <v>0</v>
      </c>
    </row>
    <row r="350" spans="30:53" x14ac:dyDescent="0.25">
      <c r="AD350" s="68"/>
      <c r="AE350" s="225"/>
      <c r="AF350" s="9"/>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row>
    <row r="351" spans="30:53" x14ac:dyDescent="0.25">
      <c r="AD351" s="68"/>
      <c r="AF351" s="9"/>
      <c r="AG351" s="9"/>
      <c r="AH351" s="9"/>
      <c r="AI351" s="9"/>
      <c r="AJ351" s="9"/>
      <c r="AK351" s="9"/>
      <c r="AL351" s="9"/>
      <c r="AM351" s="9"/>
      <c r="AN351" s="9"/>
      <c r="AO351" s="9"/>
      <c r="AP351" s="9"/>
      <c r="AQ351" s="9"/>
      <c r="AR351" s="9"/>
      <c r="AS351" s="9"/>
      <c r="AT351" s="9"/>
      <c r="AU351" s="9"/>
      <c r="AV351" s="9"/>
      <c r="AW351" s="9"/>
      <c r="AX351" s="9"/>
      <c r="AY351" s="9"/>
      <c r="AZ351" s="9"/>
      <c r="BA351" s="9"/>
    </row>
    <row r="352" spans="30:53" ht="18.75" x14ac:dyDescent="0.25">
      <c r="AD352" s="68"/>
      <c r="AE352" s="278" t="s">
        <v>475</v>
      </c>
      <c r="AF352" s="272" t="str">
        <f>AF$1</f>
        <v>Pages</v>
      </c>
      <c r="AG352" s="272" t="str">
        <f t="shared" ref="AG352:BA352" si="36">AG$1</f>
        <v>Page1</v>
      </c>
      <c r="AH352" s="272" t="str">
        <f t="shared" si="36"/>
        <v>Page2</v>
      </c>
      <c r="AI352" s="272" t="str">
        <f t="shared" si="36"/>
        <v>Page3</v>
      </c>
      <c r="AJ352" s="272" t="str">
        <f t="shared" si="36"/>
        <v>Page4</v>
      </c>
      <c r="AK352" s="272" t="str">
        <f t="shared" si="36"/>
        <v>Page5</v>
      </c>
      <c r="AL352" s="272" t="str">
        <f t="shared" si="36"/>
        <v>Page6</v>
      </c>
      <c r="AM352" s="272" t="str">
        <f t="shared" si="36"/>
        <v>Page7</v>
      </c>
      <c r="AN352" s="272" t="str">
        <f t="shared" si="36"/>
        <v>Page8</v>
      </c>
      <c r="AO352" s="272" t="str">
        <f t="shared" si="36"/>
        <v>Page9</v>
      </c>
      <c r="AP352" s="272" t="str">
        <f t="shared" si="36"/>
        <v>Page10</v>
      </c>
      <c r="AQ352" s="272" t="str">
        <f t="shared" si="36"/>
        <v>Page11</v>
      </c>
      <c r="AR352" s="272" t="str">
        <f t="shared" si="36"/>
        <v>Page12</v>
      </c>
      <c r="AS352" s="272" t="str">
        <f t="shared" si="36"/>
        <v>Page13</v>
      </c>
      <c r="AT352" s="272" t="str">
        <f t="shared" si="36"/>
        <v>Page14</v>
      </c>
      <c r="AU352" s="272" t="str">
        <f t="shared" si="36"/>
        <v>Page15</v>
      </c>
      <c r="AV352" s="272" t="str">
        <f t="shared" si="36"/>
        <v>Page16</v>
      </c>
      <c r="AW352" s="272" t="str">
        <f t="shared" si="36"/>
        <v>Page17</v>
      </c>
      <c r="AX352" s="272" t="str">
        <f t="shared" si="36"/>
        <v>Page18</v>
      </c>
      <c r="AY352" s="272" t="str">
        <f t="shared" si="36"/>
        <v>Page19</v>
      </c>
      <c r="AZ352" s="272" t="str">
        <f t="shared" si="36"/>
        <v>Page20</v>
      </c>
      <c r="BA352" s="272" t="str">
        <f t="shared" si="36"/>
        <v>Page21</v>
      </c>
    </row>
    <row r="353" spans="30:53" x14ac:dyDescent="0.25">
      <c r="AD353" s="68"/>
      <c r="AE353" s="219" t="s">
        <v>1156</v>
      </c>
      <c r="AF353" s="219">
        <f>COUNTA(AE21:AE126)</f>
        <v>106</v>
      </c>
      <c r="AG353" s="273"/>
      <c r="AH353" s="273"/>
      <c r="AI353" s="273"/>
      <c r="AJ353" s="273"/>
      <c r="AK353" s="273"/>
      <c r="AL353" s="273"/>
      <c r="AM353" s="273"/>
      <c r="AN353" s="273"/>
      <c r="AO353" s="273"/>
      <c r="AP353" s="273"/>
      <c r="AQ353" s="273"/>
      <c r="AR353" s="273"/>
      <c r="AS353" s="273"/>
      <c r="AT353" s="273"/>
      <c r="AU353" s="273"/>
      <c r="AV353" s="273"/>
      <c r="AW353" s="273"/>
      <c r="AX353" s="273"/>
      <c r="AY353" s="273"/>
      <c r="AZ353" s="273"/>
      <c r="BA353" s="273"/>
    </row>
    <row r="354" spans="30:53" x14ac:dyDescent="0.25">
      <c r="AD354" s="68"/>
      <c r="AE354" s="266" t="s">
        <v>1157</v>
      </c>
      <c r="AF354" s="266"/>
      <c r="AG354" s="266">
        <f t="shared" ref="AG354:AH354" si="37">SUM(AG21:AG126)</f>
        <v>22</v>
      </c>
      <c r="AH354" s="320">
        <f t="shared" si="37"/>
        <v>29</v>
      </c>
      <c r="AI354" s="320">
        <f t="shared" ref="AI354:BA354" si="38">SUM(AI21:AI126)</f>
        <v>35</v>
      </c>
      <c r="AJ354" s="320">
        <f t="shared" si="38"/>
        <v>30</v>
      </c>
      <c r="AK354" s="320">
        <f t="shared" si="38"/>
        <v>22</v>
      </c>
      <c r="AL354" s="320">
        <f t="shared" si="38"/>
        <v>23</v>
      </c>
      <c r="AM354" s="320">
        <f t="shared" si="38"/>
        <v>25</v>
      </c>
      <c r="AN354" s="320">
        <f t="shared" si="38"/>
        <v>28</v>
      </c>
      <c r="AO354" s="320">
        <f t="shared" si="38"/>
        <v>26</v>
      </c>
      <c r="AP354" s="320">
        <f t="shared" si="38"/>
        <v>26</v>
      </c>
      <c r="AQ354" s="320">
        <f t="shared" si="38"/>
        <v>33</v>
      </c>
      <c r="AR354" s="320">
        <f t="shared" si="38"/>
        <v>31</v>
      </c>
      <c r="AS354" s="320">
        <f t="shared" si="38"/>
        <v>28</v>
      </c>
      <c r="AT354" s="320">
        <f t="shared" si="38"/>
        <v>29</v>
      </c>
      <c r="AU354" s="320">
        <f t="shared" si="38"/>
        <v>26</v>
      </c>
      <c r="AV354" s="320">
        <f t="shared" si="38"/>
        <v>23</v>
      </c>
      <c r="AW354" s="320">
        <f t="shared" si="38"/>
        <v>25</v>
      </c>
      <c r="AX354" s="320">
        <f t="shared" si="38"/>
        <v>29</v>
      </c>
      <c r="AY354" s="320">
        <f t="shared" si="38"/>
        <v>31</v>
      </c>
      <c r="AZ354" s="320">
        <f t="shared" si="38"/>
        <v>28</v>
      </c>
      <c r="BA354" s="320">
        <f t="shared" si="38"/>
        <v>25</v>
      </c>
    </row>
    <row r="355" spans="30:53" x14ac:dyDescent="0.25">
      <c r="AD355" s="68"/>
      <c r="AE355" s="267" t="s">
        <v>1154</v>
      </c>
      <c r="AF355" s="262"/>
      <c r="AG355" s="267">
        <f t="shared" ref="AG355:AH355" si="39">SUM(AG134:AG239)</f>
        <v>28</v>
      </c>
      <c r="AH355" s="321">
        <f t="shared" si="39"/>
        <v>27</v>
      </c>
      <c r="AI355" s="321">
        <f t="shared" ref="AI355:BA355" si="40">SUM(AI134:AI239)</f>
        <v>30</v>
      </c>
      <c r="AJ355" s="321">
        <f t="shared" si="40"/>
        <v>29</v>
      </c>
      <c r="AK355" s="321">
        <f t="shared" si="40"/>
        <v>28</v>
      </c>
      <c r="AL355" s="321">
        <f t="shared" si="40"/>
        <v>29</v>
      </c>
      <c r="AM355" s="321">
        <f t="shared" si="40"/>
        <v>25</v>
      </c>
      <c r="AN355" s="321">
        <f t="shared" si="40"/>
        <v>26</v>
      </c>
      <c r="AO355" s="321">
        <f t="shared" si="40"/>
        <v>23</v>
      </c>
      <c r="AP355" s="321">
        <f t="shared" si="40"/>
        <v>24</v>
      </c>
      <c r="AQ355" s="321">
        <f t="shared" si="40"/>
        <v>34</v>
      </c>
      <c r="AR355" s="321">
        <f t="shared" si="40"/>
        <v>28</v>
      </c>
      <c r="AS355" s="321">
        <f t="shared" si="40"/>
        <v>24</v>
      </c>
      <c r="AT355" s="321">
        <f t="shared" si="40"/>
        <v>25</v>
      </c>
      <c r="AU355" s="321">
        <f t="shared" si="40"/>
        <v>25</v>
      </c>
      <c r="AV355" s="321">
        <f t="shared" si="40"/>
        <v>24</v>
      </c>
      <c r="AW355" s="321">
        <f t="shared" si="40"/>
        <v>22</v>
      </c>
      <c r="AX355" s="321">
        <f t="shared" si="40"/>
        <v>24</v>
      </c>
      <c r="AY355" s="321">
        <f t="shared" si="40"/>
        <v>25</v>
      </c>
      <c r="AZ355" s="321">
        <f t="shared" si="40"/>
        <v>24</v>
      </c>
      <c r="BA355" s="321">
        <f t="shared" si="40"/>
        <v>22</v>
      </c>
    </row>
    <row r="356" spans="30:53" x14ac:dyDescent="0.25">
      <c r="AD356" s="68"/>
      <c r="AE356" s="265" t="s">
        <v>1155</v>
      </c>
      <c r="AF356" s="264"/>
      <c r="AG356" s="265">
        <f t="shared" ref="AG356:AH356" si="41">SUM(AG244:AG349)</f>
        <v>0</v>
      </c>
      <c r="AH356" s="265">
        <f t="shared" si="41"/>
        <v>0</v>
      </c>
      <c r="AI356" s="265">
        <f t="shared" ref="AI356:BA356" si="42">SUM(AI244:AI349)</f>
        <v>0</v>
      </c>
      <c r="AJ356" s="265">
        <f t="shared" si="42"/>
        <v>0</v>
      </c>
      <c r="AK356" s="265">
        <f t="shared" si="42"/>
        <v>0</v>
      </c>
      <c r="AL356" s="265">
        <f t="shared" si="42"/>
        <v>0</v>
      </c>
      <c r="AM356" s="265">
        <f t="shared" si="42"/>
        <v>0</v>
      </c>
      <c r="AN356" s="265">
        <f t="shared" si="42"/>
        <v>0</v>
      </c>
      <c r="AO356" s="265">
        <f t="shared" si="42"/>
        <v>0</v>
      </c>
      <c r="AP356" s="265">
        <f t="shared" si="42"/>
        <v>0</v>
      </c>
      <c r="AQ356" s="265">
        <f t="shared" si="42"/>
        <v>0</v>
      </c>
      <c r="AR356" s="265">
        <f t="shared" si="42"/>
        <v>0</v>
      </c>
      <c r="AS356" s="265">
        <f t="shared" si="42"/>
        <v>0</v>
      </c>
      <c r="AT356" s="265">
        <f t="shared" si="42"/>
        <v>0</v>
      </c>
      <c r="AU356" s="265">
        <f t="shared" si="42"/>
        <v>0</v>
      </c>
      <c r="AV356" s="265">
        <f t="shared" si="42"/>
        <v>0</v>
      </c>
      <c r="AW356" s="265">
        <f t="shared" si="42"/>
        <v>0</v>
      </c>
      <c r="AX356" s="265">
        <f t="shared" si="42"/>
        <v>0</v>
      </c>
      <c r="AY356" s="265">
        <f t="shared" si="42"/>
        <v>0</v>
      </c>
      <c r="AZ356" s="265">
        <f t="shared" si="42"/>
        <v>0</v>
      </c>
      <c r="BA356" s="265">
        <f t="shared" si="42"/>
        <v>0</v>
      </c>
    </row>
    <row r="357" spans="30:53" x14ac:dyDescent="0.25">
      <c r="AD357" s="68"/>
      <c r="AE357" s="279" t="s">
        <v>1158</v>
      </c>
      <c r="AF357" s="279"/>
      <c r="AG357" s="279">
        <f t="shared" ref="AG357:BA357" si="43">$AF$353-SUM(AG354:AG356)</f>
        <v>56</v>
      </c>
      <c r="AH357" s="279">
        <f t="shared" si="43"/>
        <v>50</v>
      </c>
      <c r="AI357" s="279">
        <f t="shared" si="43"/>
        <v>41</v>
      </c>
      <c r="AJ357" s="279">
        <f t="shared" si="43"/>
        <v>47</v>
      </c>
      <c r="AK357" s="279">
        <f t="shared" si="43"/>
        <v>56</v>
      </c>
      <c r="AL357" s="279">
        <f t="shared" si="43"/>
        <v>54</v>
      </c>
      <c r="AM357" s="279">
        <f t="shared" si="43"/>
        <v>56</v>
      </c>
      <c r="AN357" s="279">
        <f t="shared" si="43"/>
        <v>52</v>
      </c>
      <c r="AO357" s="279">
        <f t="shared" si="43"/>
        <v>57</v>
      </c>
      <c r="AP357" s="279">
        <f t="shared" si="43"/>
        <v>56</v>
      </c>
      <c r="AQ357" s="279">
        <f t="shared" si="43"/>
        <v>39</v>
      </c>
      <c r="AR357" s="279">
        <f t="shared" si="43"/>
        <v>47</v>
      </c>
      <c r="AS357" s="279">
        <f t="shared" si="43"/>
        <v>54</v>
      </c>
      <c r="AT357" s="279">
        <f t="shared" si="43"/>
        <v>52</v>
      </c>
      <c r="AU357" s="279">
        <f t="shared" si="43"/>
        <v>55</v>
      </c>
      <c r="AV357" s="279">
        <f t="shared" si="43"/>
        <v>59</v>
      </c>
      <c r="AW357" s="279">
        <f t="shared" si="43"/>
        <v>59</v>
      </c>
      <c r="AX357" s="279">
        <f t="shared" si="43"/>
        <v>53</v>
      </c>
      <c r="AY357" s="279">
        <f t="shared" si="43"/>
        <v>50</v>
      </c>
      <c r="AZ357" s="279">
        <f t="shared" si="43"/>
        <v>54</v>
      </c>
      <c r="BA357" s="279">
        <f t="shared" si="43"/>
        <v>59</v>
      </c>
    </row>
    <row r="358" spans="30:53" x14ac:dyDescent="0.25">
      <c r="AD358" s="68"/>
      <c r="AE358" s="274" t="s">
        <v>1138</v>
      </c>
      <c r="AF358" s="275"/>
      <c r="AG358" s="220">
        <f t="shared" ref="AG358:AH358" si="44">SUM(AG355,AG354)</f>
        <v>50</v>
      </c>
      <c r="AH358" s="220">
        <f t="shared" si="44"/>
        <v>56</v>
      </c>
      <c r="AI358" s="220">
        <f t="shared" ref="AI358:BA358" si="45">SUM(AI355,AI354)</f>
        <v>65</v>
      </c>
      <c r="AJ358" s="220">
        <f t="shared" si="45"/>
        <v>59</v>
      </c>
      <c r="AK358" s="220">
        <f t="shared" si="45"/>
        <v>50</v>
      </c>
      <c r="AL358" s="220">
        <f t="shared" si="45"/>
        <v>52</v>
      </c>
      <c r="AM358" s="220">
        <f t="shared" si="45"/>
        <v>50</v>
      </c>
      <c r="AN358" s="220">
        <f t="shared" si="45"/>
        <v>54</v>
      </c>
      <c r="AO358" s="220">
        <f t="shared" si="45"/>
        <v>49</v>
      </c>
      <c r="AP358" s="220">
        <f t="shared" si="45"/>
        <v>50</v>
      </c>
      <c r="AQ358" s="220">
        <f t="shared" si="45"/>
        <v>67</v>
      </c>
      <c r="AR358" s="220">
        <f t="shared" si="45"/>
        <v>59</v>
      </c>
      <c r="AS358" s="220">
        <f t="shared" si="45"/>
        <v>52</v>
      </c>
      <c r="AT358" s="220">
        <f t="shared" si="45"/>
        <v>54</v>
      </c>
      <c r="AU358" s="220">
        <f t="shared" si="45"/>
        <v>51</v>
      </c>
      <c r="AV358" s="220">
        <f t="shared" si="45"/>
        <v>47</v>
      </c>
      <c r="AW358" s="220">
        <f t="shared" si="45"/>
        <v>47</v>
      </c>
      <c r="AX358" s="220">
        <f t="shared" si="45"/>
        <v>53</v>
      </c>
      <c r="AY358" s="220">
        <f t="shared" si="45"/>
        <v>56</v>
      </c>
      <c r="AZ358" s="220">
        <f t="shared" si="45"/>
        <v>52</v>
      </c>
      <c r="BA358" s="220">
        <f t="shared" si="45"/>
        <v>47</v>
      </c>
    </row>
    <row r="359" spans="30:53" x14ac:dyDescent="0.25">
      <c r="AD359" s="68"/>
      <c r="AE359" s="274" t="s">
        <v>1139</v>
      </c>
      <c r="AF359" s="276"/>
      <c r="AG359" s="248">
        <f t="shared" ref="AG359:AH359" si="46">IFERROR((AG354*100)/AG358,"")</f>
        <v>44</v>
      </c>
      <c r="AH359" s="248">
        <f t="shared" si="46"/>
        <v>51.785714285714285</v>
      </c>
      <c r="AI359" s="248">
        <f t="shared" ref="AI359:BA359" si="47">IFERROR((AI354*100)/AI358,"")</f>
        <v>53.846153846153847</v>
      </c>
      <c r="AJ359" s="248">
        <f t="shared" si="47"/>
        <v>50.847457627118644</v>
      </c>
      <c r="AK359" s="248">
        <f t="shared" si="47"/>
        <v>44</v>
      </c>
      <c r="AL359" s="248">
        <f t="shared" si="47"/>
        <v>44.230769230769234</v>
      </c>
      <c r="AM359" s="248">
        <f t="shared" si="47"/>
        <v>50</v>
      </c>
      <c r="AN359" s="248">
        <f t="shared" si="47"/>
        <v>51.851851851851855</v>
      </c>
      <c r="AO359" s="248">
        <f t="shared" si="47"/>
        <v>53.061224489795919</v>
      </c>
      <c r="AP359" s="248">
        <f t="shared" si="47"/>
        <v>52</v>
      </c>
      <c r="AQ359" s="248">
        <f t="shared" si="47"/>
        <v>49.253731343283583</v>
      </c>
      <c r="AR359" s="248">
        <f t="shared" si="47"/>
        <v>52.542372881355931</v>
      </c>
      <c r="AS359" s="248">
        <f t="shared" si="47"/>
        <v>53.846153846153847</v>
      </c>
      <c r="AT359" s="248">
        <f t="shared" si="47"/>
        <v>53.703703703703702</v>
      </c>
      <c r="AU359" s="248">
        <f t="shared" si="47"/>
        <v>50.980392156862742</v>
      </c>
      <c r="AV359" s="248">
        <f t="shared" si="47"/>
        <v>48.936170212765958</v>
      </c>
      <c r="AW359" s="248">
        <f t="shared" si="47"/>
        <v>53.191489361702125</v>
      </c>
      <c r="AX359" s="248">
        <f t="shared" si="47"/>
        <v>54.716981132075475</v>
      </c>
      <c r="AY359" s="248">
        <f t="shared" si="47"/>
        <v>55.357142857142854</v>
      </c>
      <c r="AZ359" s="248">
        <f t="shared" si="47"/>
        <v>53.846153846153847</v>
      </c>
      <c r="BA359" s="248">
        <f t="shared" si="47"/>
        <v>53.191489361702125</v>
      </c>
    </row>
    <row r="360" spans="30:53" x14ac:dyDescent="0.25">
      <c r="AD360" s="68"/>
      <c r="AE360" s="277"/>
      <c r="AF360" s="277"/>
      <c r="AG360" s="277"/>
      <c r="AH360" s="277"/>
      <c r="AI360" s="277"/>
      <c r="AJ360" s="277"/>
      <c r="AK360" s="277"/>
      <c r="AL360" s="277"/>
      <c r="AM360" s="277"/>
      <c r="AN360" s="277"/>
      <c r="AO360" s="277"/>
      <c r="AP360" s="277"/>
      <c r="AQ360" s="277"/>
      <c r="AR360" s="277"/>
      <c r="AS360" s="277"/>
      <c r="AT360" s="277"/>
      <c r="AU360" s="277"/>
      <c r="AV360" s="277"/>
      <c r="AW360" s="277"/>
      <c r="AX360" s="277"/>
      <c r="AY360" s="277"/>
      <c r="AZ360" s="277"/>
      <c r="BA360" s="277"/>
    </row>
    <row r="361" spans="30:53" x14ac:dyDescent="0.25">
      <c r="AD361" s="68"/>
      <c r="AE361" s="280" t="s">
        <v>1152</v>
      </c>
      <c r="AF361" s="281"/>
      <c r="AG361" s="282"/>
      <c r="AH361" s="282"/>
      <c r="AI361" s="282"/>
      <c r="AJ361" s="282"/>
      <c r="AK361" s="282"/>
      <c r="AL361" s="282"/>
      <c r="AM361" s="282"/>
      <c r="AN361" s="282"/>
      <c r="AO361" s="282"/>
      <c r="AP361" s="282"/>
      <c r="AQ361" s="282"/>
      <c r="AR361" s="282"/>
      <c r="AS361" s="282"/>
      <c r="AT361" s="282"/>
      <c r="AU361" s="282"/>
      <c r="AV361" s="282"/>
      <c r="AW361" s="282"/>
      <c r="AX361" s="282"/>
      <c r="AY361" s="282"/>
      <c r="AZ361" s="282"/>
      <c r="BA361" s="282"/>
    </row>
    <row r="362" spans="30:53" x14ac:dyDescent="0.25">
      <c r="AD362" s="68"/>
      <c r="AE362" s="283" t="s">
        <v>1159</v>
      </c>
      <c r="AF362" s="284"/>
      <c r="AG362" s="285">
        <f t="shared" ref="AG362:BA362" si="48">IFERROR((AG354*100)/$AF$353,"")</f>
        <v>20.754716981132077</v>
      </c>
      <c r="AH362" s="285">
        <f t="shared" si="48"/>
        <v>27.358490566037737</v>
      </c>
      <c r="AI362" s="285">
        <f t="shared" si="48"/>
        <v>33.018867924528301</v>
      </c>
      <c r="AJ362" s="285">
        <f t="shared" si="48"/>
        <v>28.30188679245283</v>
      </c>
      <c r="AK362" s="285">
        <f t="shared" si="48"/>
        <v>20.754716981132077</v>
      </c>
      <c r="AL362" s="285">
        <f t="shared" si="48"/>
        <v>21.69811320754717</v>
      </c>
      <c r="AM362" s="285">
        <f t="shared" si="48"/>
        <v>23.584905660377359</v>
      </c>
      <c r="AN362" s="285">
        <f t="shared" si="48"/>
        <v>26.415094339622641</v>
      </c>
      <c r="AO362" s="285">
        <f t="shared" si="48"/>
        <v>24.528301886792452</v>
      </c>
      <c r="AP362" s="285">
        <f t="shared" si="48"/>
        <v>24.528301886792452</v>
      </c>
      <c r="AQ362" s="285">
        <f t="shared" si="48"/>
        <v>31.132075471698112</v>
      </c>
      <c r="AR362" s="285">
        <f t="shared" si="48"/>
        <v>29.245283018867923</v>
      </c>
      <c r="AS362" s="285">
        <f t="shared" si="48"/>
        <v>26.415094339622641</v>
      </c>
      <c r="AT362" s="285">
        <f t="shared" si="48"/>
        <v>27.358490566037737</v>
      </c>
      <c r="AU362" s="285">
        <f t="shared" si="48"/>
        <v>24.528301886792452</v>
      </c>
      <c r="AV362" s="285">
        <f t="shared" si="48"/>
        <v>21.69811320754717</v>
      </c>
      <c r="AW362" s="285">
        <f t="shared" si="48"/>
        <v>23.584905660377359</v>
      </c>
      <c r="AX362" s="285">
        <f t="shared" si="48"/>
        <v>27.358490566037737</v>
      </c>
      <c r="AY362" s="285">
        <f t="shared" si="48"/>
        <v>29.245283018867923</v>
      </c>
      <c r="AZ362" s="285">
        <f t="shared" si="48"/>
        <v>26.415094339622641</v>
      </c>
      <c r="BA362" s="285">
        <f t="shared" si="48"/>
        <v>23.584905660377359</v>
      </c>
    </row>
    <row r="363" spans="30:53" x14ac:dyDescent="0.25">
      <c r="AD363" s="68"/>
      <c r="AE363" s="283" t="s">
        <v>1160</v>
      </c>
      <c r="AF363" s="284"/>
      <c r="AG363" s="285">
        <f t="shared" ref="AG363:BA363" si="49">IFERROR((AG355*100)/$AF$353,"")</f>
        <v>26.415094339622641</v>
      </c>
      <c r="AH363" s="285">
        <f t="shared" si="49"/>
        <v>25.471698113207548</v>
      </c>
      <c r="AI363" s="285">
        <f t="shared" si="49"/>
        <v>28.30188679245283</v>
      </c>
      <c r="AJ363" s="285">
        <f t="shared" si="49"/>
        <v>27.358490566037737</v>
      </c>
      <c r="AK363" s="285">
        <f t="shared" si="49"/>
        <v>26.415094339622641</v>
      </c>
      <c r="AL363" s="285">
        <f t="shared" si="49"/>
        <v>27.358490566037737</v>
      </c>
      <c r="AM363" s="285">
        <f t="shared" si="49"/>
        <v>23.584905660377359</v>
      </c>
      <c r="AN363" s="285">
        <f t="shared" si="49"/>
        <v>24.528301886792452</v>
      </c>
      <c r="AO363" s="285">
        <f t="shared" si="49"/>
        <v>21.69811320754717</v>
      </c>
      <c r="AP363" s="285">
        <f t="shared" si="49"/>
        <v>22.641509433962263</v>
      </c>
      <c r="AQ363" s="285">
        <f t="shared" si="49"/>
        <v>32.075471698113205</v>
      </c>
      <c r="AR363" s="285">
        <f t="shared" si="49"/>
        <v>26.415094339622641</v>
      </c>
      <c r="AS363" s="285">
        <f t="shared" si="49"/>
        <v>22.641509433962263</v>
      </c>
      <c r="AT363" s="285">
        <f t="shared" si="49"/>
        <v>23.584905660377359</v>
      </c>
      <c r="AU363" s="285">
        <f t="shared" si="49"/>
        <v>23.584905660377359</v>
      </c>
      <c r="AV363" s="285">
        <f t="shared" si="49"/>
        <v>22.641509433962263</v>
      </c>
      <c r="AW363" s="285">
        <f t="shared" si="49"/>
        <v>20.754716981132077</v>
      </c>
      <c r="AX363" s="285">
        <f t="shared" si="49"/>
        <v>22.641509433962263</v>
      </c>
      <c r="AY363" s="285">
        <f t="shared" si="49"/>
        <v>23.584905660377359</v>
      </c>
      <c r="AZ363" s="285">
        <f t="shared" si="49"/>
        <v>22.641509433962263</v>
      </c>
      <c r="BA363" s="285">
        <f t="shared" si="49"/>
        <v>20.754716981132077</v>
      </c>
    </row>
    <row r="364" spans="30:53" x14ac:dyDescent="0.25">
      <c r="AD364" s="68"/>
      <c r="AE364" s="283" t="s">
        <v>1144</v>
      </c>
      <c r="AF364" s="284"/>
      <c r="AG364" s="285">
        <f t="shared" ref="AG364:BA364" si="50">IFERROR((AG356*100)/$AF$353,"")</f>
        <v>0</v>
      </c>
      <c r="AH364" s="285">
        <f t="shared" si="50"/>
        <v>0</v>
      </c>
      <c r="AI364" s="285">
        <f t="shared" si="50"/>
        <v>0</v>
      </c>
      <c r="AJ364" s="285">
        <f t="shared" si="50"/>
        <v>0</v>
      </c>
      <c r="AK364" s="285">
        <f t="shared" si="50"/>
        <v>0</v>
      </c>
      <c r="AL364" s="285">
        <f t="shared" si="50"/>
        <v>0</v>
      </c>
      <c r="AM364" s="285">
        <f t="shared" si="50"/>
        <v>0</v>
      </c>
      <c r="AN364" s="285">
        <f t="shared" si="50"/>
        <v>0</v>
      </c>
      <c r="AO364" s="285">
        <f t="shared" si="50"/>
        <v>0</v>
      </c>
      <c r="AP364" s="285">
        <f t="shared" si="50"/>
        <v>0</v>
      </c>
      <c r="AQ364" s="285">
        <f t="shared" si="50"/>
        <v>0</v>
      </c>
      <c r="AR364" s="285">
        <f t="shared" si="50"/>
        <v>0</v>
      </c>
      <c r="AS364" s="285">
        <f t="shared" si="50"/>
        <v>0</v>
      </c>
      <c r="AT364" s="285">
        <f t="shared" si="50"/>
        <v>0</v>
      </c>
      <c r="AU364" s="285">
        <f t="shared" si="50"/>
        <v>0</v>
      </c>
      <c r="AV364" s="285">
        <f t="shared" si="50"/>
        <v>0</v>
      </c>
      <c r="AW364" s="285">
        <f t="shared" si="50"/>
        <v>0</v>
      </c>
      <c r="AX364" s="285">
        <f t="shared" si="50"/>
        <v>0</v>
      </c>
      <c r="AY364" s="285">
        <f t="shared" si="50"/>
        <v>0</v>
      </c>
      <c r="AZ364" s="285">
        <f t="shared" si="50"/>
        <v>0</v>
      </c>
      <c r="BA364" s="285">
        <f t="shared" si="50"/>
        <v>0</v>
      </c>
    </row>
    <row r="365" spans="30:53" x14ac:dyDescent="0.25">
      <c r="AD365" s="68"/>
      <c r="AE365" s="283" t="s">
        <v>1161</v>
      </c>
      <c r="AF365" s="284"/>
      <c r="AG365" s="285">
        <f t="shared" ref="AG365:BA365" si="51">IFERROR((AG357*100)/$AF$353,"")</f>
        <v>52.830188679245282</v>
      </c>
      <c r="AH365" s="285">
        <f t="shared" si="51"/>
        <v>47.169811320754718</v>
      </c>
      <c r="AI365" s="285">
        <f t="shared" si="51"/>
        <v>38.679245283018865</v>
      </c>
      <c r="AJ365" s="285">
        <f t="shared" si="51"/>
        <v>44.339622641509436</v>
      </c>
      <c r="AK365" s="285">
        <f t="shared" si="51"/>
        <v>52.830188679245282</v>
      </c>
      <c r="AL365" s="285">
        <f t="shared" si="51"/>
        <v>50.943396226415096</v>
      </c>
      <c r="AM365" s="285">
        <f t="shared" si="51"/>
        <v>52.830188679245282</v>
      </c>
      <c r="AN365" s="285">
        <f t="shared" si="51"/>
        <v>49.056603773584904</v>
      </c>
      <c r="AO365" s="285">
        <f t="shared" si="51"/>
        <v>53.773584905660378</v>
      </c>
      <c r="AP365" s="285">
        <f t="shared" si="51"/>
        <v>52.830188679245282</v>
      </c>
      <c r="AQ365" s="285">
        <f t="shared" si="51"/>
        <v>36.79245283018868</v>
      </c>
      <c r="AR365" s="285">
        <f t="shared" si="51"/>
        <v>44.339622641509436</v>
      </c>
      <c r="AS365" s="285">
        <f t="shared" si="51"/>
        <v>50.943396226415096</v>
      </c>
      <c r="AT365" s="285">
        <f t="shared" si="51"/>
        <v>49.056603773584904</v>
      </c>
      <c r="AU365" s="285">
        <f t="shared" si="51"/>
        <v>51.886792452830186</v>
      </c>
      <c r="AV365" s="285">
        <f t="shared" si="51"/>
        <v>55.660377358490564</v>
      </c>
      <c r="AW365" s="285">
        <f t="shared" si="51"/>
        <v>55.660377358490564</v>
      </c>
      <c r="AX365" s="285">
        <f t="shared" si="51"/>
        <v>50</v>
      </c>
      <c r="AY365" s="285">
        <f t="shared" si="51"/>
        <v>47.169811320754718</v>
      </c>
      <c r="AZ365" s="285">
        <f t="shared" si="51"/>
        <v>50.943396226415096</v>
      </c>
      <c r="BA365" s="285">
        <f t="shared" si="51"/>
        <v>55.660377358490564</v>
      </c>
    </row>
  </sheetData>
  <mergeCells count="5">
    <mergeCell ref="L1:P1"/>
    <mergeCell ref="L20:N20"/>
    <mergeCell ref="L26:Q26"/>
    <mergeCell ref="L32:R32"/>
    <mergeCell ref="N148:N152"/>
  </mergeCells>
  <phoneticPr fontId="1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4" zoomScale="140" zoomScaleNormal="140" workbookViewId="0">
      <selection activeCell="J255" sqref="J25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75" x14ac:dyDescent="0.25">
      <c r="A1" s="108" t="s">
        <v>1205</v>
      </c>
      <c r="B1" s="109"/>
      <c r="C1" s="335" t="s">
        <v>1224</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44032</v>
      </c>
      <c r="K64" s="202" t="s">
        <v>1375</v>
      </c>
      <c r="L64" s="202"/>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44033</v>
      </c>
      <c r="K70" s="201" t="s">
        <v>1375</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44032</v>
      </c>
      <c r="K75" s="202" t="s">
        <v>1376</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328">
        <v>44033</v>
      </c>
      <c r="K76" s="202" t="s">
        <v>1382</v>
      </c>
      <c r="L76" s="202"/>
      <c r="M76" s="202"/>
      <c r="N76" s="202"/>
      <c r="O76" s="202" t="s">
        <v>1306</v>
      </c>
      <c r="P76" s="298" t="s">
        <v>639</v>
      </c>
      <c r="Q76" s="301" t="s">
        <v>643</v>
      </c>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4"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298"/>
      <c r="K124" s="202"/>
      <c r="L124" s="202"/>
      <c r="M124" s="202"/>
      <c r="N124" s="202"/>
      <c r="O124" s="202" t="s">
        <v>1306</v>
      </c>
      <c r="P124" s="298"/>
      <c r="Q124" s="301"/>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157.5" x14ac:dyDescent="0.25">
      <c r="B126" s="292" t="s">
        <v>8</v>
      </c>
      <c r="C126" s="148"/>
      <c r="D126" s="149" t="s">
        <v>337</v>
      </c>
      <c r="E126" s="150" t="s">
        <v>24</v>
      </c>
      <c r="F126" s="153" t="s">
        <v>941</v>
      </c>
      <c r="G126" s="298" t="s">
        <v>32</v>
      </c>
      <c r="H126" s="299" t="s">
        <v>11</v>
      </c>
      <c r="I126" s="300"/>
      <c r="J126" s="328">
        <v>44033</v>
      </c>
      <c r="K126" s="202" t="s">
        <v>1387</v>
      </c>
      <c r="L126" s="202" t="s">
        <v>1388</v>
      </c>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4"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12</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293"/>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56.25" x14ac:dyDescent="0.25">
      <c r="B148" s="292" t="s">
        <v>358</v>
      </c>
      <c r="C148" s="160" t="s">
        <v>974</v>
      </c>
      <c r="D148" s="160" t="s">
        <v>359</v>
      </c>
      <c r="E148" s="159" t="s">
        <v>24</v>
      </c>
      <c r="F148" s="166" t="s">
        <v>673</v>
      </c>
      <c r="G148" s="293" t="s">
        <v>32</v>
      </c>
      <c r="H148" s="294" t="s">
        <v>11</v>
      </c>
      <c r="I148" s="297"/>
      <c r="J148" s="327">
        <v>44033</v>
      </c>
      <c r="K148" s="201" t="s">
        <v>1378</v>
      </c>
      <c r="L148" s="201" t="s">
        <v>1377</v>
      </c>
      <c r="M148" s="201"/>
      <c r="N148" s="201"/>
      <c r="O148" s="201" t="s">
        <v>1306</v>
      </c>
      <c r="P148" s="293" t="s">
        <v>638</v>
      </c>
      <c r="Q148" s="296" t="s">
        <v>643</v>
      </c>
    </row>
    <row r="149" spans="2:17" ht="56.25" x14ac:dyDescent="0.25">
      <c r="B149" s="292" t="s">
        <v>358</v>
      </c>
      <c r="C149" s="160"/>
      <c r="D149" s="160" t="s">
        <v>360</v>
      </c>
      <c r="E149" s="159" t="s">
        <v>24</v>
      </c>
      <c r="F149" s="166" t="s">
        <v>975</v>
      </c>
      <c r="G149" s="293" t="s">
        <v>32</v>
      </c>
      <c r="H149" s="294" t="s">
        <v>11</v>
      </c>
      <c r="I149" s="297"/>
      <c r="J149" s="327">
        <v>44033</v>
      </c>
      <c r="K149" s="201" t="s">
        <v>1379</v>
      </c>
      <c r="L149" s="340" t="s">
        <v>1380</v>
      </c>
      <c r="M149" s="201"/>
      <c r="N149" s="201"/>
      <c r="O149" s="201"/>
      <c r="P149" s="293" t="s">
        <v>639</v>
      </c>
      <c r="Q149" s="296" t="s">
        <v>644</v>
      </c>
    </row>
    <row r="150" spans="2:17" ht="67.5" x14ac:dyDescent="0.25">
      <c r="B150" s="292" t="s">
        <v>358</v>
      </c>
      <c r="C150" s="160"/>
      <c r="D150" s="160" t="s">
        <v>361</v>
      </c>
      <c r="E150" s="159" t="s">
        <v>24</v>
      </c>
      <c r="F150" s="166" t="s">
        <v>674</v>
      </c>
      <c r="G150" s="293" t="s">
        <v>32</v>
      </c>
      <c r="H150" s="294" t="s">
        <v>12</v>
      </c>
      <c r="I150" s="297"/>
      <c r="J150" s="293"/>
      <c r="K150" s="201"/>
      <c r="L150" s="201"/>
      <c r="M150" s="201"/>
      <c r="N150" s="201"/>
      <c r="O150" s="201"/>
      <c r="P150" s="293"/>
      <c r="Q150" s="296"/>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42" customHeight="1" x14ac:dyDescent="0.25">
      <c r="B160" s="304" t="s">
        <v>367</v>
      </c>
      <c r="C160" s="153" t="s">
        <v>989</v>
      </c>
      <c r="D160" s="153" t="s">
        <v>371</v>
      </c>
      <c r="E160" s="158" t="s">
        <v>24</v>
      </c>
      <c r="F160" s="165" t="s">
        <v>990</v>
      </c>
      <c r="G160" s="298" t="s">
        <v>32</v>
      </c>
      <c r="H160" s="299" t="s">
        <v>11</v>
      </c>
      <c r="I160" s="300"/>
      <c r="J160" s="328">
        <v>44034</v>
      </c>
      <c r="K160" s="202" t="s">
        <v>1394</v>
      </c>
      <c r="L160" s="202" t="s">
        <v>1393</v>
      </c>
      <c r="M160" s="202"/>
      <c r="N160" s="202"/>
      <c r="O160" s="202" t="s">
        <v>1306</v>
      </c>
      <c r="P160" s="298"/>
      <c r="Q160" s="301"/>
    </row>
    <row r="161" spans="2:17" ht="47.1" customHeight="1" x14ac:dyDescent="0.25">
      <c r="B161" s="304" t="s">
        <v>367</v>
      </c>
      <c r="C161" s="160" t="s">
        <v>991</v>
      </c>
      <c r="D161" s="160" t="s">
        <v>372</v>
      </c>
      <c r="E161" s="159" t="s">
        <v>24</v>
      </c>
      <c r="F161" s="166" t="s">
        <v>991</v>
      </c>
      <c r="G161" s="293" t="s">
        <v>32</v>
      </c>
      <c r="H161" s="294" t="s">
        <v>11</v>
      </c>
      <c r="I161" s="297"/>
      <c r="J161" s="293"/>
      <c r="K161" s="201" t="s">
        <v>1394</v>
      </c>
      <c r="L161" s="201" t="s">
        <v>1395</v>
      </c>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4"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4"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44032</v>
      </c>
      <c r="K168" s="202" t="s">
        <v>1381</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11</v>
      </c>
      <c r="I182" s="201"/>
      <c r="J182" s="332">
        <v>44033</v>
      </c>
      <c r="K182" s="201" t="s">
        <v>1383</v>
      </c>
      <c r="L182" s="201"/>
      <c r="M182" s="201"/>
      <c r="N182" s="201"/>
      <c r="O182" s="201"/>
      <c r="P182" s="306" t="s">
        <v>640</v>
      </c>
      <c r="Q182" s="307" t="s">
        <v>644</v>
      </c>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11</v>
      </c>
      <c r="I184" s="201"/>
      <c r="J184" s="332">
        <v>44033</v>
      </c>
      <c r="K184" s="201" t="s">
        <v>1383</v>
      </c>
      <c r="L184" s="201"/>
      <c r="M184" s="201"/>
      <c r="N184" s="201"/>
      <c r="O184" s="201"/>
      <c r="P184" s="306" t="s">
        <v>640</v>
      </c>
      <c r="Q184" s="307" t="s">
        <v>644</v>
      </c>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12</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12</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11</v>
      </c>
      <c r="I189" s="297"/>
      <c r="J189" s="332">
        <v>44033</v>
      </c>
      <c r="K189" s="203" t="s">
        <v>1392</v>
      </c>
      <c r="L189" s="203" t="s">
        <v>1384</v>
      </c>
      <c r="M189" s="203"/>
      <c r="N189" s="203"/>
      <c r="O189" s="203"/>
      <c r="P189" s="306" t="s">
        <v>639</v>
      </c>
      <c r="Q189" s="307" t="s">
        <v>644</v>
      </c>
    </row>
    <row r="190" spans="2:17" ht="45.95" customHeight="1" x14ac:dyDescent="0.25">
      <c r="B190" s="292" t="s">
        <v>4</v>
      </c>
      <c r="C190" s="153" t="s">
        <v>1030</v>
      </c>
      <c r="D190" s="153" t="s">
        <v>392</v>
      </c>
      <c r="E190" s="158" t="s">
        <v>24</v>
      </c>
      <c r="F190" s="165" t="s">
        <v>687</v>
      </c>
      <c r="G190" s="308" t="s">
        <v>32</v>
      </c>
      <c r="H190" s="299" t="s">
        <v>12</v>
      </c>
      <c r="I190" s="300"/>
      <c r="J190" s="308"/>
      <c r="K190" s="204"/>
      <c r="L190" s="204"/>
      <c r="M190" s="204" t="s">
        <v>1391</v>
      </c>
      <c r="N190" s="204"/>
      <c r="O190" s="204"/>
      <c r="P190" s="308"/>
      <c r="Q190" s="309"/>
    </row>
    <row r="191" spans="2:17" ht="30" customHeight="1"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9" t="s">
        <v>13</v>
      </c>
      <c r="I199" s="204"/>
      <c r="J199" s="308"/>
      <c r="K199" s="204"/>
      <c r="L199" s="204"/>
      <c r="M199" s="204"/>
      <c r="N199" s="204"/>
      <c r="O199" s="204"/>
      <c r="P199" s="308"/>
      <c r="Q199" s="309"/>
    </row>
    <row r="200" spans="2:17" ht="155.1" customHeight="1" x14ac:dyDescent="0.25">
      <c r="B200" s="292" t="s">
        <v>4</v>
      </c>
      <c r="C200" s="153"/>
      <c r="D200" s="153" t="s">
        <v>693</v>
      </c>
      <c r="E200" s="158" t="s">
        <v>25</v>
      </c>
      <c r="F200" s="165" t="s">
        <v>1036</v>
      </c>
      <c r="G200" s="308" t="s">
        <v>32</v>
      </c>
      <c r="H200" s="299" t="s">
        <v>12</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11</v>
      </c>
      <c r="I201" s="203"/>
      <c r="J201" s="332">
        <v>44033</v>
      </c>
      <c r="K201" s="203" t="s">
        <v>1385</v>
      </c>
      <c r="L201" s="203" t="s">
        <v>1386</v>
      </c>
      <c r="M201" s="203"/>
      <c r="N201" s="203"/>
      <c r="O201" s="203"/>
      <c r="P201" s="306" t="s">
        <v>639</v>
      </c>
      <c r="Q201" s="307" t="s">
        <v>643</v>
      </c>
    </row>
    <row r="202" spans="2:17" ht="33.75" x14ac:dyDescent="0.25">
      <c r="B202" s="292" t="s">
        <v>4</v>
      </c>
      <c r="C202" s="153" t="s">
        <v>1039</v>
      </c>
      <c r="D202" s="153" t="s">
        <v>403</v>
      </c>
      <c r="E202" s="158" t="s">
        <v>24</v>
      </c>
      <c r="F202" s="165" t="s">
        <v>694</v>
      </c>
      <c r="G202" s="308" t="s">
        <v>32</v>
      </c>
      <c r="H202" s="299"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9"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11</v>
      </c>
      <c r="I207" s="203"/>
      <c r="J207" s="332">
        <v>44033</v>
      </c>
      <c r="K207" s="203" t="s">
        <v>1387</v>
      </c>
      <c r="L207" s="203" t="s">
        <v>1389</v>
      </c>
      <c r="M207" s="203" t="s">
        <v>1390</v>
      </c>
      <c r="N207" s="203"/>
      <c r="O207" s="203"/>
      <c r="P207" s="306" t="s">
        <v>639</v>
      </c>
      <c r="Q207" s="307" t="s">
        <v>644</v>
      </c>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9"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12</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phoneticPr fontId="12" type="noConversion"/>
  <conditionalFormatting sqref="Q1">
    <cfRule type="cellIs" dxfId="2210" priority="37" operator="equal">
      <formula>"Indéterminé"</formula>
    </cfRule>
    <cfRule type="cellIs" dxfId="2209" priority="38" operator="equal">
      <formula>"NA"</formula>
    </cfRule>
    <cfRule type="cellIs" dxfId="2208" priority="39" operator="equal">
      <formula>"Invalidé"</formula>
    </cfRule>
    <cfRule type="cellIs" dxfId="2207" priority="40" operator="equal">
      <formula>"Validé"</formula>
    </cfRule>
  </conditionalFormatting>
  <conditionalFormatting sqref="H1:H3 H79:H126 H148:H170 H129:H134 H179:H221 H232:H239 H261:H1048576 H13:H63">
    <cfRule type="cellIs" dxfId="2206" priority="41" operator="equal">
      <formula>"Indéterminé"</formula>
    </cfRule>
    <cfRule type="cellIs" dxfId="2205" priority="42" operator="equal">
      <formula>"NA"</formula>
    </cfRule>
    <cfRule type="cellIs" dxfId="2204" priority="43" operator="equal">
      <formula>"Invalidé"</formula>
    </cfRule>
    <cfRule type="cellIs" dxfId="2203" priority="44" operator="equal">
      <formula>"Validé"</formula>
    </cfRule>
  </conditionalFormatting>
  <conditionalFormatting sqref="H65:H78">
    <cfRule type="cellIs" dxfId="2202" priority="33" operator="equal">
      <formula>"Indéterminé"</formula>
    </cfRule>
    <cfRule type="cellIs" dxfId="2201" priority="34" operator="equal">
      <formula>"NA"</formula>
    </cfRule>
    <cfRule type="cellIs" dxfId="2200" priority="35" operator="equal">
      <formula>"Invalidé"</formula>
    </cfRule>
    <cfRule type="cellIs" dxfId="2199" priority="36" operator="equal">
      <formula>"Validé"</formula>
    </cfRule>
  </conditionalFormatting>
  <conditionalFormatting sqref="H64">
    <cfRule type="cellIs" dxfId="2198" priority="29" operator="equal">
      <formula>"Indéterminé"</formula>
    </cfRule>
    <cfRule type="cellIs" dxfId="2197" priority="30" operator="equal">
      <formula>"NA"</formula>
    </cfRule>
    <cfRule type="cellIs" dxfId="2196" priority="31" operator="equal">
      <formula>"Invalidé"</formula>
    </cfRule>
    <cfRule type="cellIs" dxfId="2195" priority="32" operator="equal">
      <formula>"Validé"</formula>
    </cfRule>
  </conditionalFormatting>
  <conditionalFormatting sqref="H135:H147">
    <cfRule type="cellIs" dxfId="2194" priority="25" operator="equal">
      <formula>"Indéterminé"</formula>
    </cfRule>
    <cfRule type="cellIs" dxfId="2193" priority="26" operator="equal">
      <formula>"NA"</formula>
    </cfRule>
    <cfRule type="cellIs" dxfId="2192" priority="27" operator="equal">
      <formula>"Invalidé"</formula>
    </cfRule>
    <cfRule type="cellIs" dxfId="2191" priority="28" operator="equal">
      <formula>"Validé"</formula>
    </cfRule>
  </conditionalFormatting>
  <conditionalFormatting sqref="H171:H178">
    <cfRule type="cellIs" dxfId="2190" priority="21" operator="equal">
      <formula>"Indéterminé"</formula>
    </cfRule>
    <cfRule type="cellIs" dxfId="2189" priority="22" operator="equal">
      <formula>"NA"</formula>
    </cfRule>
    <cfRule type="cellIs" dxfId="2188" priority="23" operator="equal">
      <formula>"Invalidé"</formula>
    </cfRule>
    <cfRule type="cellIs" dxfId="2187" priority="24" operator="equal">
      <formula>"Validé"</formula>
    </cfRule>
  </conditionalFormatting>
  <conditionalFormatting sqref="H128">
    <cfRule type="cellIs" dxfId="2186" priority="17" operator="equal">
      <formula>"Indéterminé"</formula>
    </cfRule>
    <cfRule type="cellIs" dxfId="2185" priority="18" operator="equal">
      <formula>"NA"</formula>
    </cfRule>
    <cfRule type="cellIs" dxfId="2184" priority="19" operator="equal">
      <formula>"Invalidé"</formula>
    </cfRule>
    <cfRule type="cellIs" dxfId="2183" priority="20" operator="equal">
      <formula>"Validé"</formula>
    </cfRule>
  </conditionalFormatting>
  <conditionalFormatting sqref="H127">
    <cfRule type="cellIs" dxfId="2182" priority="13" operator="equal">
      <formula>"Indéterminé"</formula>
    </cfRule>
    <cfRule type="cellIs" dxfId="2181" priority="14" operator="equal">
      <formula>"NA"</formula>
    </cfRule>
    <cfRule type="cellIs" dxfId="2180" priority="15" operator="equal">
      <formula>"Invalidé"</formula>
    </cfRule>
    <cfRule type="cellIs" dxfId="2179" priority="16" operator="equal">
      <formula>"Validé"</formula>
    </cfRule>
  </conditionalFormatting>
  <conditionalFormatting sqref="H222:H231">
    <cfRule type="cellIs" dxfId="2178" priority="9" operator="equal">
      <formula>"Indéterminé"</formula>
    </cfRule>
    <cfRule type="cellIs" dxfId="2177" priority="10" operator="equal">
      <formula>"NA"</formula>
    </cfRule>
    <cfRule type="cellIs" dxfId="2176" priority="11" operator="equal">
      <formula>"Invalidé"</formula>
    </cfRule>
    <cfRule type="cellIs" dxfId="2175" priority="12" operator="equal">
      <formula>"Validé"</formula>
    </cfRule>
  </conditionalFormatting>
  <conditionalFormatting sqref="H240:H260">
    <cfRule type="cellIs" dxfId="2174" priority="5" operator="equal">
      <formula>"Indéterminé"</formula>
    </cfRule>
    <cfRule type="cellIs" dxfId="2173" priority="6" operator="equal">
      <formula>"NA"</formula>
    </cfRule>
    <cfRule type="cellIs" dxfId="2172" priority="7" operator="equal">
      <formula>"Invalidé"</formula>
    </cfRule>
    <cfRule type="cellIs" dxfId="2171" priority="8" operator="equal">
      <formula>"Validé"</formula>
    </cfRule>
  </conditionalFormatting>
  <conditionalFormatting sqref="H4:H12">
    <cfRule type="cellIs" dxfId="2170" priority="1" operator="equal">
      <formula>"Indéterminé"</formula>
    </cfRule>
    <cfRule type="cellIs" dxfId="2169" priority="2" operator="equal">
      <formula>"NA"</formula>
    </cfRule>
    <cfRule type="cellIs" dxfId="2168" priority="3" operator="equal">
      <formula>"Invalidé"</formula>
    </cfRule>
    <cfRule type="cellIs" dxfId="2167"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5" zoomScale="140" zoomScaleNormal="14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30" x14ac:dyDescent="0.25">
      <c r="A1" s="108" t="s">
        <v>1206</v>
      </c>
      <c r="B1" s="109"/>
      <c r="C1" s="335" t="s">
        <v>1225</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12</v>
      </c>
      <c r="I64" s="300"/>
      <c r="J64" s="328"/>
      <c r="K64" s="202"/>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12</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c r="K70" s="201"/>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11</v>
      </c>
      <c r="I72" s="297"/>
      <c r="J72" s="327">
        <v>44033</v>
      </c>
      <c r="K72" s="201" t="s">
        <v>1396</v>
      </c>
      <c r="L72" s="201"/>
      <c r="M72" s="201"/>
      <c r="N72" s="201"/>
      <c r="O72" s="201"/>
      <c r="P72" s="293" t="s">
        <v>639</v>
      </c>
      <c r="Q72" s="296" t="s">
        <v>643</v>
      </c>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44032</v>
      </c>
      <c r="K75" s="202" t="s">
        <v>1806</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32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42" customHeight="1" x14ac:dyDescent="0.25">
      <c r="B107" s="292" t="s">
        <v>9</v>
      </c>
      <c r="C107" s="145" t="s">
        <v>917</v>
      </c>
      <c r="D107" s="146" t="s">
        <v>320</v>
      </c>
      <c r="E107" s="147" t="s">
        <v>24</v>
      </c>
      <c r="F107" s="166" t="s">
        <v>917</v>
      </c>
      <c r="G107" s="293" t="s">
        <v>32</v>
      </c>
      <c r="H107" s="294" t="s">
        <v>12</v>
      </c>
      <c r="I107" s="297"/>
      <c r="J107" s="293"/>
      <c r="K107" s="201"/>
      <c r="L107" s="201"/>
      <c r="M107" s="201"/>
      <c r="N107" s="201"/>
      <c r="O107" s="201"/>
      <c r="P107" s="293"/>
      <c r="Q107" s="296"/>
    </row>
    <row r="108" spans="2:17" ht="108" customHeight="1" x14ac:dyDescent="0.25">
      <c r="B108" s="292" t="s">
        <v>9</v>
      </c>
      <c r="C108" s="148" t="s">
        <v>918</v>
      </c>
      <c r="D108" s="149" t="s">
        <v>321</v>
      </c>
      <c r="E108" s="150" t="s">
        <v>24</v>
      </c>
      <c r="F108" s="165" t="s">
        <v>919</v>
      </c>
      <c r="G108" s="298" t="s">
        <v>32</v>
      </c>
      <c r="H108" s="294" t="s">
        <v>11</v>
      </c>
      <c r="I108" s="300"/>
      <c r="J108" s="328">
        <v>44033</v>
      </c>
      <c r="K108" s="202" t="s">
        <v>1399</v>
      </c>
      <c r="L108" s="202" t="s">
        <v>1401</v>
      </c>
      <c r="M108" s="202" t="s">
        <v>1402</v>
      </c>
      <c r="N108" s="202"/>
      <c r="O108" s="202"/>
      <c r="P108" s="298" t="s">
        <v>640</v>
      </c>
      <c r="Q108" s="301" t="s">
        <v>644</v>
      </c>
    </row>
    <row r="109" spans="2:17" ht="90" customHeight="1" x14ac:dyDescent="0.25">
      <c r="B109" s="292" t="s">
        <v>9</v>
      </c>
      <c r="C109" s="145" t="s">
        <v>322</v>
      </c>
      <c r="D109" s="146" t="s">
        <v>323</v>
      </c>
      <c r="E109" s="147" t="s">
        <v>24</v>
      </c>
      <c r="F109" s="166" t="s">
        <v>920</v>
      </c>
      <c r="G109" s="293" t="s">
        <v>32</v>
      </c>
      <c r="H109" s="294" t="s">
        <v>12</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6.95" customHeight="1" x14ac:dyDescent="0.25">
      <c r="B112" s="292" t="s">
        <v>9</v>
      </c>
      <c r="C112" s="148" t="s">
        <v>923</v>
      </c>
      <c r="D112" s="149" t="s">
        <v>325</v>
      </c>
      <c r="E112" s="150" t="s">
        <v>24</v>
      </c>
      <c r="F112" s="165" t="s">
        <v>924</v>
      </c>
      <c r="G112" s="298" t="s">
        <v>32</v>
      </c>
      <c r="H112" s="294" t="s">
        <v>12</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12</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11</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298"/>
      <c r="K124" s="202" t="s">
        <v>1397</v>
      </c>
      <c r="L124" s="202" t="s">
        <v>1400</v>
      </c>
      <c r="M124" s="202" t="s">
        <v>1543</v>
      </c>
      <c r="N124" s="202"/>
      <c r="O124" s="202" t="s">
        <v>1306</v>
      </c>
      <c r="P124" s="298" t="s">
        <v>639</v>
      </c>
      <c r="Q124" s="301" t="s">
        <v>644</v>
      </c>
    </row>
    <row r="125" spans="2:17" ht="72.75" customHeight="1" x14ac:dyDescent="0.25">
      <c r="B125" s="292" t="s">
        <v>8</v>
      </c>
      <c r="C125" s="148"/>
      <c r="D125" s="149" t="s">
        <v>336</v>
      </c>
      <c r="E125" s="150" t="s">
        <v>24</v>
      </c>
      <c r="F125" s="165" t="s">
        <v>940</v>
      </c>
      <c r="G125" s="298" t="s">
        <v>32</v>
      </c>
      <c r="H125" s="299" t="s">
        <v>11</v>
      </c>
      <c r="I125" s="300"/>
      <c r="J125" s="298"/>
      <c r="K125" s="202"/>
      <c r="L125" s="202"/>
      <c r="M125" s="204"/>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t="s">
        <v>1398</v>
      </c>
      <c r="L126" s="202"/>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4"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12</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11</v>
      </c>
      <c r="I143" s="297"/>
      <c r="J143" s="327">
        <v>44033</v>
      </c>
      <c r="K143" s="201" t="s">
        <v>1423</v>
      </c>
      <c r="L143" s="201" t="s">
        <v>1424</v>
      </c>
      <c r="M143" s="201" t="s">
        <v>1425</v>
      </c>
      <c r="N143" s="201"/>
      <c r="O143" s="201"/>
      <c r="P143" s="293" t="s">
        <v>639</v>
      </c>
      <c r="Q143" s="296" t="s">
        <v>643</v>
      </c>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157.5" x14ac:dyDescent="0.25">
      <c r="B145" s="304" t="s">
        <v>345</v>
      </c>
      <c r="C145" s="160" t="s">
        <v>970</v>
      </c>
      <c r="D145" s="160" t="s">
        <v>356</v>
      </c>
      <c r="E145" s="159" t="s">
        <v>24</v>
      </c>
      <c r="F145" s="166" t="s">
        <v>971</v>
      </c>
      <c r="G145" s="293" t="s">
        <v>32</v>
      </c>
      <c r="H145" s="294" t="s">
        <v>11</v>
      </c>
      <c r="I145" s="297"/>
      <c r="J145" s="327">
        <v>44033</v>
      </c>
      <c r="K145" s="201" t="s">
        <v>1427</v>
      </c>
      <c r="L145" s="201" t="s">
        <v>1428</v>
      </c>
      <c r="M145" s="201"/>
      <c r="N145" s="201"/>
      <c r="O145" s="201" t="s">
        <v>1306</v>
      </c>
      <c r="P145" s="293" t="s">
        <v>639</v>
      </c>
      <c r="Q145" s="296" t="s">
        <v>643</v>
      </c>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157.5" x14ac:dyDescent="0.25">
      <c r="B148" s="292" t="s">
        <v>358</v>
      </c>
      <c r="C148" s="160" t="s">
        <v>974</v>
      </c>
      <c r="D148" s="160" t="s">
        <v>359</v>
      </c>
      <c r="E148" s="159" t="s">
        <v>24</v>
      </c>
      <c r="F148" s="166" t="s">
        <v>673</v>
      </c>
      <c r="G148" s="293" t="s">
        <v>32</v>
      </c>
      <c r="H148" s="294" t="s">
        <v>11</v>
      </c>
      <c r="I148" s="297"/>
      <c r="J148" s="327">
        <v>44033</v>
      </c>
      <c r="K148" s="201" t="s">
        <v>1403</v>
      </c>
      <c r="L148" s="201" t="s">
        <v>1404</v>
      </c>
      <c r="M148" s="201"/>
      <c r="N148" s="201"/>
      <c r="O148" s="201" t="s">
        <v>1306</v>
      </c>
      <c r="P148" s="293" t="s">
        <v>638</v>
      </c>
      <c r="Q148" s="296" t="s">
        <v>644</v>
      </c>
    </row>
    <row r="149" spans="2:17" ht="56.25" x14ac:dyDescent="0.25">
      <c r="B149" s="292" t="s">
        <v>358</v>
      </c>
      <c r="C149" s="160"/>
      <c r="D149" s="160" t="s">
        <v>360</v>
      </c>
      <c r="E149" s="159" t="s">
        <v>24</v>
      </c>
      <c r="F149" s="166" t="s">
        <v>975</v>
      </c>
      <c r="G149" s="293" t="s">
        <v>32</v>
      </c>
      <c r="H149" s="294" t="s">
        <v>11</v>
      </c>
      <c r="I149" s="297"/>
      <c r="J149" s="293"/>
      <c r="K149" s="201" t="s">
        <v>1405</v>
      </c>
      <c r="L149" s="340"/>
      <c r="M149" s="201"/>
      <c r="N149" s="201"/>
      <c r="O149" s="201"/>
      <c r="P149" s="293" t="s">
        <v>638</v>
      </c>
      <c r="Q149" s="296" t="s">
        <v>644</v>
      </c>
    </row>
    <row r="150" spans="2:17" ht="67.5" x14ac:dyDescent="0.25">
      <c r="B150" s="292" t="s">
        <v>358</v>
      </c>
      <c r="C150" s="160"/>
      <c r="D150" s="160" t="s">
        <v>361</v>
      </c>
      <c r="E150" s="159" t="s">
        <v>24</v>
      </c>
      <c r="F150" s="166" t="s">
        <v>674</v>
      </c>
      <c r="G150" s="293" t="s">
        <v>32</v>
      </c>
      <c r="H150" s="294" t="s">
        <v>11</v>
      </c>
      <c r="I150" s="297"/>
      <c r="J150" s="293"/>
      <c r="K150" s="201" t="s">
        <v>1406</v>
      </c>
      <c r="L150" s="201"/>
      <c r="M150" s="201"/>
      <c r="N150" s="201"/>
      <c r="O150" s="201"/>
      <c r="P150" s="293" t="s">
        <v>638</v>
      </c>
      <c r="Q150" s="296" t="s">
        <v>644</v>
      </c>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8.1" customHeight="1" x14ac:dyDescent="0.25">
      <c r="B160" s="304" t="s">
        <v>367</v>
      </c>
      <c r="C160" s="153" t="s">
        <v>989</v>
      </c>
      <c r="D160" s="153" t="s">
        <v>371</v>
      </c>
      <c r="E160" s="158" t="s">
        <v>24</v>
      </c>
      <c r="F160" s="165" t="s">
        <v>990</v>
      </c>
      <c r="G160" s="298" t="s">
        <v>32</v>
      </c>
      <c r="H160" s="299" t="s">
        <v>11</v>
      </c>
      <c r="I160" s="300"/>
      <c r="J160" s="328">
        <v>44033</v>
      </c>
      <c r="K160" s="202" t="s">
        <v>1394</v>
      </c>
      <c r="L160" s="202" t="s">
        <v>1393</v>
      </c>
      <c r="M160" s="202"/>
      <c r="N160" s="202"/>
      <c r="O160" s="202" t="s">
        <v>1306</v>
      </c>
      <c r="P160" s="298" t="s">
        <v>639</v>
      </c>
      <c r="Q160" s="301" t="s">
        <v>644</v>
      </c>
    </row>
    <row r="161" spans="2:17" ht="33.75" x14ac:dyDescent="0.25">
      <c r="B161" s="304" t="s">
        <v>367</v>
      </c>
      <c r="C161" s="160" t="s">
        <v>991</v>
      </c>
      <c r="D161" s="160" t="s">
        <v>372</v>
      </c>
      <c r="E161" s="159" t="s">
        <v>24</v>
      </c>
      <c r="F161" s="166" t="s">
        <v>991</v>
      </c>
      <c r="G161" s="293" t="s">
        <v>32</v>
      </c>
      <c r="H161" s="294" t="s">
        <v>11</v>
      </c>
      <c r="I161" s="297"/>
      <c r="J161" s="327">
        <v>44033</v>
      </c>
      <c r="K161" s="201" t="s">
        <v>1394</v>
      </c>
      <c r="L161" s="201" t="s">
        <v>1395</v>
      </c>
      <c r="M161" s="201"/>
      <c r="N161" s="201"/>
      <c r="O161" s="201" t="s">
        <v>1306</v>
      </c>
      <c r="P161" s="293" t="s">
        <v>639</v>
      </c>
      <c r="Q161" s="296" t="s">
        <v>644</v>
      </c>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32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13</v>
      </c>
      <c r="I168" s="300"/>
      <c r="J168" s="29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327"/>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12</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12</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9" t="s">
        <v>12</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12</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11</v>
      </c>
      <c r="I196" s="203"/>
      <c r="J196" s="332">
        <v>44033</v>
      </c>
      <c r="K196" s="203" t="s">
        <v>1407</v>
      </c>
      <c r="L196" s="203" t="s">
        <v>1408</v>
      </c>
      <c r="M196" s="203"/>
      <c r="N196" s="203"/>
      <c r="O196" s="203"/>
      <c r="P196" s="306" t="s">
        <v>639</v>
      </c>
      <c r="Q196" s="307" t="s">
        <v>642</v>
      </c>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12</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9" t="s">
        <v>12</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13</v>
      </c>
      <c r="I200" s="204"/>
      <c r="J200" s="308"/>
      <c r="K200" s="204"/>
      <c r="L200" s="204"/>
      <c r="M200" s="204"/>
      <c r="N200" s="204"/>
      <c r="O200" s="204"/>
      <c r="P200" s="308"/>
      <c r="Q200" s="309"/>
    </row>
    <row r="201" spans="2:17" ht="294.95" customHeight="1" x14ac:dyDescent="0.25">
      <c r="B201" s="292" t="s">
        <v>4</v>
      </c>
      <c r="C201" s="160" t="s">
        <v>1037</v>
      </c>
      <c r="D201" s="160" t="s">
        <v>402</v>
      </c>
      <c r="E201" s="159" t="s">
        <v>24</v>
      </c>
      <c r="F201" s="166" t="s">
        <v>1038</v>
      </c>
      <c r="G201" s="306" t="s">
        <v>32</v>
      </c>
      <c r="H201" s="294" t="s">
        <v>11</v>
      </c>
      <c r="I201" s="203"/>
      <c r="J201" s="332">
        <v>44033</v>
      </c>
      <c r="K201" s="203" t="s">
        <v>1409</v>
      </c>
      <c r="L201" s="203" t="s">
        <v>1410</v>
      </c>
      <c r="M201" s="203"/>
      <c r="N201" s="203"/>
      <c r="O201" s="203"/>
      <c r="P201" s="306" t="s">
        <v>639</v>
      </c>
      <c r="Q201" s="307" t="s">
        <v>643</v>
      </c>
    </row>
    <row r="202" spans="2:17" ht="33.75" x14ac:dyDescent="0.25">
      <c r="B202" s="292" t="s">
        <v>4</v>
      </c>
      <c r="C202" s="153" t="s">
        <v>1039</v>
      </c>
      <c r="D202" s="153" t="s">
        <v>403</v>
      </c>
      <c r="E202" s="158" t="s">
        <v>24</v>
      </c>
      <c r="F202" s="165" t="s">
        <v>694</v>
      </c>
      <c r="G202" s="308" t="s">
        <v>32</v>
      </c>
      <c r="H202" s="299" t="s">
        <v>12</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11</v>
      </c>
      <c r="I203" s="203"/>
      <c r="J203" s="306"/>
      <c r="K203" s="203" t="s">
        <v>1411</v>
      </c>
      <c r="L203" s="203" t="s">
        <v>1412</v>
      </c>
      <c r="M203" s="203"/>
      <c r="N203" s="203"/>
      <c r="O203" s="203"/>
      <c r="P203" s="306" t="s">
        <v>639</v>
      </c>
      <c r="Q203" s="307" t="s">
        <v>643</v>
      </c>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12</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292.5" x14ac:dyDescent="0.25">
      <c r="B209" s="292" t="s">
        <v>4</v>
      </c>
      <c r="C209" s="153" t="s">
        <v>1047</v>
      </c>
      <c r="D209" s="153" t="s">
        <v>410</v>
      </c>
      <c r="E209" s="158" t="s">
        <v>24</v>
      </c>
      <c r="F209" s="153" t="s">
        <v>1048</v>
      </c>
      <c r="G209" s="308" t="s">
        <v>32</v>
      </c>
      <c r="H209" s="299" t="s">
        <v>11</v>
      </c>
      <c r="I209" s="204"/>
      <c r="J209" s="329">
        <v>44033</v>
      </c>
      <c r="K209" s="204" t="s">
        <v>1426</v>
      </c>
      <c r="L209" s="204" t="s">
        <v>1413</v>
      </c>
      <c r="M209" s="204"/>
      <c r="N209" s="204"/>
      <c r="O209" s="204"/>
      <c r="P209" s="308" t="s">
        <v>639</v>
      </c>
      <c r="Q209" s="309" t="s">
        <v>644</v>
      </c>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348.75" x14ac:dyDescent="0.25">
      <c r="B211" s="292" t="s">
        <v>4</v>
      </c>
      <c r="C211" s="153"/>
      <c r="D211" s="153" t="s">
        <v>412</v>
      </c>
      <c r="E211" s="158" t="s">
        <v>24</v>
      </c>
      <c r="F211" s="153" t="s">
        <v>1050</v>
      </c>
      <c r="G211" s="308" t="s">
        <v>32</v>
      </c>
      <c r="H211" s="299" t="s">
        <v>11</v>
      </c>
      <c r="I211" s="204"/>
      <c r="J211" s="329">
        <v>44033</v>
      </c>
      <c r="K211" s="204" t="s">
        <v>1415</v>
      </c>
      <c r="L211" s="204" t="s">
        <v>1414</v>
      </c>
      <c r="M211" s="204"/>
      <c r="N211" s="204"/>
      <c r="O211" s="204"/>
      <c r="P211" s="308" t="s">
        <v>639</v>
      </c>
      <c r="Q211" s="309" t="s">
        <v>644</v>
      </c>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247.5" x14ac:dyDescent="0.25">
      <c r="B213" s="292" t="s">
        <v>4</v>
      </c>
      <c r="C213" s="153"/>
      <c r="D213" s="153" t="s">
        <v>414</v>
      </c>
      <c r="E213" s="158" t="s">
        <v>24</v>
      </c>
      <c r="F213" s="165" t="s">
        <v>1052</v>
      </c>
      <c r="G213" s="308" t="s">
        <v>32</v>
      </c>
      <c r="H213" s="299" t="s">
        <v>11</v>
      </c>
      <c r="I213" s="300"/>
      <c r="J213" s="329">
        <v>44033</v>
      </c>
      <c r="K213" s="204" t="s">
        <v>1416</v>
      </c>
      <c r="L213" s="204" t="s">
        <v>1417</v>
      </c>
      <c r="M213" s="204"/>
      <c r="N213" s="204"/>
      <c r="O213" s="204"/>
      <c r="P213" s="308" t="s">
        <v>639</v>
      </c>
      <c r="Q213" s="309" t="s">
        <v>644</v>
      </c>
    </row>
    <row r="214" spans="2:17" ht="105.95" customHeight="1" x14ac:dyDescent="0.25">
      <c r="B214" s="292" t="s">
        <v>4</v>
      </c>
      <c r="C214" s="153"/>
      <c r="D214" s="153" t="s">
        <v>415</v>
      </c>
      <c r="E214" s="158" t="s">
        <v>24</v>
      </c>
      <c r="F214" s="153" t="s">
        <v>1053</v>
      </c>
      <c r="G214" s="308" t="s">
        <v>32</v>
      </c>
      <c r="H214" s="299" t="s">
        <v>11</v>
      </c>
      <c r="I214" s="300"/>
      <c r="J214" s="329">
        <v>44033</v>
      </c>
      <c r="K214" s="204" t="s">
        <v>1418</v>
      </c>
      <c r="L214" s="204"/>
      <c r="M214" s="204"/>
      <c r="N214" s="204"/>
      <c r="O214" s="204"/>
      <c r="P214" s="308" t="s">
        <v>639</v>
      </c>
      <c r="Q214" s="309" t="s">
        <v>644</v>
      </c>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35.1" customHeight="1" x14ac:dyDescent="0.25">
      <c r="B216" s="292" t="s">
        <v>4</v>
      </c>
      <c r="C216" s="160" t="s">
        <v>1055</v>
      </c>
      <c r="D216" s="160" t="s">
        <v>417</v>
      </c>
      <c r="E216" s="159" t="s">
        <v>25</v>
      </c>
      <c r="F216" s="166" t="s">
        <v>1056</v>
      </c>
      <c r="G216" s="306" t="s">
        <v>32</v>
      </c>
      <c r="H216" s="294" t="s">
        <v>12</v>
      </c>
      <c r="I216" s="297"/>
      <c r="J216" s="306"/>
      <c r="K216" s="203"/>
      <c r="L216" s="203"/>
      <c r="M216" s="203"/>
      <c r="N216" s="203"/>
      <c r="O216" s="203"/>
      <c r="P216" s="306"/>
      <c r="Q216" s="307"/>
    </row>
    <row r="217" spans="2:17" ht="255.95" customHeight="1" x14ac:dyDescent="0.25">
      <c r="B217" s="292" t="s">
        <v>4</v>
      </c>
      <c r="C217" s="160"/>
      <c r="D217" s="160" t="s">
        <v>419</v>
      </c>
      <c r="E217" s="159" t="s">
        <v>25</v>
      </c>
      <c r="F217" s="166" t="s">
        <v>1057</v>
      </c>
      <c r="G217" s="306" t="s">
        <v>32</v>
      </c>
      <c r="H217" s="294" t="s">
        <v>11</v>
      </c>
      <c r="I217" s="297"/>
      <c r="J217" s="332">
        <v>44033</v>
      </c>
      <c r="K217" s="203" t="s">
        <v>1419</v>
      </c>
      <c r="L217" s="203" t="s">
        <v>1420</v>
      </c>
      <c r="M217" s="203"/>
      <c r="N217" s="203"/>
      <c r="O217" s="203"/>
      <c r="P217" s="306" t="s">
        <v>639</v>
      </c>
      <c r="Q217" s="307" t="s">
        <v>643</v>
      </c>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32.94999999999999" customHeight="1" x14ac:dyDescent="0.25">
      <c r="B220" s="292" t="s">
        <v>4</v>
      </c>
      <c r="C220" s="160" t="s">
        <v>1061</v>
      </c>
      <c r="D220" s="160" t="s">
        <v>421</v>
      </c>
      <c r="E220" s="159" t="s">
        <v>25</v>
      </c>
      <c r="F220" s="166" t="s">
        <v>1062</v>
      </c>
      <c r="G220" s="306" t="s">
        <v>32</v>
      </c>
      <c r="H220" s="294" t="s">
        <v>11</v>
      </c>
      <c r="I220" s="203"/>
      <c r="J220" s="306"/>
      <c r="K220" s="203" t="s">
        <v>1422</v>
      </c>
      <c r="L220" s="203" t="s">
        <v>1421</v>
      </c>
      <c r="M220" s="203"/>
      <c r="N220" s="203"/>
      <c r="O220" s="203"/>
      <c r="P220" s="306" t="s">
        <v>639</v>
      </c>
      <c r="Q220" s="307" t="s">
        <v>644</v>
      </c>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phoneticPr fontId="12" type="noConversion"/>
  <conditionalFormatting sqref="Q1">
    <cfRule type="cellIs" dxfId="2145" priority="57" operator="equal">
      <formula>"Indéterminé"</formula>
    </cfRule>
    <cfRule type="cellIs" dxfId="2144" priority="58" operator="equal">
      <formula>"NA"</formula>
    </cfRule>
    <cfRule type="cellIs" dxfId="2143" priority="59" operator="equal">
      <formula>"Invalidé"</formula>
    </cfRule>
    <cfRule type="cellIs" dxfId="2142" priority="60" operator="equal">
      <formula>"Validé"</formula>
    </cfRule>
  </conditionalFormatting>
  <conditionalFormatting sqref="H1:H3 H118:H126 H261:H1048576 H179:H220 H148:H150 H152:H170">
    <cfRule type="cellIs" dxfId="2141" priority="61" operator="equal">
      <formula>"Indéterminé"</formula>
    </cfRule>
    <cfRule type="cellIs" dxfId="2140" priority="62" operator="equal">
      <formula>"NA"</formula>
    </cfRule>
    <cfRule type="cellIs" dxfId="2139" priority="63" operator="equal">
      <formula>"Invalidé"</formula>
    </cfRule>
    <cfRule type="cellIs" dxfId="2138" priority="64" operator="equal">
      <formula>"Validé"</formula>
    </cfRule>
  </conditionalFormatting>
  <conditionalFormatting sqref="H79:H117">
    <cfRule type="cellIs" dxfId="2137" priority="53" operator="equal">
      <formula>"Indéterminé"</formula>
    </cfRule>
    <cfRule type="cellIs" dxfId="2136" priority="54" operator="equal">
      <formula>"NA"</formula>
    </cfRule>
    <cfRule type="cellIs" dxfId="2135" priority="55" operator="equal">
      <formula>"Invalidé"</formula>
    </cfRule>
    <cfRule type="cellIs" dxfId="2134" priority="56" operator="equal">
      <formula>"Validé"</formula>
    </cfRule>
  </conditionalFormatting>
  <conditionalFormatting sqref="H62:H63">
    <cfRule type="cellIs" dxfId="2133" priority="49" operator="equal">
      <formula>"Indéterminé"</formula>
    </cfRule>
    <cfRule type="cellIs" dxfId="2132" priority="50" operator="equal">
      <formula>"NA"</formula>
    </cfRule>
    <cfRule type="cellIs" dxfId="2131" priority="51" operator="equal">
      <formula>"Invalidé"</formula>
    </cfRule>
    <cfRule type="cellIs" dxfId="2130" priority="52" operator="equal">
      <formula>"Validé"</formula>
    </cfRule>
  </conditionalFormatting>
  <conditionalFormatting sqref="H4:H61">
    <cfRule type="cellIs" dxfId="2129" priority="45" operator="equal">
      <formula>"Indéterminé"</formula>
    </cfRule>
    <cfRule type="cellIs" dxfId="2128" priority="46" operator="equal">
      <formula>"NA"</formula>
    </cfRule>
    <cfRule type="cellIs" dxfId="2127" priority="47" operator="equal">
      <formula>"Invalidé"</formula>
    </cfRule>
    <cfRule type="cellIs" dxfId="2126" priority="48" operator="equal">
      <formula>"Validé"</formula>
    </cfRule>
  </conditionalFormatting>
  <conditionalFormatting sqref="H65:H78">
    <cfRule type="cellIs" dxfId="2125" priority="41" operator="equal">
      <formula>"Indéterminé"</formula>
    </cfRule>
    <cfRule type="cellIs" dxfId="2124" priority="42" operator="equal">
      <formula>"NA"</formula>
    </cfRule>
    <cfRule type="cellIs" dxfId="2123" priority="43" operator="equal">
      <formula>"Invalidé"</formula>
    </cfRule>
    <cfRule type="cellIs" dxfId="2122" priority="44" operator="equal">
      <formula>"Validé"</formula>
    </cfRule>
  </conditionalFormatting>
  <conditionalFormatting sqref="H64">
    <cfRule type="cellIs" dxfId="2121" priority="37" operator="equal">
      <formula>"Indéterminé"</formula>
    </cfRule>
    <cfRule type="cellIs" dxfId="2120" priority="38" operator="equal">
      <formula>"NA"</formula>
    </cfRule>
    <cfRule type="cellIs" dxfId="2119" priority="39" operator="equal">
      <formula>"Invalidé"</formula>
    </cfRule>
    <cfRule type="cellIs" dxfId="2118" priority="40" operator="equal">
      <formula>"Validé"</formula>
    </cfRule>
  </conditionalFormatting>
  <conditionalFormatting sqref="H129:H134">
    <cfRule type="cellIs" dxfId="2117" priority="33" operator="equal">
      <formula>"Indéterminé"</formula>
    </cfRule>
    <cfRule type="cellIs" dxfId="2116" priority="34" operator="equal">
      <formula>"NA"</formula>
    </cfRule>
    <cfRule type="cellIs" dxfId="2115" priority="35" operator="equal">
      <formula>"Invalidé"</formula>
    </cfRule>
    <cfRule type="cellIs" dxfId="2114" priority="36" operator="equal">
      <formula>"Validé"</formula>
    </cfRule>
  </conditionalFormatting>
  <conditionalFormatting sqref="H128">
    <cfRule type="cellIs" dxfId="2113" priority="29" operator="equal">
      <formula>"Indéterminé"</formula>
    </cfRule>
    <cfRule type="cellIs" dxfId="2112" priority="30" operator="equal">
      <formula>"NA"</formula>
    </cfRule>
    <cfRule type="cellIs" dxfId="2111" priority="31" operator="equal">
      <formula>"Invalidé"</formula>
    </cfRule>
    <cfRule type="cellIs" dxfId="2110" priority="32" operator="equal">
      <formula>"Validé"</formula>
    </cfRule>
  </conditionalFormatting>
  <conditionalFormatting sqref="H127">
    <cfRule type="cellIs" dxfId="2109" priority="25" operator="equal">
      <formula>"Indéterminé"</formula>
    </cfRule>
    <cfRule type="cellIs" dxfId="2108" priority="26" operator="equal">
      <formula>"NA"</formula>
    </cfRule>
    <cfRule type="cellIs" dxfId="2107" priority="27" operator="equal">
      <formula>"Invalidé"</formula>
    </cfRule>
    <cfRule type="cellIs" dxfId="2106" priority="28" operator="equal">
      <formula>"Validé"</formula>
    </cfRule>
  </conditionalFormatting>
  <conditionalFormatting sqref="H221 H232:H239">
    <cfRule type="cellIs" dxfId="2105" priority="21" operator="equal">
      <formula>"Indéterminé"</formula>
    </cfRule>
    <cfRule type="cellIs" dxfId="2104" priority="22" operator="equal">
      <formula>"NA"</formula>
    </cfRule>
    <cfRule type="cellIs" dxfId="2103" priority="23" operator="equal">
      <formula>"Invalidé"</formula>
    </cfRule>
    <cfRule type="cellIs" dxfId="2102" priority="24" operator="equal">
      <formula>"Validé"</formula>
    </cfRule>
  </conditionalFormatting>
  <conditionalFormatting sqref="H222:H231">
    <cfRule type="cellIs" dxfId="2101" priority="17" operator="equal">
      <formula>"Indéterminé"</formula>
    </cfRule>
    <cfRule type="cellIs" dxfId="2100" priority="18" operator="equal">
      <formula>"NA"</formula>
    </cfRule>
    <cfRule type="cellIs" dxfId="2099" priority="19" operator="equal">
      <formula>"Invalidé"</formula>
    </cfRule>
    <cfRule type="cellIs" dxfId="2098" priority="20" operator="equal">
      <formula>"Validé"</formula>
    </cfRule>
  </conditionalFormatting>
  <conditionalFormatting sqref="H240:H260">
    <cfRule type="cellIs" dxfId="2097" priority="13" operator="equal">
      <formula>"Indéterminé"</formula>
    </cfRule>
    <cfRule type="cellIs" dxfId="2096" priority="14" operator="equal">
      <formula>"NA"</formula>
    </cfRule>
    <cfRule type="cellIs" dxfId="2095" priority="15" operator="equal">
      <formula>"Invalidé"</formula>
    </cfRule>
    <cfRule type="cellIs" dxfId="2094" priority="16" operator="equal">
      <formula>"Validé"</formula>
    </cfRule>
  </conditionalFormatting>
  <conditionalFormatting sqref="H135:H147">
    <cfRule type="cellIs" dxfId="2093" priority="9" operator="equal">
      <formula>"Indéterminé"</formula>
    </cfRule>
    <cfRule type="cellIs" dxfId="2092" priority="10" operator="equal">
      <formula>"NA"</formula>
    </cfRule>
    <cfRule type="cellIs" dxfId="2091" priority="11" operator="equal">
      <formula>"Invalidé"</formula>
    </cfRule>
    <cfRule type="cellIs" dxfId="2090" priority="12" operator="equal">
      <formula>"Validé"</formula>
    </cfRule>
  </conditionalFormatting>
  <conditionalFormatting sqref="H171:H178">
    <cfRule type="cellIs" dxfId="2089" priority="5" operator="equal">
      <formula>"Indéterminé"</formula>
    </cfRule>
    <cfRule type="cellIs" dxfId="2088" priority="6" operator="equal">
      <formula>"NA"</formula>
    </cfRule>
    <cfRule type="cellIs" dxfId="2087" priority="7" operator="equal">
      <formula>"Invalidé"</formula>
    </cfRule>
    <cfRule type="cellIs" dxfId="2086" priority="8" operator="equal">
      <formula>"Validé"</formula>
    </cfRule>
  </conditionalFormatting>
  <conditionalFormatting sqref="H151">
    <cfRule type="cellIs" dxfId="2085" priority="1" operator="equal">
      <formula>"Indéterminé"</formula>
    </cfRule>
    <cfRule type="cellIs" dxfId="2084" priority="2" operator="equal">
      <formula>"NA"</formula>
    </cfRule>
    <cfRule type="cellIs" dxfId="2083" priority="3" operator="equal">
      <formula>"Invalidé"</formula>
    </cfRule>
    <cfRule type="cellIs" dxfId="2082"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70" zoomScale="150" zoomScaleNormal="15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30" x14ac:dyDescent="0.25">
      <c r="A1" s="108" t="s">
        <v>1207</v>
      </c>
      <c r="B1" s="109"/>
      <c r="C1" s="335" t="s">
        <v>1226</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44035</v>
      </c>
      <c r="K64" s="202" t="s">
        <v>1431</v>
      </c>
      <c r="L64" s="202"/>
      <c r="M64" s="202"/>
      <c r="N64" s="202"/>
      <c r="O64" s="202"/>
      <c r="P64" s="298"/>
      <c r="Q64" s="301"/>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4" t="s">
        <v>11</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44035</v>
      </c>
      <c r="K70" s="201" t="s">
        <v>1430</v>
      </c>
      <c r="L70" s="201"/>
      <c r="M70" s="201"/>
      <c r="N70" s="201"/>
      <c r="O70" s="201" t="s">
        <v>1306</v>
      </c>
      <c r="P70" s="293"/>
      <c r="Q70" s="296"/>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13</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9"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44035</v>
      </c>
      <c r="K75" s="202" t="s">
        <v>1807</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4"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135" x14ac:dyDescent="0.25">
      <c r="B124" s="292" t="s">
        <v>8</v>
      </c>
      <c r="C124" s="148" t="s">
        <v>938</v>
      </c>
      <c r="D124" s="149" t="s">
        <v>335</v>
      </c>
      <c r="E124" s="150" t="s">
        <v>24</v>
      </c>
      <c r="F124" s="153" t="s">
        <v>939</v>
      </c>
      <c r="G124" s="298" t="s">
        <v>32</v>
      </c>
      <c r="H124" s="299" t="s">
        <v>11</v>
      </c>
      <c r="I124" s="300"/>
      <c r="J124" s="298"/>
      <c r="K124" s="202"/>
      <c r="L124" s="202"/>
      <c r="M124" s="202"/>
      <c r="N124" s="202"/>
      <c r="O124" s="202" t="s">
        <v>1306</v>
      </c>
      <c r="P124" s="298"/>
      <c r="Q124" s="301"/>
    </row>
    <row r="125" spans="2:17" ht="72.75" customHeight="1" x14ac:dyDescent="0.25">
      <c r="B125" s="292" t="s">
        <v>8</v>
      </c>
      <c r="C125" s="148"/>
      <c r="D125" s="149" t="s">
        <v>336</v>
      </c>
      <c r="E125" s="150" t="s">
        <v>24</v>
      </c>
      <c r="F125" s="165" t="s">
        <v>940</v>
      </c>
      <c r="G125" s="298" t="s">
        <v>32</v>
      </c>
      <c r="H125" s="299" t="s">
        <v>11</v>
      </c>
      <c r="I125" s="300"/>
      <c r="J125" s="298"/>
      <c r="K125" s="202"/>
      <c r="L125" s="202"/>
      <c r="M125" s="202"/>
      <c r="N125" s="202"/>
      <c r="O125" s="202" t="s">
        <v>1306</v>
      </c>
      <c r="P125" s="298"/>
      <c r="Q125" s="301"/>
    </row>
    <row r="126" spans="2:17" ht="78.75" x14ac:dyDescent="0.25">
      <c r="B126" s="292" t="s">
        <v>8</v>
      </c>
      <c r="C126" s="148"/>
      <c r="D126" s="149" t="s">
        <v>337</v>
      </c>
      <c r="E126" s="150" t="s">
        <v>24</v>
      </c>
      <c r="F126" s="153" t="s">
        <v>941</v>
      </c>
      <c r="G126" s="298" t="s">
        <v>32</v>
      </c>
      <c r="H126" s="299" t="s">
        <v>11</v>
      </c>
      <c r="I126" s="300"/>
      <c r="J126" s="298"/>
      <c r="K126" s="202"/>
      <c r="L126" s="202"/>
      <c r="M126" s="202"/>
      <c r="N126" s="202"/>
      <c r="O126" s="202" t="s">
        <v>1306</v>
      </c>
      <c r="P126" s="298"/>
      <c r="Q126" s="301"/>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327"/>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101.25" x14ac:dyDescent="0.25">
      <c r="B145" s="304" t="s">
        <v>345</v>
      </c>
      <c r="C145" s="160" t="s">
        <v>970</v>
      </c>
      <c r="D145" s="160" t="s">
        <v>356</v>
      </c>
      <c r="E145" s="159" t="s">
        <v>24</v>
      </c>
      <c r="F145" s="166" t="s">
        <v>971</v>
      </c>
      <c r="G145" s="293" t="s">
        <v>32</v>
      </c>
      <c r="H145" s="294" t="s">
        <v>11</v>
      </c>
      <c r="I145" s="297"/>
      <c r="J145" s="327">
        <v>44035</v>
      </c>
      <c r="K145" s="201" t="s">
        <v>1432</v>
      </c>
      <c r="L145" s="201" t="s">
        <v>1433</v>
      </c>
      <c r="M145" s="201"/>
      <c r="N145" s="201"/>
      <c r="O145" s="201" t="s">
        <v>1306</v>
      </c>
      <c r="P145" s="293" t="s">
        <v>639</v>
      </c>
      <c r="Q145" s="296" t="s">
        <v>643</v>
      </c>
    </row>
    <row r="146" spans="2:17" ht="45" x14ac:dyDescent="0.25">
      <c r="B146" s="304" t="s">
        <v>345</v>
      </c>
      <c r="C146" s="153" t="s">
        <v>972</v>
      </c>
      <c r="D146" s="153" t="s">
        <v>357</v>
      </c>
      <c r="E146" s="158" t="s">
        <v>24</v>
      </c>
      <c r="F146" s="165" t="s">
        <v>632</v>
      </c>
      <c r="G146" s="298" t="s">
        <v>32</v>
      </c>
      <c r="H146" s="299" t="s">
        <v>13</v>
      </c>
      <c r="I146" s="300"/>
      <c r="J146" s="298"/>
      <c r="K146" s="341"/>
      <c r="L146" s="34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213.75" x14ac:dyDescent="0.25">
      <c r="B148" s="292" t="s">
        <v>358</v>
      </c>
      <c r="C148" s="160" t="s">
        <v>974</v>
      </c>
      <c r="D148" s="160" t="s">
        <v>359</v>
      </c>
      <c r="E148" s="159" t="s">
        <v>24</v>
      </c>
      <c r="F148" s="166" t="s">
        <v>673</v>
      </c>
      <c r="G148" s="293" t="s">
        <v>32</v>
      </c>
      <c r="H148" s="294" t="s">
        <v>11</v>
      </c>
      <c r="I148" s="297"/>
      <c r="J148" s="327">
        <v>44035</v>
      </c>
      <c r="K148" s="201" t="s">
        <v>1439</v>
      </c>
      <c r="L148" s="201" t="s">
        <v>1434</v>
      </c>
      <c r="M148" s="201"/>
      <c r="N148" s="201"/>
      <c r="O148" s="201" t="s">
        <v>1306</v>
      </c>
      <c r="P148" s="293" t="s">
        <v>638</v>
      </c>
      <c r="Q148" s="296" t="s">
        <v>644</v>
      </c>
    </row>
    <row r="149" spans="2:17" ht="56.25" x14ac:dyDescent="0.25">
      <c r="B149" s="292" t="s">
        <v>358</v>
      </c>
      <c r="C149" s="160"/>
      <c r="D149" s="160" t="s">
        <v>360</v>
      </c>
      <c r="E149" s="159" t="s">
        <v>24</v>
      </c>
      <c r="F149" s="166" t="s">
        <v>975</v>
      </c>
      <c r="G149" s="293" t="s">
        <v>32</v>
      </c>
      <c r="H149" s="294" t="s">
        <v>11</v>
      </c>
      <c r="I149" s="297"/>
      <c r="J149" s="293"/>
      <c r="K149" s="201" t="s">
        <v>1405</v>
      </c>
      <c r="L149" s="340"/>
      <c r="M149" s="201"/>
      <c r="N149" s="201"/>
      <c r="O149" s="201"/>
      <c r="P149" s="293" t="s">
        <v>638</v>
      </c>
      <c r="Q149" s="296" t="s">
        <v>644</v>
      </c>
    </row>
    <row r="150" spans="2:17" ht="67.5" x14ac:dyDescent="0.25">
      <c r="B150" s="292" t="s">
        <v>358</v>
      </c>
      <c r="C150" s="160"/>
      <c r="D150" s="160" t="s">
        <v>361</v>
      </c>
      <c r="E150" s="159" t="s">
        <v>24</v>
      </c>
      <c r="F150" s="166" t="s">
        <v>674</v>
      </c>
      <c r="G150" s="293" t="s">
        <v>32</v>
      </c>
      <c r="H150" s="294" t="s">
        <v>11</v>
      </c>
      <c r="I150" s="297"/>
      <c r="J150" s="293"/>
      <c r="K150" s="201" t="s">
        <v>1406</v>
      </c>
      <c r="L150" s="201"/>
      <c r="M150" s="201"/>
      <c r="N150" s="201"/>
      <c r="O150" s="201"/>
      <c r="P150" s="293" t="s">
        <v>638</v>
      </c>
      <c r="Q150" s="296" t="s">
        <v>644</v>
      </c>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29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1435</v>
      </c>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12</v>
      </c>
      <c r="I169" s="297"/>
      <c r="J169" s="293"/>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13</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12</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12</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56.25" x14ac:dyDescent="0.25">
      <c r="B190" s="292" t="s">
        <v>4</v>
      </c>
      <c r="C190" s="153" t="s">
        <v>1030</v>
      </c>
      <c r="D190" s="153" t="s">
        <v>392</v>
      </c>
      <c r="E190" s="158" t="s">
        <v>24</v>
      </c>
      <c r="F190" s="165" t="s">
        <v>687</v>
      </c>
      <c r="G190" s="308" t="s">
        <v>32</v>
      </c>
      <c r="H190" s="299" t="s">
        <v>11</v>
      </c>
      <c r="I190" s="300"/>
      <c r="J190" s="329">
        <v>44035</v>
      </c>
      <c r="K190" s="204" t="s">
        <v>1441</v>
      </c>
      <c r="L190" s="204" t="s">
        <v>1442</v>
      </c>
      <c r="M190" s="204"/>
      <c r="N190" s="204"/>
      <c r="O190" s="204"/>
      <c r="P190" s="308"/>
      <c r="Q190" s="309"/>
    </row>
    <row r="191" spans="2:17" ht="33.75" x14ac:dyDescent="0.25">
      <c r="B191" s="292" t="s">
        <v>4</v>
      </c>
      <c r="C191" s="153"/>
      <c r="D191" s="153" t="s">
        <v>394</v>
      </c>
      <c r="E191" s="158" t="s">
        <v>24</v>
      </c>
      <c r="F191" s="165" t="s">
        <v>398</v>
      </c>
      <c r="G191" s="308" t="s">
        <v>32</v>
      </c>
      <c r="H191" s="299"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9"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9"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9" t="s">
        <v>12</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9"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9" t="s">
        <v>11</v>
      </c>
      <c r="I198" s="204"/>
      <c r="J198" s="329">
        <v>44035</v>
      </c>
      <c r="K198" s="204" t="s">
        <v>1436</v>
      </c>
      <c r="L198" s="204"/>
      <c r="M198" s="204"/>
      <c r="N198" s="204"/>
      <c r="O198" s="204"/>
      <c r="P198" s="308" t="s">
        <v>639</v>
      </c>
      <c r="Q198" s="309" t="s">
        <v>644</v>
      </c>
    </row>
    <row r="199" spans="2:17" ht="144" customHeight="1" x14ac:dyDescent="0.25">
      <c r="B199" s="292" t="s">
        <v>4</v>
      </c>
      <c r="C199" s="153"/>
      <c r="D199" s="153" t="s">
        <v>692</v>
      </c>
      <c r="E199" s="158" t="s">
        <v>25</v>
      </c>
      <c r="F199" s="165" t="s">
        <v>1035</v>
      </c>
      <c r="G199" s="308" t="s">
        <v>32</v>
      </c>
      <c r="H199" s="299"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9"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11</v>
      </c>
      <c r="I201" s="203"/>
      <c r="J201" s="332">
        <v>44035</v>
      </c>
      <c r="K201" s="203" t="s">
        <v>1438</v>
      </c>
      <c r="L201" s="203" t="s">
        <v>1437</v>
      </c>
      <c r="M201" s="203"/>
      <c r="N201" s="203"/>
      <c r="O201" s="203"/>
      <c r="P201" s="306" t="s">
        <v>639</v>
      </c>
      <c r="Q201" s="307" t="s">
        <v>643</v>
      </c>
    </row>
    <row r="202" spans="2:17" ht="33.75" x14ac:dyDescent="0.25">
      <c r="B202" s="292" t="s">
        <v>4</v>
      </c>
      <c r="C202" s="153" t="s">
        <v>1039</v>
      </c>
      <c r="D202" s="153" t="s">
        <v>403</v>
      </c>
      <c r="E202" s="158" t="s">
        <v>24</v>
      </c>
      <c r="F202" s="165" t="s">
        <v>694</v>
      </c>
      <c r="G202" s="308" t="s">
        <v>32</v>
      </c>
      <c r="H202" s="299" t="s">
        <v>12</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11</v>
      </c>
      <c r="I203" s="203"/>
      <c r="J203" s="306"/>
      <c r="K203" s="203" t="s">
        <v>1440</v>
      </c>
      <c r="L203" s="203"/>
      <c r="M203" s="203"/>
      <c r="N203" s="203"/>
      <c r="O203" s="203"/>
      <c r="P203" s="306"/>
      <c r="Q203" s="307"/>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11</v>
      </c>
      <c r="I207" s="203"/>
      <c r="J207" s="332">
        <v>44035</v>
      </c>
      <c r="K207" s="203" t="s">
        <v>1443</v>
      </c>
      <c r="L207" s="203" t="s">
        <v>1444</v>
      </c>
      <c r="M207" s="203"/>
      <c r="N207" s="203"/>
      <c r="O207" s="203"/>
      <c r="P207" s="306"/>
      <c r="Q207" s="307"/>
    </row>
    <row r="208" spans="2:17" ht="202.5" x14ac:dyDescent="0.25">
      <c r="B208" s="292" t="s">
        <v>4</v>
      </c>
      <c r="C208" s="160"/>
      <c r="D208" s="160" t="s">
        <v>409</v>
      </c>
      <c r="E208" s="159" t="s">
        <v>24</v>
      </c>
      <c r="F208" s="160" t="s">
        <v>1046</v>
      </c>
      <c r="G208" s="306" t="s">
        <v>32</v>
      </c>
      <c r="H208" s="294" t="s">
        <v>12</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9" t="s">
        <v>11</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12</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90.95" customHeight="1" x14ac:dyDescent="0.25">
      <c r="B216" s="292" t="s">
        <v>4</v>
      </c>
      <c r="C216" s="160" t="s">
        <v>1055</v>
      </c>
      <c r="D216" s="160" t="s">
        <v>417</v>
      </c>
      <c r="E216" s="159" t="s">
        <v>25</v>
      </c>
      <c r="F216" s="166" t="s">
        <v>1056</v>
      </c>
      <c r="G216" s="306" t="s">
        <v>32</v>
      </c>
      <c r="H216" s="294" t="s">
        <v>12</v>
      </c>
      <c r="I216" s="297"/>
      <c r="J216" s="306"/>
      <c r="K216" s="203"/>
      <c r="L216" s="203" t="s">
        <v>1445</v>
      </c>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12</v>
      </c>
      <c r="I220" s="203"/>
      <c r="J220" s="332"/>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06"/>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4"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4"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2060" priority="49" operator="equal">
      <formula>"Indéterminé"</formula>
    </cfRule>
    <cfRule type="cellIs" dxfId="2059" priority="50" operator="equal">
      <formula>"NA"</formula>
    </cfRule>
    <cfRule type="cellIs" dxfId="2058" priority="51" operator="equal">
      <formula>"Invalidé"</formula>
    </cfRule>
    <cfRule type="cellIs" dxfId="2057" priority="52" operator="equal">
      <formula>"Validé"</formula>
    </cfRule>
  </conditionalFormatting>
  <conditionalFormatting sqref="H1:H3 H62:H63 H78:H128 H148 H157:H161 H261:H1048576 H168:H181 H187:H220">
    <cfRule type="cellIs" dxfId="2056" priority="53" operator="equal">
      <formula>"Indéterminé"</formula>
    </cfRule>
    <cfRule type="cellIs" dxfId="2055" priority="54" operator="equal">
      <formula>"NA"</formula>
    </cfRule>
    <cfRule type="cellIs" dxfId="2054" priority="55" operator="equal">
      <formula>"Invalidé"</formula>
    </cfRule>
    <cfRule type="cellIs" dxfId="2053" priority="56" operator="equal">
      <formula>"Validé"</formula>
    </cfRule>
  </conditionalFormatting>
  <conditionalFormatting sqref="H4:H61">
    <cfRule type="cellIs" dxfId="2052" priority="45" operator="equal">
      <formula>"Indéterminé"</formula>
    </cfRule>
    <cfRule type="cellIs" dxfId="2051" priority="46" operator="equal">
      <formula>"NA"</formula>
    </cfRule>
    <cfRule type="cellIs" dxfId="2050" priority="47" operator="equal">
      <formula>"Invalidé"</formula>
    </cfRule>
    <cfRule type="cellIs" dxfId="2049" priority="48" operator="equal">
      <formula>"Validé"</formula>
    </cfRule>
  </conditionalFormatting>
  <conditionalFormatting sqref="H64:H74 H76:H77">
    <cfRule type="cellIs" dxfId="2048" priority="41" operator="equal">
      <formula>"Indéterminé"</formula>
    </cfRule>
    <cfRule type="cellIs" dxfId="2047" priority="42" operator="equal">
      <formula>"NA"</formula>
    </cfRule>
    <cfRule type="cellIs" dxfId="2046" priority="43" operator="equal">
      <formula>"Invalidé"</formula>
    </cfRule>
    <cfRule type="cellIs" dxfId="2045" priority="44" operator="equal">
      <formula>"Validé"</formula>
    </cfRule>
  </conditionalFormatting>
  <conditionalFormatting sqref="H129:H134">
    <cfRule type="cellIs" dxfId="2044" priority="5" operator="equal">
      <formula>"Indéterminé"</formula>
    </cfRule>
    <cfRule type="cellIs" dxfId="2043" priority="6" operator="equal">
      <formula>"NA"</formula>
    </cfRule>
    <cfRule type="cellIs" dxfId="2042" priority="7" operator="equal">
      <formula>"Invalidé"</formula>
    </cfRule>
    <cfRule type="cellIs" dxfId="2041" priority="8" operator="equal">
      <formula>"Validé"</formula>
    </cfRule>
  </conditionalFormatting>
  <conditionalFormatting sqref="H75">
    <cfRule type="cellIs" dxfId="2040" priority="37" operator="equal">
      <formula>"Indéterminé"</formula>
    </cfRule>
    <cfRule type="cellIs" dxfId="2039" priority="38" operator="equal">
      <formula>"NA"</formula>
    </cfRule>
    <cfRule type="cellIs" dxfId="2038" priority="39" operator="equal">
      <formula>"Invalidé"</formula>
    </cfRule>
    <cfRule type="cellIs" dxfId="2037" priority="40" operator="equal">
      <formula>"Validé"</formula>
    </cfRule>
  </conditionalFormatting>
  <conditionalFormatting sqref="H135:H147">
    <cfRule type="cellIs" dxfId="2036" priority="33" operator="equal">
      <formula>"Indéterminé"</formula>
    </cfRule>
    <cfRule type="cellIs" dxfId="2035" priority="34" operator="equal">
      <formula>"NA"</formula>
    </cfRule>
    <cfRule type="cellIs" dxfId="2034" priority="35" operator="equal">
      <formula>"Invalidé"</formula>
    </cfRule>
    <cfRule type="cellIs" dxfId="2033" priority="36" operator="equal">
      <formula>"Validé"</formula>
    </cfRule>
  </conditionalFormatting>
  <conditionalFormatting sqref="H149:H150 H152:H156">
    <cfRule type="cellIs" dxfId="2032" priority="29" operator="equal">
      <formula>"Indéterminé"</formula>
    </cfRule>
    <cfRule type="cellIs" dxfId="2031" priority="30" operator="equal">
      <formula>"NA"</formula>
    </cfRule>
    <cfRule type="cellIs" dxfId="2030" priority="31" operator="equal">
      <formula>"Invalidé"</formula>
    </cfRule>
    <cfRule type="cellIs" dxfId="2029" priority="32" operator="equal">
      <formula>"Validé"</formula>
    </cfRule>
  </conditionalFormatting>
  <conditionalFormatting sqref="H162:H167">
    <cfRule type="cellIs" dxfId="2028" priority="25" operator="equal">
      <formula>"Indéterminé"</formula>
    </cfRule>
    <cfRule type="cellIs" dxfId="2027" priority="26" operator="equal">
      <formula>"NA"</formula>
    </cfRule>
    <cfRule type="cellIs" dxfId="2026" priority="27" operator="equal">
      <formula>"Invalidé"</formula>
    </cfRule>
    <cfRule type="cellIs" dxfId="2025" priority="28" operator="equal">
      <formula>"Validé"</formula>
    </cfRule>
  </conditionalFormatting>
  <conditionalFormatting sqref="H221 H232:H239">
    <cfRule type="cellIs" dxfId="2024" priority="21" operator="equal">
      <formula>"Indéterminé"</formula>
    </cfRule>
    <cfRule type="cellIs" dxfId="2023" priority="22" operator="equal">
      <formula>"NA"</formula>
    </cfRule>
    <cfRule type="cellIs" dxfId="2022" priority="23" operator="equal">
      <formula>"Invalidé"</formula>
    </cfRule>
    <cfRule type="cellIs" dxfId="2021" priority="24" operator="equal">
      <formula>"Validé"</formula>
    </cfRule>
  </conditionalFormatting>
  <conditionalFormatting sqref="H222:H231">
    <cfRule type="cellIs" dxfId="2020" priority="17" operator="equal">
      <formula>"Indéterminé"</formula>
    </cfRule>
    <cfRule type="cellIs" dxfId="2019" priority="18" operator="equal">
      <formula>"NA"</formula>
    </cfRule>
    <cfRule type="cellIs" dxfId="2018" priority="19" operator="equal">
      <formula>"Invalidé"</formula>
    </cfRule>
    <cfRule type="cellIs" dxfId="2017" priority="20" operator="equal">
      <formula>"Validé"</formula>
    </cfRule>
  </conditionalFormatting>
  <conditionalFormatting sqref="H240:H260">
    <cfRule type="cellIs" dxfId="2016" priority="13" operator="equal">
      <formula>"Indéterminé"</formula>
    </cfRule>
    <cfRule type="cellIs" dxfId="2015" priority="14" operator="equal">
      <formula>"NA"</formula>
    </cfRule>
    <cfRule type="cellIs" dxfId="2014" priority="15" operator="equal">
      <formula>"Invalidé"</formula>
    </cfRule>
    <cfRule type="cellIs" dxfId="2013" priority="16" operator="equal">
      <formula>"Validé"</formula>
    </cfRule>
  </conditionalFormatting>
  <conditionalFormatting sqref="H182:H186">
    <cfRule type="cellIs" dxfId="2012" priority="9" operator="equal">
      <formula>"Indéterminé"</formula>
    </cfRule>
    <cfRule type="cellIs" dxfId="2011" priority="10" operator="equal">
      <formula>"NA"</formula>
    </cfRule>
    <cfRule type="cellIs" dxfId="2010" priority="11" operator="equal">
      <formula>"Invalidé"</formula>
    </cfRule>
    <cfRule type="cellIs" dxfId="2009" priority="12" operator="equal">
      <formula>"Validé"</formula>
    </cfRule>
  </conditionalFormatting>
  <conditionalFormatting sqref="H151">
    <cfRule type="cellIs" dxfId="2008" priority="1" operator="equal">
      <formula>"Indéterminé"</formula>
    </cfRule>
    <cfRule type="cellIs" dxfId="2007" priority="2" operator="equal">
      <formula>"NA"</formula>
    </cfRule>
    <cfRule type="cellIs" dxfId="2006" priority="3" operator="equal">
      <formula>"Invalidé"</formula>
    </cfRule>
    <cfRule type="cellIs" dxfId="2005"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3" zoomScale="140" zoomScaleNormal="140" workbookViewId="0">
      <selection activeCell="H255" sqref="H25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21" x14ac:dyDescent="0.25">
      <c r="A1" s="108" t="s">
        <v>1208</v>
      </c>
      <c r="B1" s="109"/>
      <c r="C1" s="335" t="s">
        <v>1227</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247.5" x14ac:dyDescent="0.25">
      <c r="B63" s="304" t="s">
        <v>38</v>
      </c>
      <c r="C63" s="145" t="s">
        <v>657</v>
      </c>
      <c r="D63" s="146" t="s">
        <v>269</v>
      </c>
      <c r="E63" s="147" t="s">
        <v>24</v>
      </c>
      <c r="F63" s="166" t="s">
        <v>658</v>
      </c>
      <c r="G63" s="293" t="s">
        <v>32</v>
      </c>
      <c r="H63" s="294" t="s">
        <v>11</v>
      </c>
      <c r="I63" s="297"/>
      <c r="J63" s="327">
        <v>44029</v>
      </c>
      <c r="K63" s="201" t="s">
        <v>1317</v>
      </c>
      <c r="L63" s="201" t="s">
        <v>1316</v>
      </c>
      <c r="M63" s="201"/>
      <c r="N63" s="201"/>
      <c r="O63" s="201"/>
      <c r="P63" s="293" t="s">
        <v>639</v>
      </c>
      <c r="Q63" s="296" t="s">
        <v>642</v>
      </c>
    </row>
    <row r="64" spans="2:17" ht="54.95" customHeight="1" x14ac:dyDescent="0.25">
      <c r="B64" s="292" t="s">
        <v>3</v>
      </c>
      <c r="C64" s="148" t="s">
        <v>870</v>
      </c>
      <c r="D64" s="149" t="s">
        <v>270</v>
      </c>
      <c r="E64" s="150" t="s">
        <v>24</v>
      </c>
      <c r="F64" s="165" t="s">
        <v>271</v>
      </c>
      <c r="G64" s="298" t="s">
        <v>32</v>
      </c>
      <c r="H64" s="299" t="s">
        <v>11</v>
      </c>
      <c r="I64" s="300"/>
      <c r="J64" s="328">
        <v>44029</v>
      </c>
      <c r="K64" s="202" t="s">
        <v>1323</v>
      </c>
      <c r="L64" s="202"/>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293" t="s">
        <v>1319</v>
      </c>
      <c r="K70" s="201" t="s">
        <v>1320</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293"/>
      <c r="K71" s="201"/>
      <c r="L71" s="201"/>
      <c r="M71" s="201"/>
      <c r="N71" s="201"/>
      <c r="O71" s="201"/>
      <c r="P71" s="293"/>
      <c r="Q71" s="296"/>
    </row>
    <row r="72" spans="2:17" ht="112.5" x14ac:dyDescent="0.25">
      <c r="B72" s="292" t="s">
        <v>3</v>
      </c>
      <c r="C72" s="145"/>
      <c r="D72" s="146" t="s">
        <v>283</v>
      </c>
      <c r="E72" s="147" t="s">
        <v>25</v>
      </c>
      <c r="F72" s="160" t="s">
        <v>875</v>
      </c>
      <c r="G72" s="293" t="s">
        <v>32</v>
      </c>
      <c r="H72" s="294" t="s">
        <v>11</v>
      </c>
      <c r="I72" s="297"/>
      <c r="J72" s="293" t="s">
        <v>1322</v>
      </c>
      <c r="K72" s="201" t="s">
        <v>1321</v>
      </c>
      <c r="L72" s="201"/>
      <c r="M72" s="201"/>
      <c r="N72" s="201"/>
      <c r="O72" s="201"/>
      <c r="P72" s="293" t="s">
        <v>639</v>
      </c>
      <c r="Q72" s="296" t="s">
        <v>643</v>
      </c>
    </row>
    <row r="73" spans="2:17" ht="101.25" x14ac:dyDescent="0.25">
      <c r="B73" s="292" t="s">
        <v>3</v>
      </c>
      <c r="C73" s="145"/>
      <c r="D73" s="146" t="s">
        <v>284</v>
      </c>
      <c r="E73" s="147" t="s">
        <v>25</v>
      </c>
      <c r="F73" s="160" t="s">
        <v>876</v>
      </c>
      <c r="G73" s="293" t="s">
        <v>32</v>
      </c>
      <c r="H73" s="294" t="s">
        <v>12</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c r="K75" s="202"/>
      <c r="L75" s="202"/>
      <c r="M75" s="202"/>
      <c r="N75" s="202"/>
      <c r="O75" s="202" t="s">
        <v>1306</v>
      </c>
      <c r="P75" s="298"/>
      <c r="Q75" s="301"/>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9" t="s">
        <v>13</v>
      </c>
      <c r="I117" s="297"/>
      <c r="J117" s="293"/>
      <c r="K117" s="201"/>
      <c r="L117" s="201"/>
      <c r="M117" s="201"/>
      <c r="N117" s="201"/>
      <c r="O117" s="201"/>
      <c r="P117" s="293"/>
      <c r="Q117" s="296"/>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409.5" x14ac:dyDescent="0.25">
      <c r="B124" s="292" t="s">
        <v>8</v>
      </c>
      <c r="C124" s="148" t="s">
        <v>938</v>
      </c>
      <c r="D124" s="149" t="s">
        <v>335</v>
      </c>
      <c r="E124" s="150" t="s">
        <v>24</v>
      </c>
      <c r="F124" s="153" t="s">
        <v>939</v>
      </c>
      <c r="G124" s="298" t="s">
        <v>32</v>
      </c>
      <c r="H124" s="299" t="s">
        <v>11</v>
      </c>
      <c r="I124" s="300"/>
      <c r="J124" s="328">
        <v>44029</v>
      </c>
      <c r="K124" s="202" t="s">
        <v>1324</v>
      </c>
      <c r="L124" s="202" t="s">
        <v>1325</v>
      </c>
      <c r="M124" s="202"/>
      <c r="N124" s="202"/>
      <c r="O124" s="202" t="s">
        <v>1306</v>
      </c>
      <c r="P124" s="298" t="s">
        <v>639</v>
      </c>
      <c r="Q124" s="301" t="s">
        <v>643</v>
      </c>
    </row>
    <row r="125" spans="2:17" ht="72.75" customHeight="1" x14ac:dyDescent="0.25">
      <c r="B125" s="292" t="s">
        <v>8</v>
      </c>
      <c r="C125" s="148"/>
      <c r="D125" s="149" t="s">
        <v>336</v>
      </c>
      <c r="E125" s="150" t="s">
        <v>24</v>
      </c>
      <c r="F125" s="165" t="s">
        <v>940</v>
      </c>
      <c r="G125" s="298" t="s">
        <v>32</v>
      </c>
      <c r="H125" s="299" t="s">
        <v>11</v>
      </c>
      <c r="I125" s="300"/>
      <c r="J125" s="328">
        <v>44029</v>
      </c>
      <c r="K125" s="202" t="s">
        <v>1326</v>
      </c>
      <c r="L125" s="202"/>
      <c r="M125" s="202"/>
      <c r="N125" s="202"/>
      <c r="O125" s="202" t="s">
        <v>1306</v>
      </c>
      <c r="P125" s="298" t="s">
        <v>639</v>
      </c>
      <c r="Q125" s="301" t="s">
        <v>643</v>
      </c>
    </row>
    <row r="126" spans="2:17" ht="78.75" x14ac:dyDescent="0.25">
      <c r="B126" s="292" t="s">
        <v>8</v>
      </c>
      <c r="C126" s="148"/>
      <c r="D126" s="149" t="s">
        <v>337</v>
      </c>
      <c r="E126" s="150" t="s">
        <v>24</v>
      </c>
      <c r="F126" s="153" t="s">
        <v>941</v>
      </c>
      <c r="G126" s="298" t="s">
        <v>32</v>
      </c>
      <c r="H126" s="299" t="s">
        <v>11</v>
      </c>
      <c r="I126" s="300"/>
      <c r="J126" s="328">
        <v>44029</v>
      </c>
      <c r="K126" s="202" t="s">
        <v>1326</v>
      </c>
      <c r="L126" s="202"/>
      <c r="M126" s="202"/>
      <c r="N126" s="202"/>
      <c r="O126" s="202" t="s">
        <v>1306</v>
      </c>
      <c r="P126" s="298" t="s">
        <v>639</v>
      </c>
      <c r="Q126" s="301" t="s">
        <v>643</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328"/>
      <c r="K129" s="202"/>
      <c r="L129" s="202"/>
      <c r="M129" s="202"/>
      <c r="N129" s="202"/>
      <c r="O129" s="202"/>
      <c r="P129" s="298"/>
      <c r="Q129" s="301"/>
    </row>
    <row r="130" spans="2:17" ht="67.5" x14ac:dyDescent="0.25">
      <c r="B130" s="292" t="s">
        <v>8</v>
      </c>
      <c r="C130" s="148"/>
      <c r="D130" s="149" t="s">
        <v>342</v>
      </c>
      <c r="E130" s="150" t="s">
        <v>24</v>
      </c>
      <c r="F130" s="165" t="s">
        <v>341</v>
      </c>
      <c r="G130" s="298" t="s">
        <v>32</v>
      </c>
      <c r="H130" s="299" t="s">
        <v>11</v>
      </c>
      <c r="I130" s="300"/>
      <c r="J130" s="328">
        <v>44030</v>
      </c>
      <c r="K130" s="202" t="s">
        <v>1329</v>
      </c>
      <c r="L130" s="202"/>
      <c r="M130" s="202"/>
      <c r="N130" s="202"/>
      <c r="O130" s="202"/>
      <c r="P130" s="298" t="s">
        <v>640</v>
      </c>
      <c r="Q130" s="301" t="s">
        <v>644</v>
      </c>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98"/>
      <c r="L142" s="334"/>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293"/>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393.75" x14ac:dyDescent="0.25">
      <c r="B148" s="292" t="s">
        <v>358</v>
      </c>
      <c r="C148" s="160" t="s">
        <v>974</v>
      </c>
      <c r="D148" s="160" t="s">
        <v>359</v>
      </c>
      <c r="E148" s="159" t="s">
        <v>24</v>
      </c>
      <c r="F148" s="166" t="s">
        <v>673</v>
      </c>
      <c r="G148" s="293" t="s">
        <v>32</v>
      </c>
      <c r="H148" s="294" t="s">
        <v>11</v>
      </c>
      <c r="I148" s="297"/>
      <c r="J148" s="327">
        <v>44028</v>
      </c>
      <c r="K148" s="201" t="s">
        <v>1310</v>
      </c>
      <c r="L148" s="201" t="s">
        <v>1318</v>
      </c>
      <c r="M148" s="201"/>
      <c r="N148" s="201"/>
      <c r="O148" s="201" t="s">
        <v>1306</v>
      </c>
      <c r="P148" s="293" t="s">
        <v>638</v>
      </c>
      <c r="Q148" s="296" t="s">
        <v>643</v>
      </c>
    </row>
    <row r="149" spans="2:17" ht="56.25" x14ac:dyDescent="0.25">
      <c r="B149" s="292" t="s">
        <v>358</v>
      </c>
      <c r="C149" s="160"/>
      <c r="D149" s="160" t="s">
        <v>360</v>
      </c>
      <c r="E149" s="159" t="s">
        <v>24</v>
      </c>
      <c r="F149" s="166" t="s">
        <v>975</v>
      </c>
      <c r="G149" s="293" t="s">
        <v>32</v>
      </c>
      <c r="H149" s="294" t="s">
        <v>11</v>
      </c>
      <c r="I149" s="297"/>
      <c r="J149" s="327">
        <v>44028</v>
      </c>
      <c r="K149" s="201" t="s">
        <v>1311</v>
      </c>
      <c r="L149" s="201"/>
      <c r="M149" s="201"/>
      <c r="N149" s="201"/>
      <c r="O149" s="201"/>
      <c r="P149" s="293" t="s">
        <v>638</v>
      </c>
      <c r="Q149" s="296" t="s">
        <v>643</v>
      </c>
    </row>
    <row r="150" spans="2:17" ht="67.5" x14ac:dyDescent="0.25">
      <c r="B150" s="292" t="s">
        <v>358</v>
      </c>
      <c r="C150" s="160"/>
      <c r="D150" s="160" t="s">
        <v>361</v>
      </c>
      <c r="E150" s="159" t="s">
        <v>24</v>
      </c>
      <c r="F150" s="166" t="s">
        <v>674</v>
      </c>
      <c r="G150" s="293" t="s">
        <v>32</v>
      </c>
      <c r="H150" s="294" t="s">
        <v>11</v>
      </c>
      <c r="I150" s="297"/>
      <c r="J150" s="327">
        <v>44028</v>
      </c>
      <c r="K150" s="201" t="s">
        <v>1312</v>
      </c>
      <c r="L150" s="201"/>
      <c r="M150" s="201"/>
      <c r="N150" s="201"/>
      <c r="O150" s="201"/>
      <c r="P150" s="293" t="s">
        <v>638</v>
      </c>
      <c r="Q150" s="296" t="s">
        <v>643</v>
      </c>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74.45" customHeight="1" x14ac:dyDescent="0.25">
      <c r="B152" s="292" t="s">
        <v>358</v>
      </c>
      <c r="C152" s="160" t="s">
        <v>978</v>
      </c>
      <c r="D152" s="160" t="s">
        <v>363</v>
      </c>
      <c r="E152" s="159" t="s">
        <v>24</v>
      </c>
      <c r="F152" s="166" t="s">
        <v>979</v>
      </c>
      <c r="G152" s="293" t="s">
        <v>32</v>
      </c>
      <c r="H152" s="294" t="s">
        <v>11</v>
      </c>
      <c r="I152" s="297"/>
      <c r="J152" s="293"/>
      <c r="K152" s="201"/>
      <c r="L152" s="201"/>
      <c r="M152" s="201"/>
      <c r="N152" s="201"/>
      <c r="O152" s="201" t="s">
        <v>1306</v>
      </c>
      <c r="P152" s="293"/>
      <c r="Q152" s="296"/>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101.25" x14ac:dyDescent="0.25">
      <c r="B160" s="304" t="s">
        <v>367</v>
      </c>
      <c r="C160" s="153" t="s">
        <v>989</v>
      </c>
      <c r="D160" s="153" t="s">
        <v>371</v>
      </c>
      <c r="E160" s="158" t="s">
        <v>24</v>
      </c>
      <c r="F160" s="165" t="s">
        <v>990</v>
      </c>
      <c r="G160" s="298" t="s">
        <v>32</v>
      </c>
      <c r="H160" s="299" t="s">
        <v>11</v>
      </c>
      <c r="I160" s="300"/>
      <c r="J160" s="328">
        <v>44029</v>
      </c>
      <c r="K160" s="202" t="s">
        <v>1313</v>
      </c>
      <c r="L160" s="202" t="s">
        <v>1314</v>
      </c>
      <c r="M160" s="202"/>
      <c r="N160" s="202"/>
      <c r="O160" s="202" t="s">
        <v>1306</v>
      </c>
      <c r="P160" s="298" t="s">
        <v>638</v>
      </c>
      <c r="Q160" s="301" t="s">
        <v>643</v>
      </c>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315" x14ac:dyDescent="0.25">
      <c r="B163" s="304" t="s">
        <v>367</v>
      </c>
      <c r="C163" s="153"/>
      <c r="D163" s="153" t="s">
        <v>375</v>
      </c>
      <c r="E163" s="158" t="s">
        <v>25</v>
      </c>
      <c r="F163" s="165" t="s">
        <v>994</v>
      </c>
      <c r="G163" s="298" t="s">
        <v>32</v>
      </c>
      <c r="H163" s="299" t="s">
        <v>11</v>
      </c>
      <c r="I163" s="300"/>
      <c r="J163" s="328">
        <v>44029</v>
      </c>
      <c r="K163" s="202" t="s">
        <v>1334</v>
      </c>
      <c r="L163" s="202" t="s">
        <v>1336</v>
      </c>
      <c r="M163" s="202"/>
      <c r="N163" s="202"/>
      <c r="O163" s="202"/>
      <c r="P163" s="298" t="s">
        <v>639</v>
      </c>
      <c r="Q163" s="301" t="s">
        <v>643</v>
      </c>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4"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4"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12</v>
      </c>
      <c r="I168" s="300"/>
      <c r="J168" s="298"/>
      <c r="K168" s="202"/>
      <c r="L168" s="202"/>
      <c r="M168" s="202"/>
      <c r="N168" s="202"/>
      <c r="O168" s="202"/>
      <c r="P168" s="298"/>
      <c r="Q168" s="301"/>
    </row>
    <row r="169" spans="2:17" ht="67.5" x14ac:dyDescent="0.25">
      <c r="B169" s="304" t="s">
        <v>367</v>
      </c>
      <c r="C169" s="160" t="s">
        <v>1002</v>
      </c>
      <c r="D169" s="160" t="s">
        <v>380</v>
      </c>
      <c r="E169" s="159" t="s">
        <v>24</v>
      </c>
      <c r="F169" s="166" t="s">
        <v>1003</v>
      </c>
      <c r="G169" s="293" t="s">
        <v>32</v>
      </c>
      <c r="H169" s="294" t="s">
        <v>11</v>
      </c>
      <c r="I169" s="297"/>
      <c r="J169" s="327">
        <v>44029</v>
      </c>
      <c r="K169" s="201" t="s">
        <v>1349</v>
      </c>
      <c r="L169" s="201" t="s">
        <v>1350</v>
      </c>
      <c r="M169" s="201"/>
      <c r="N169" s="201"/>
      <c r="O169" s="201"/>
      <c r="P169" s="293" t="s">
        <v>639</v>
      </c>
      <c r="Q169" s="296" t="s">
        <v>643</v>
      </c>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247.5" x14ac:dyDescent="0.25">
      <c r="B181" s="304" t="s">
        <v>367</v>
      </c>
      <c r="C181" s="153" t="s">
        <v>1018</v>
      </c>
      <c r="D181" s="153" t="s">
        <v>385</v>
      </c>
      <c r="E181" s="158" t="s">
        <v>25</v>
      </c>
      <c r="F181" s="165" t="s">
        <v>1019</v>
      </c>
      <c r="G181" s="308" t="s">
        <v>32</v>
      </c>
      <c r="H181" s="299" t="s">
        <v>11</v>
      </c>
      <c r="I181" s="202"/>
      <c r="J181" s="329">
        <v>44028</v>
      </c>
      <c r="K181" s="202" t="s">
        <v>1335</v>
      </c>
      <c r="L181" s="202" t="s">
        <v>1337</v>
      </c>
      <c r="M181" s="202"/>
      <c r="N181" s="202"/>
      <c r="O181" s="202"/>
      <c r="P181" s="308" t="s">
        <v>639</v>
      </c>
      <c r="Q181" s="309" t="s">
        <v>643</v>
      </c>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9"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9"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33.75" x14ac:dyDescent="0.25">
      <c r="B235" s="304" t="s">
        <v>7</v>
      </c>
      <c r="C235" s="160" t="s">
        <v>1077</v>
      </c>
      <c r="D235" s="160" t="s">
        <v>440</v>
      </c>
      <c r="E235" s="159" t="s">
        <v>24</v>
      </c>
      <c r="F235" s="166" t="s">
        <v>1078</v>
      </c>
      <c r="G235" s="306" t="s">
        <v>32</v>
      </c>
      <c r="H235" s="294" t="s">
        <v>11</v>
      </c>
      <c r="I235" s="203"/>
      <c r="J235" s="332">
        <v>44029</v>
      </c>
      <c r="K235" s="203" t="s">
        <v>1338</v>
      </c>
      <c r="L235" s="203"/>
      <c r="M235" s="203"/>
      <c r="N235" s="203"/>
      <c r="O235" s="203"/>
      <c r="P235" s="306" t="s">
        <v>639</v>
      </c>
      <c r="Q235" s="307" t="s">
        <v>643</v>
      </c>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06"/>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983" priority="9" operator="equal">
      <formula>"Indéterminé"</formula>
    </cfRule>
    <cfRule type="cellIs" dxfId="1982" priority="10" operator="equal">
      <formula>"NA"</formula>
    </cfRule>
    <cfRule type="cellIs" dxfId="1981" priority="11" operator="equal">
      <formula>"Invalidé"</formula>
    </cfRule>
    <cfRule type="cellIs" dxfId="1980" priority="12" operator="equal">
      <formula>"Validé"</formula>
    </cfRule>
  </conditionalFormatting>
  <conditionalFormatting sqref="H1:H3 H261:H1048576">
    <cfRule type="cellIs" dxfId="1979" priority="13" operator="equal">
      <formula>"Indéterminé"</formula>
    </cfRule>
    <cfRule type="cellIs" dxfId="1978" priority="14" operator="equal">
      <formula>"NA"</formula>
    </cfRule>
    <cfRule type="cellIs" dxfId="1977" priority="15" operator="equal">
      <formula>"Invalidé"</formula>
    </cfRule>
    <cfRule type="cellIs" dxfId="1976" priority="16" operator="equal">
      <formula>"Validé"</formula>
    </cfRule>
  </conditionalFormatting>
  <conditionalFormatting sqref="H4:H126 H128:H260">
    <cfRule type="cellIs" dxfId="1975" priority="5" operator="equal">
      <formula>"Indéterminé"</formula>
    </cfRule>
    <cfRule type="cellIs" dxfId="1974" priority="6" operator="equal">
      <formula>"NA"</formula>
    </cfRule>
    <cfRule type="cellIs" dxfId="1973" priority="7" operator="equal">
      <formula>"Invalidé"</formula>
    </cfRule>
    <cfRule type="cellIs" dxfId="1972" priority="8" operator="equal">
      <formula>"Validé"</formula>
    </cfRule>
  </conditionalFormatting>
  <conditionalFormatting sqref="H127">
    <cfRule type="cellIs" dxfId="1971" priority="1" operator="equal">
      <formula>"Indéterminé"</formula>
    </cfRule>
    <cfRule type="cellIs" dxfId="1970" priority="2" operator="equal">
      <formula>"NA"</formula>
    </cfRule>
    <cfRule type="cellIs" dxfId="1969" priority="3" operator="equal">
      <formula>"Invalidé"</formula>
    </cfRule>
    <cfRule type="cellIs" dxfId="1968"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72" zoomScale="140" zoomScaleNormal="140" workbookViewId="0">
      <selection activeCell="K75" sqref="K7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22.5" x14ac:dyDescent="0.25">
      <c r="A1" s="108" t="s">
        <v>1209</v>
      </c>
      <c r="B1" s="109"/>
      <c r="C1" s="110" t="s">
        <v>1228</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13</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293"/>
      <c r="K18" s="201"/>
      <c r="L18" s="201"/>
      <c r="M18" s="201"/>
      <c r="N18" s="201"/>
      <c r="O18" s="201" t="s">
        <v>1306</v>
      </c>
      <c r="P18" s="293"/>
      <c r="Q18" s="296"/>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111" customHeight="1" x14ac:dyDescent="0.25">
      <c r="B36" s="292" t="s">
        <v>5</v>
      </c>
      <c r="C36" s="148" t="s">
        <v>845</v>
      </c>
      <c r="D36" s="149" t="s">
        <v>244</v>
      </c>
      <c r="E36" s="150" t="s">
        <v>24</v>
      </c>
      <c r="F36" s="165" t="s">
        <v>846</v>
      </c>
      <c r="G36" s="298" t="s">
        <v>32</v>
      </c>
      <c r="H36" s="299" t="s">
        <v>13</v>
      </c>
      <c r="I36" s="300"/>
      <c r="J36" s="298"/>
      <c r="K36" s="202"/>
      <c r="L36" s="202"/>
      <c r="M36" s="202"/>
      <c r="N36" s="202"/>
      <c r="O36" s="202"/>
      <c r="P36" s="298"/>
      <c r="Q36" s="301"/>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298"/>
      <c r="K52" s="202"/>
      <c r="L52" s="202"/>
      <c r="M52" s="202"/>
      <c r="N52" s="202"/>
      <c r="O52" s="202" t="s">
        <v>1306</v>
      </c>
      <c r="P52" s="298"/>
      <c r="Q52" s="301"/>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44035</v>
      </c>
      <c r="K64" s="202" t="s">
        <v>1450</v>
      </c>
      <c r="L64" s="204"/>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11</v>
      </c>
      <c r="I67" s="300"/>
      <c r="J67" s="328">
        <v>44035</v>
      </c>
      <c r="K67" s="202" t="s">
        <v>1448</v>
      </c>
      <c r="L67" s="202" t="s">
        <v>1449</v>
      </c>
      <c r="M67" s="202"/>
      <c r="N67" s="202"/>
      <c r="O67" s="202"/>
      <c r="P67" s="298" t="s">
        <v>639</v>
      </c>
      <c r="Q67" s="301" t="s">
        <v>644</v>
      </c>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44035</v>
      </c>
      <c r="K70" s="201" t="s">
        <v>1453</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11</v>
      </c>
      <c r="I71" s="297"/>
      <c r="J71" s="327">
        <v>44035</v>
      </c>
      <c r="K71" s="201" t="s">
        <v>1452</v>
      </c>
      <c r="L71" s="201"/>
      <c r="M71" s="201"/>
      <c r="N71" s="201"/>
      <c r="O71" s="201"/>
      <c r="P71" s="293" t="s">
        <v>639</v>
      </c>
      <c r="Q71" s="296" t="s">
        <v>643</v>
      </c>
    </row>
    <row r="72" spans="2:17" ht="112.5" x14ac:dyDescent="0.25">
      <c r="B72" s="292" t="s">
        <v>3</v>
      </c>
      <c r="C72" s="145"/>
      <c r="D72" s="146" t="s">
        <v>283</v>
      </c>
      <c r="E72" s="147" t="s">
        <v>25</v>
      </c>
      <c r="F72" s="160" t="s">
        <v>875</v>
      </c>
      <c r="G72" s="293" t="s">
        <v>32</v>
      </c>
      <c r="H72" s="294" t="s">
        <v>13</v>
      </c>
      <c r="I72" s="297"/>
      <c r="J72" s="306"/>
      <c r="K72" s="203"/>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v>44035</v>
      </c>
      <c r="K75" s="202" t="s">
        <v>1451</v>
      </c>
      <c r="L75" s="202"/>
      <c r="M75" s="202"/>
      <c r="N75" s="202"/>
      <c r="O75" s="202" t="s">
        <v>1306</v>
      </c>
      <c r="P75" s="298" t="s">
        <v>639</v>
      </c>
      <c r="Q75" s="301" t="s">
        <v>643</v>
      </c>
    </row>
    <row r="76" spans="2:17" ht="112.5" x14ac:dyDescent="0.25">
      <c r="B76" s="292" t="s">
        <v>3</v>
      </c>
      <c r="C76" s="153"/>
      <c r="D76" s="149" t="s">
        <v>287</v>
      </c>
      <c r="E76" s="150" t="s">
        <v>25</v>
      </c>
      <c r="F76" s="165" t="s">
        <v>879</v>
      </c>
      <c r="G76" s="298" t="s">
        <v>32</v>
      </c>
      <c r="H76" s="299" t="s">
        <v>11</v>
      </c>
      <c r="I76" s="300"/>
      <c r="J76" s="298"/>
      <c r="K76" s="202"/>
      <c r="L76" s="202"/>
      <c r="M76" s="202"/>
      <c r="N76" s="202"/>
      <c r="O76" s="202" t="s">
        <v>1306</v>
      </c>
      <c r="P76" s="298"/>
      <c r="Q76" s="301"/>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9"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9"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9" t="s">
        <v>11</v>
      </c>
      <c r="I106" s="300"/>
      <c r="J106" s="328">
        <v>44035</v>
      </c>
      <c r="K106" s="202" t="s">
        <v>1454</v>
      </c>
      <c r="L106" s="202" t="s">
        <v>1455</v>
      </c>
      <c r="M106" s="202"/>
      <c r="N106" s="202"/>
      <c r="O106" s="202"/>
      <c r="P106" s="298" t="s">
        <v>639</v>
      </c>
      <c r="Q106" s="301" t="s">
        <v>643</v>
      </c>
    </row>
    <row r="107" spans="2:17" ht="33.75" x14ac:dyDescent="0.25">
      <c r="B107" s="292" t="s">
        <v>9</v>
      </c>
      <c r="C107" s="145" t="s">
        <v>917</v>
      </c>
      <c r="D107" s="146" t="s">
        <v>320</v>
      </c>
      <c r="E107" s="147" t="s">
        <v>24</v>
      </c>
      <c r="F107" s="166" t="s">
        <v>917</v>
      </c>
      <c r="G107" s="293" t="s">
        <v>32</v>
      </c>
      <c r="H107" s="299"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9"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9"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9"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9"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9"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9"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9"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9"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9" t="s">
        <v>13</v>
      </c>
      <c r="I116" s="300"/>
      <c r="J116" s="298"/>
      <c r="K116" s="202"/>
      <c r="L116" s="202"/>
      <c r="M116" s="202"/>
      <c r="N116" s="202"/>
      <c r="O116" s="202"/>
      <c r="P116" s="298"/>
      <c r="Q116" s="301"/>
    </row>
    <row r="117" spans="2:17" ht="299.10000000000002" customHeight="1" x14ac:dyDescent="0.25">
      <c r="B117" s="292" t="s">
        <v>9</v>
      </c>
      <c r="C117" s="145" t="s">
        <v>929</v>
      </c>
      <c r="D117" s="146" t="s">
        <v>329</v>
      </c>
      <c r="E117" s="147" t="s">
        <v>24</v>
      </c>
      <c r="F117" s="160" t="s">
        <v>930</v>
      </c>
      <c r="G117" s="293" t="s">
        <v>32</v>
      </c>
      <c r="H117" s="294" t="s">
        <v>11</v>
      </c>
      <c r="I117" s="297"/>
      <c r="J117" s="327">
        <v>44035</v>
      </c>
      <c r="K117" s="201" t="s">
        <v>1456</v>
      </c>
      <c r="L117" s="201" t="s">
        <v>1457</v>
      </c>
      <c r="M117" s="201"/>
      <c r="N117" s="201"/>
      <c r="O117" s="201"/>
      <c r="P117" s="293" t="s">
        <v>639</v>
      </c>
      <c r="Q117" s="296" t="s">
        <v>643</v>
      </c>
    </row>
    <row r="118" spans="2:17" ht="78.75" x14ac:dyDescent="0.25">
      <c r="B118" s="304" t="s">
        <v>330</v>
      </c>
      <c r="C118" s="148" t="s">
        <v>931</v>
      </c>
      <c r="D118" s="149" t="s">
        <v>331</v>
      </c>
      <c r="E118" s="150" t="s">
        <v>24</v>
      </c>
      <c r="F118" s="165" t="s">
        <v>932</v>
      </c>
      <c r="G118" s="298" t="s">
        <v>32</v>
      </c>
      <c r="H118" s="299" t="s">
        <v>11</v>
      </c>
      <c r="I118" s="300"/>
      <c r="J118" s="298"/>
      <c r="K118" s="202"/>
      <c r="L118" s="202"/>
      <c r="M118" s="202"/>
      <c r="N118" s="202"/>
      <c r="O118" s="202" t="s">
        <v>1306</v>
      </c>
      <c r="P118" s="298"/>
      <c r="Q118" s="301"/>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33.75" x14ac:dyDescent="0.25">
      <c r="B122" s="304" t="s">
        <v>330</v>
      </c>
      <c r="C122" s="148"/>
      <c r="D122" s="149" t="s">
        <v>668</v>
      </c>
      <c r="E122" s="150" t="s">
        <v>24</v>
      </c>
      <c r="F122" s="165" t="s">
        <v>936</v>
      </c>
      <c r="G122" s="298" t="s">
        <v>32</v>
      </c>
      <c r="H122" s="299" t="s">
        <v>11</v>
      </c>
      <c r="I122" s="300"/>
      <c r="J122" s="298"/>
      <c r="K122" s="202"/>
      <c r="L122" s="202"/>
      <c r="M122" s="202"/>
      <c r="N122" s="202"/>
      <c r="O122" s="202" t="s">
        <v>1306</v>
      </c>
      <c r="P122" s="298"/>
      <c r="Q122" s="301"/>
    </row>
    <row r="123" spans="2:17" ht="33.950000000000003" customHeight="1" x14ac:dyDescent="0.25">
      <c r="B123" s="304" t="s">
        <v>330</v>
      </c>
      <c r="C123" s="145" t="s">
        <v>937</v>
      </c>
      <c r="D123" s="146" t="s">
        <v>334</v>
      </c>
      <c r="E123" s="147" t="s">
        <v>24</v>
      </c>
      <c r="F123" s="166" t="s">
        <v>669</v>
      </c>
      <c r="G123" s="293" t="s">
        <v>32</v>
      </c>
      <c r="H123" s="299" t="s">
        <v>12</v>
      </c>
      <c r="I123" s="297"/>
      <c r="J123" s="293"/>
      <c r="K123" s="201"/>
      <c r="L123" s="201"/>
      <c r="M123" s="201"/>
      <c r="N123" s="201"/>
      <c r="O123" s="201"/>
      <c r="P123" s="293"/>
      <c r="Q123" s="296"/>
    </row>
    <row r="124" spans="2:17" ht="360" x14ac:dyDescent="0.25">
      <c r="B124" s="292" t="s">
        <v>8</v>
      </c>
      <c r="C124" s="148" t="s">
        <v>938</v>
      </c>
      <c r="D124" s="149" t="s">
        <v>335</v>
      </c>
      <c r="E124" s="150" t="s">
        <v>24</v>
      </c>
      <c r="F124" s="153" t="s">
        <v>939</v>
      </c>
      <c r="G124" s="298" t="s">
        <v>32</v>
      </c>
      <c r="H124" s="299" t="s">
        <v>11</v>
      </c>
      <c r="I124" s="300"/>
      <c r="J124" s="328">
        <v>44036</v>
      </c>
      <c r="K124" s="202" t="s">
        <v>1472</v>
      </c>
      <c r="L124" s="202" t="s">
        <v>1471</v>
      </c>
      <c r="M124" s="202"/>
      <c r="N124" s="202"/>
      <c r="O124" s="202" t="s">
        <v>1306</v>
      </c>
      <c r="P124" s="298" t="s">
        <v>639</v>
      </c>
      <c r="Q124" s="301" t="s">
        <v>644</v>
      </c>
    </row>
    <row r="125" spans="2:17" ht="72.75" customHeight="1" x14ac:dyDescent="0.25">
      <c r="B125" s="292" t="s">
        <v>8</v>
      </c>
      <c r="C125" s="148"/>
      <c r="D125" s="149" t="s">
        <v>336</v>
      </c>
      <c r="E125" s="150" t="s">
        <v>24</v>
      </c>
      <c r="F125" s="165" t="s">
        <v>940</v>
      </c>
      <c r="G125" s="298" t="s">
        <v>32</v>
      </c>
      <c r="H125" s="299" t="s">
        <v>11</v>
      </c>
      <c r="I125" s="300"/>
      <c r="J125" s="298"/>
      <c r="K125" s="202" t="s">
        <v>1470</v>
      </c>
      <c r="L125" s="202"/>
      <c r="M125" s="202"/>
      <c r="N125" s="202"/>
      <c r="O125" s="202" t="s">
        <v>1306</v>
      </c>
      <c r="P125" s="298" t="s">
        <v>639</v>
      </c>
      <c r="Q125" s="301" t="s">
        <v>644</v>
      </c>
    </row>
    <row r="126" spans="2:17" ht="78.75" x14ac:dyDescent="0.25">
      <c r="B126" s="292" t="s">
        <v>8</v>
      </c>
      <c r="C126" s="148"/>
      <c r="D126" s="149" t="s">
        <v>337</v>
      </c>
      <c r="E126" s="150" t="s">
        <v>24</v>
      </c>
      <c r="F126" s="153" t="s">
        <v>941</v>
      </c>
      <c r="G126" s="298" t="s">
        <v>32</v>
      </c>
      <c r="H126" s="299" t="s">
        <v>11</v>
      </c>
      <c r="I126" s="300"/>
      <c r="J126" s="298"/>
      <c r="K126" s="202" t="s">
        <v>1470</v>
      </c>
      <c r="L126" s="202"/>
      <c r="M126" s="202"/>
      <c r="N126" s="202"/>
      <c r="O126" s="202" t="s">
        <v>1306</v>
      </c>
      <c r="P126" s="298" t="s">
        <v>639</v>
      </c>
      <c r="Q126" s="301" t="s">
        <v>644</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157.5" x14ac:dyDescent="0.25">
      <c r="B145" s="304" t="s">
        <v>345</v>
      </c>
      <c r="C145" s="160" t="s">
        <v>970</v>
      </c>
      <c r="D145" s="160" t="s">
        <v>356</v>
      </c>
      <c r="E145" s="159" t="s">
        <v>24</v>
      </c>
      <c r="F145" s="166" t="s">
        <v>971</v>
      </c>
      <c r="G145" s="293" t="s">
        <v>32</v>
      </c>
      <c r="H145" s="294" t="s">
        <v>11</v>
      </c>
      <c r="I145" s="297"/>
      <c r="J145" s="327">
        <v>44035</v>
      </c>
      <c r="K145" s="201" t="s">
        <v>1475</v>
      </c>
      <c r="L145" s="201" t="s">
        <v>1458</v>
      </c>
      <c r="M145" s="201"/>
      <c r="N145" s="201"/>
      <c r="O145" s="201" t="s">
        <v>1306</v>
      </c>
      <c r="P145" s="293" t="s">
        <v>638</v>
      </c>
      <c r="Q145" s="296" t="s">
        <v>642</v>
      </c>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247.5" x14ac:dyDescent="0.25">
      <c r="B148" s="292" t="s">
        <v>358</v>
      </c>
      <c r="C148" s="160" t="s">
        <v>974</v>
      </c>
      <c r="D148" s="160" t="s">
        <v>359</v>
      </c>
      <c r="E148" s="159" t="s">
        <v>24</v>
      </c>
      <c r="F148" s="166" t="s">
        <v>673</v>
      </c>
      <c r="G148" s="293" t="s">
        <v>32</v>
      </c>
      <c r="H148" s="294" t="s">
        <v>11</v>
      </c>
      <c r="I148" s="297"/>
      <c r="J148" s="293"/>
      <c r="K148" s="201" t="s">
        <v>1464</v>
      </c>
      <c r="L148" s="201" t="s">
        <v>1463</v>
      </c>
      <c r="M148" s="201"/>
      <c r="N148" s="201"/>
      <c r="O148" s="201" t="s">
        <v>1306</v>
      </c>
      <c r="P148" s="293" t="s">
        <v>638</v>
      </c>
      <c r="Q148" s="296" t="s">
        <v>644</v>
      </c>
    </row>
    <row r="149" spans="2:17" ht="56.25" x14ac:dyDescent="0.25">
      <c r="B149" s="292" t="s">
        <v>358</v>
      </c>
      <c r="C149" s="160"/>
      <c r="D149" s="160" t="s">
        <v>360</v>
      </c>
      <c r="E149" s="159" t="s">
        <v>24</v>
      </c>
      <c r="F149" s="166" t="s">
        <v>975</v>
      </c>
      <c r="G149" s="293" t="s">
        <v>32</v>
      </c>
      <c r="H149" s="294" t="s">
        <v>11</v>
      </c>
      <c r="I149" s="297"/>
      <c r="J149" s="327">
        <v>44035</v>
      </c>
      <c r="K149" s="201" t="s">
        <v>1461</v>
      </c>
      <c r="L149" s="201" t="s">
        <v>1462</v>
      </c>
      <c r="M149" s="201"/>
      <c r="N149" s="201"/>
      <c r="O149" s="201"/>
      <c r="P149" s="293" t="s">
        <v>638</v>
      </c>
      <c r="Q149" s="296" t="s">
        <v>643</v>
      </c>
    </row>
    <row r="150" spans="2:17" ht="67.5" x14ac:dyDescent="0.25">
      <c r="B150" s="292" t="s">
        <v>358</v>
      </c>
      <c r="C150" s="160"/>
      <c r="D150" s="160" t="s">
        <v>361</v>
      </c>
      <c r="E150" s="159" t="s">
        <v>24</v>
      </c>
      <c r="F150" s="166" t="s">
        <v>674</v>
      </c>
      <c r="G150" s="293" t="s">
        <v>32</v>
      </c>
      <c r="H150" s="294" t="s">
        <v>11</v>
      </c>
      <c r="I150" s="297"/>
      <c r="J150" s="293"/>
      <c r="K150" s="201" t="s">
        <v>1459</v>
      </c>
      <c r="L150" s="201" t="s">
        <v>1460</v>
      </c>
      <c r="M150" s="201"/>
      <c r="N150" s="201"/>
      <c r="O150" s="201"/>
      <c r="P150" s="293" t="s">
        <v>638</v>
      </c>
      <c r="Q150" s="296" t="s">
        <v>642</v>
      </c>
    </row>
    <row r="151" spans="2:17" ht="151.5" customHeight="1" x14ac:dyDescent="0.25">
      <c r="B151" s="292" t="s">
        <v>358</v>
      </c>
      <c r="C151" s="153" t="s">
        <v>976</v>
      </c>
      <c r="D151" s="153" t="s">
        <v>362</v>
      </c>
      <c r="E151" s="158" t="s">
        <v>24</v>
      </c>
      <c r="F151" s="165" t="s">
        <v>977</v>
      </c>
      <c r="G151" s="298" t="s">
        <v>32</v>
      </c>
      <c r="H151" s="299" t="s">
        <v>11</v>
      </c>
      <c r="I151" s="300"/>
      <c r="J151" s="328"/>
      <c r="K151" s="336"/>
      <c r="L151" s="337"/>
      <c r="M151" s="202"/>
      <c r="N151" s="202"/>
      <c r="O151" s="202" t="s">
        <v>1306</v>
      </c>
      <c r="P151" s="298"/>
      <c r="Q151" s="301"/>
    </row>
    <row r="152" spans="2:17" ht="228" customHeight="1" x14ac:dyDescent="0.25">
      <c r="B152" s="292" t="s">
        <v>358</v>
      </c>
      <c r="C152" s="160" t="s">
        <v>978</v>
      </c>
      <c r="D152" s="160" t="s">
        <v>363</v>
      </c>
      <c r="E152" s="159" t="s">
        <v>24</v>
      </c>
      <c r="F152" s="166" t="s">
        <v>979</v>
      </c>
      <c r="G152" s="293" t="s">
        <v>32</v>
      </c>
      <c r="H152" s="294" t="s">
        <v>11</v>
      </c>
      <c r="I152" s="297"/>
      <c r="J152" s="327">
        <v>44035</v>
      </c>
      <c r="K152" s="201" t="s">
        <v>1469</v>
      </c>
      <c r="L152" s="201" t="s">
        <v>1468</v>
      </c>
      <c r="M152" s="201"/>
      <c r="N152" s="201"/>
      <c r="O152" s="201" t="s">
        <v>1306</v>
      </c>
      <c r="P152" s="293" t="s">
        <v>639</v>
      </c>
      <c r="Q152" s="296" t="s">
        <v>643</v>
      </c>
    </row>
    <row r="153" spans="2:17" ht="78.75"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168.75" x14ac:dyDescent="0.25">
      <c r="B158" s="304" t="s">
        <v>367</v>
      </c>
      <c r="C158" s="160"/>
      <c r="D158" s="160" t="s">
        <v>369</v>
      </c>
      <c r="E158" s="159" t="s">
        <v>24</v>
      </c>
      <c r="F158" s="166" t="s">
        <v>987</v>
      </c>
      <c r="G158" s="293" t="s">
        <v>32</v>
      </c>
      <c r="H158" s="294" t="s">
        <v>11</v>
      </c>
      <c r="I158" s="297"/>
      <c r="J158" s="293"/>
      <c r="K158" s="201" t="s">
        <v>1466</v>
      </c>
      <c r="L158" s="201" t="s">
        <v>1465</v>
      </c>
      <c r="M158" s="201"/>
      <c r="N158" s="201"/>
      <c r="O158" s="201" t="s">
        <v>1306</v>
      </c>
      <c r="P158" s="293" t="s">
        <v>639</v>
      </c>
      <c r="Q158" s="296" t="s">
        <v>642</v>
      </c>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11</v>
      </c>
      <c r="I163" s="300"/>
      <c r="J163" s="328">
        <v>44035</v>
      </c>
      <c r="K163" s="202" t="s">
        <v>1476</v>
      </c>
      <c r="L163" s="202"/>
      <c r="M163" s="202"/>
      <c r="N163" s="202"/>
      <c r="O163" s="202"/>
      <c r="P163" s="298" t="s">
        <v>639</v>
      </c>
      <c r="Q163" s="301" t="s">
        <v>644</v>
      </c>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1473</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11</v>
      </c>
      <c r="I169" s="297"/>
      <c r="J169" s="327">
        <v>44035</v>
      </c>
      <c r="K169" s="201" t="s">
        <v>1474</v>
      </c>
      <c r="L169" s="201"/>
      <c r="M169" s="201"/>
      <c r="N169" s="201"/>
      <c r="O169" s="201"/>
      <c r="P169" s="293" t="s">
        <v>639</v>
      </c>
      <c r="Q169" s="296" t="s">
        <v>644</v>
      </c>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4"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4"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9"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9"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9"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9"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9"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9"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9"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9"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9"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9"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9"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9"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9"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9"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9"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9"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9"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9"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9"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63.95" customHeight="1" x14ac:dyDescent="0.25">
      <c r="B235" s="304" t="s">
        <v>7</v>
      </c>
      <c r="C235" s="160" t="s">
        <v>1077</v>
      </c>
      <c r="D235" s="160" t="s">
        <v>440</v>
      </c>
      <c r="E235" s="159" t="s">
        <v>24</v>
      </c>
      <c r="F235" s="166" t="s">
        <v>1078</v>
      </c>
      <c r="G235" s="306" t="s">
        <v>32</v>
      </c>
      <c r="H235" s="294" t="s">
        <v>11</v>
      </c>
      <c r="I235" s="203"/>
      <c r="J235" s="332">
        <v>44029</v>
      </c>
      <c r="K235" s="203" t="s">
        <v>1467</v>
      </c>
      <c r="L235" s="203"/>
      <c r="M235" s="203"/>
      <c r="N235" s="203"/>
      <c r="O235" s="203"/>
      <c r="P235" s="306" t="s">
        <v>639</v>
      </c>
      <c r="Q235" s="307" t="s">
        <v>643</v>
      </c>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11</v>
      </c>
      <c r="I245" s="203"/>
      <c r="J245" s="332">
        <v>44035</v>
      </c>
      <c r="K245" s="203" t="s">
        <v>1447</v>
      </c>
      <c r="L245" s="203"/>
      <c r="M245" s="203"/>
      <c r="N245" s="203"/>
      <c r="O245" s="203"/>
      <c r="P245" s="306" t="s">
        <v>639</v>
      </c>
      <c r="Q245" s="307" t="s">
        <v>644</v>
      </c>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946" priority="49" operator="equal">
      <formula>"Indéterminé"</formula>
    </cfRule>
    <cfRule type="cellIs" dxfId="1945" priority="50" operator="equal">
      <formula>"NA"</formula>
    </cfRule>
    <cfRule type="cellIs" dxfId="1944" priority="51" operator="equal">
      <formula>"Invalidé"</formula>
    </cfRule>
    <cfRule type="cellIs" dxfId="1943" priority="52" operator="equal">
      <formula>"Validé"</formula>
    </cfRule>
  </conditionalFormatting>
  <conditionalFormatting sqref="H1:H3 H62:H69 H71:H117 H124:H126 H148:H150 H152:H164 H187:H220 H261:H1048576">
    <cfRule type="cellIs" dxfId="1942" priority="53" operator="equal">
      <formula>"Indéterminé"</formula>
    </cfRule>
    <cfRule type="cellIs" dxfId="1941" priority="54" operator="equal">
      <formula>"NA"</formula>
    </cfRule>
    <cfRule type="cellIs" dxfId="1940" priority="55" operator="equal">
      <formula>"Invalidé"</formula>
    </cfRule>
    <cfRule type="cellIs" dxfId="1939" priority="56" operator="equal">
      <formula>"Validé"</formula>
    </cfRule>
  </conditionalFormatting>
  <conditionalFormatting sqref="H4:H61">
    <cfRule type="cellIs" dxfId="1938" priority="45" operator="equal">
      <formula>"Indéterminé"</formula>
    </cfRule>
    <cfRule type="cellIs" dxfId="1937" priority="46" operator="equal">
      <formula>"NA"</formula>
    </cfRule>
    <cfRule type="cellIs" dxfId="1936" priority="47" operator="equal">
      <formula>"Invalidé"</formula>
    </cfRule>
    <cfRule type="cellIs" dxfId="1935" priority="48" operator="equal">
      <formula>"Validé"</formula>
    </cfRule>
  </conditionalFormatting>
  <conditionalFormatting sqref="H70">
    <cfRule type="cellIs" dxfId="1934" priority="41" operator="equal">
      <formula>"Indéterminé"</formula>
    </cfRule>
    <cfRule type="cellIs" dxfId="1933" priority="42" operator="equal">
      <formula>"NA"</formula>
    </cfRule>
    <cfRule type="cellIs" dxfId="1932" priority="43" operator="equal">
      <formula>"Invalidé"</formula>
    </cfRule>
    <cfRule type="cellIs" dxfId="1931" priority="44" operator="equal">
      <formula>"Validé"</formula>
    </cfRule>
  </conditionalFormatting>
  <conditionalFormatting sqref="H118:H123">
    <cfRule type="cellIs" dxfId="1930" priority="37" operator="equal">
      <formula>"Indéterminé"</formula>
    </cfRule>
    <cfRule type="cellIs" dxfId="1929" priority="38" operator="equal">
      <formula>"NA"</formula>
    </cfRule>
    <cfRule type="cellIs" dxfId="1928" priority="39" operator="equal">
      <formula>"Invalidé"</formula>
    </cfRule>
    <cfRule type="cellIs" dxfId="1927" priority="40" operator="equal">
      <formula>"Validé"</formula>
    </cfRule>
  </conditionalFormatting>
  <conditionalFormatting sqref="H135:H147">
    <cfRule type="cellIs" dxfId="1926" priority="33" operator="equal">
      <formula>"Indéterminé"</formula>
    </cfRule>
    <cfRule type="cellIs" dxfId="1925" priority="34" operator="equal">
      <formula>"NA"</formula>
    </cfRule>
    <cfRule type="cellIs" dxfId="1924" priority="35" operator="equal">
      <formula>"Invalidé"</formula>
    </cfRule>
    <cfRule type="cellIs" dxfId="1923" priority="36" operator="equal">
      <formula>"Validé"</formula>
    </cfRule>
  </conditionalFormatting>
  <conditionalFormatting sqref="H151">
    <cfRule type="cellIs" dxfId="1922" priority="29" operator="equal">
      <formula>"Indéterminé"</formula>
    </cfRule>
    <cfRule type="cellIs" dxfId="1921" priority="30" operator="equal">
      <formula>"NA"</formula>
    </cfRule>
    <cfRule type="cellIs" dxfId="1920" priority="31" operator="equal">
      <formula>"Invalidé"</formula>
    </cfRule>
    <cfRule type="cellIs" dxfId="1919" priority="32" operator="equal">
      <formula>"Validé"</formula>
    </cfRule>
  </conditionalFormatting>
  <conditionalFormatting sqref="H168:H181">
    <cfRule type="cellIs" dxfId="1918" priority="25" operator="equal">
      <formula>"Indéterminé"</formula>
    </cfRule>
    <cfRule type="cellIs" dxfId="1917" priority="26" operator="equal">
      <formula>"NA"</formula>
    </cfRule>
    <cfRule type="cellIs" dxfId="1916" priority="27" operator="equal">
      <formula>"Invalidé"</formula>
    </cfRule>
    <cfRule type="cellIs" dxfId="1915" priority="28" operator="equal">
      <formula>"Validé"</formula>
    </cfRule>
  </conditionalFormatting>
  <conditionalFormatting sqref="H165:H167">
    <cfRule type="cellIs" dxfId="1914" priority="21" operator="equal">
      <formula>"Indéterminé"</formula>
    </cfRule>
    <cfRule type="cellIs" dxfId="1913" priority="22" operator="equal">
      <formula>"NA"</formula>
    </cfRule>
    <cfRule type="cellIs" dxfId="1912" priority="23" operator="equal">
      <formula>"Invalidé"</formula>
    </cfRule>
    <cfRule type="cellIs" dxfId="1911" priority="24" operator="equal">
      <formula>"Validé"</formula>
    </cfRule>
  </conditionalFormatting>
  <conditionalFormatting sqref="H182:H186">
    <cfRule type="cellIs" dxfId="1910" priority="17" operator="equal">
      <formula>"Indéterminé"</formula>
    </cfRule>
    <cfRule type="cellIs" dxfId="1909" priority="18" operator="equal">
      <formula>"NA"</formula>
    </cfRule>
    <cfRule type="cellIs" dxfId="1908" priority="19" operator="equal">
      <formula>"Invalidé"</formula>
    </cfRule>
    <cfRule type="cellIs" dxfId="1907" priority="20" operator="equal">
      <formula>"Validé"</formula>
    </cfRule>
  </conditionalFormatting>
  <conditionalFormatting sqref="H221:H239">
    <cfRule type="cellIs" dxfId="1906" priority="13" operator="equal">
      <formula>"Indéterminé"</formula>
    </cfRule>
    <cfRule type="cellIs" dxfId="1905" priority="14" operator="equal">
      <formula>"NA"</formula>
    </cfRule>
    <cfRule type="cellIs" dxfId="1904" priority="15" operator="equal">
      <formula>"Invalidé"</formula>
    </cfRule>
    <cfRule type="cellIs" dxfId="1903" priority="16" operator="equal">
      <formula>"Validé"</formula>
    </cfRule>
  </conditionalFormatting>
  <conditionalFormatting sqref="H240:H260">
    <cfRule type="cellIs" dxfId="1902" priority="9" operator="equal">
      <formula>"Indéterminé"</formula>
    </cfRule>
    <cfRule type="cellIs" dxfId="1901" priority="10" operator="equal">
      <formula>"NA"</formula>
    </cfRule>
    <cfRule type="cellIs" dxfId="1900" priority="11" operator="equal">
      <formula>"Invalidé"</formula>
    </cfRule>
    <cfRule type="cellIs" dxfId="1899" priority="12" operator="equal">
      <formula>"Validé"</formula>
    </cfRule>
  </conditionalFormatting>
  <conditionalFormatting sqref="H127:H128">
    <cfRule type="cellIs" dxfId="1898" priority="5" operator="equal">
      <formula>"Indéterminé"</formula>
    </cfRule>
    <cfRule type="cellIs" dxfId="1897" priority="6" operator="equal">
      <formula>"NA"</formula>
    </cfRule>
    <cfRule type="cellIs" dxfId="1896" priority="7" operator="equal">
      <formula>"Invalidé"</formula>
    </cfRule>
    <cfRule type="cellIs" dxfId="1895" priority="8" operator="equal">
      <formula>"Validé"</formula>
    </cfRule>
  </conditionalFormatting>
  <conditionalFormatting sqref="H129:H134">
    <cfRule type="cellIs" dxfId="1894" priority="1" operator="equal">
      <formula>"Indéterminé"</formula>
    </cfRule>
    <cfRule type="cellIs" dxfId="1893" priority="2" operator="equal">
      <formula>"NA"</formula>
    </cfRule>
    <cfRule type="cellIs" dxfId="1892" priority="3" operator="equal">
      <formula>"Invalidé"</formula>
    </cfRule>
    <cfRule type="cellIs" dxfId="1891"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817"/>
  <sheetViews>
    <sheetView topLeftCell="A60" zoomScale="150" zoomScaleNormal="150" workbookViewId="0">
      <selection activeCell="H255" sqref="H255"/>
    </sheetView>
  </sheetViews>
  <sheetFormatPr baseColWidth="10" defaultColWidth="11.42578125" defaultRowHeight="11.25" x14ac:dyDescent="0.25"/>
  <cols>
    <col min="1" max="1" width="3.42578125" style="108" customWidth="1"/>
    <col min="2" max="2" width="11.42578125" style="118" customWidth="1"/>
    <col min="3" max="3" width="32" style="118" customWidth="1"/>
    <col min="4" max="4" width="6.42578125" style="115" customWidth="1"/>
    <col min="5" max="5" width="5" style="108" customWidth="1"/>
    <col min="6" max="6" width="37.42578125" style="118" customWidth="1"/>
    <col min="7" max="7" width="9" style="115" customWidth="1"/>
    <col min="8" max="8" width="9.42578125" style="115" bestFit="1" customWidth="1"/>
    <col min="9" max="9" width="9.42578125" style="115" customWidth="1"/>
    <col min="10" max="10" width="10.5703125" style="108" customWidth="1"/>
    <col min="11" max="13" width="36.42578125" style="108" customWidth="1"/>
    <col min="14" max="14" width="17.140625" style="108" customWidth="1"/>
    <col min="15" max="16384" width="11.42578125" style="108"/>
  </cols>
  <sheetData>
    <row r="1" spans="1:17" ht="30" x14ac:dyDescent="0.25">
      <c r="A1" s="108" t="s">
        <v>1210</v>
      </c>
      <c r="B1" s="109"/>
      <c r="C1" s="335" t="s">
        <v>1229</v>
      </c>
      <c r="D1" s="111"/>
      <c r="E1" s="112"/>
      <c r="F1" s="112"/>
      <c r="G1" s="111"/>
      <c r="H1" s="112"/>
      <c r="I1" s="112"/>
      <c r="J1" s="112"/>
      <c r="K1" s="112"/>
      <c r="L1" s="112"/>
      <c r="M1" s="112"/>
      <c r="N1" s="112"/>
      <c r="O1" s="112"/>
      <c r="P1" s="44" t="s">
        <v>20</v>
      </c>
      <c r="Q1" s="113"/>
    </row>
    <row r="2" spans="1:17" x14ac:dyDescent="0.25">
      <c r="B2" s="108"/>
      <c r="C2" s="114"/>
      <c r="F2" s="108"/>
      <c r="H2" s="116"/>
      <c r="I2" s="116"/>
    </row>
    <row r="3" spans="1:17" s="117" customFormat="1" ht="22.5" x14ac:dyDescent="0.25">
      <c r="B3" s="288" t="s">
        <v>0</v>
      </c>
      <c r="C3" s="289" t="s">
        <v>215</v>
      </c>
      <c r="D3" s="289" t="s">
        <v>1</v>
      </c>
      <c r="E3" s="290" t="s">
        <v>23</v>
      </c>
      <c r="F3" s="289" t="s">
        <v>2</v>
      </c>
      <c r="G3" s="289" t="s">
        <v>31</v>
      </c>
      <c r="H3" s="289" t="s">
        <v>21</v>
      </c>
      <c r="I3" s="289" t="s">
        <v>470</v>
      </c>
      <c r="J3" s="289" t="s">
        <v>22</v>
      </c>
      <c r="K3" s="289" t="s">
        <v>635</v>
      </c>
      <c r="L3" s="289" t="s">
        <v>633</v>
      </c>
      <c r="M3" s="289" t="s">
        <v>604</v>
      </c>
      <c r="N3" s="289" t="s">
        <v>1118</v>
      </c>
      <c r="O3" s="289" t="s">
        <v>634</v>
      </c>
      <c r="P3" s="289" t="s">
        <v>26</v>
      </c>
      <c r="Q3" s="291" t="s">
        <v>471</v>
      </c>
    </row>
    <row r="4" spans="1:17" ht="45" x14ac:dyDescent="0.25">
      <c r="B4" s="292" t="s">
        <v>5</v>
      </c>
      <c r="C4" s="145" t="s">
        <v>811</v>
      </c>
      <c r="D4" s="146" t="s">
        <v>216</v>
      </c>
      <c r="E4" s="147" t="s">
        <v>24</v>
      </c>
      <c r="F4" s="166" t="s">
        <v>812</v>
      </c>
      <c r="G4" s="293" t="s">
        <v>32</v>
      </c>
      <c r="H4" s="294" t="s">
        <v>12</v>
      </c>
      <c r="I4" s="295"/>
      <c r="J4" s="293"/>
      <c r="K4" s="201"/>
      <c r="L4" s="201"/>
      <c r="M4" s="201"/>
      <c r="N4" s="201"/>
      <c r="O4" s="201"/>
      <c r="P4" s="293"/>
      <c r="Q4" s="296"/>
    </row>
    <row r="5" spans="1:17" ht="33.75" x14ac:dyDescent="0.25">
      <c r="B5" s="292" t="s">
        <v>5</v>
      </c>
      <c r="C5" s="145"/>
      <c r="D5" s="146" t="s">
        <v>217</v>
      </c>
      <c r="E5" s="147" t="s">
        <v>24</v>
      </c>
      <c r="F5" s="166" t="s">
        <v>813</v>
      </c>
      <c r="G5" s="293" t="s">
        <v>32</v>
      </c>
      <c r="H5" s="294" t="s">
        <v>12</v>
      </c>
      <c r="I5" s="297"/>
      <c r="J5" s="293"/>
      <c r="K5" s="201"/>
      <c r="L5" s="201"/>
      <c r="M5" s="201"/>
      <c r="N5" s="201"/>
      <c r="O5" s="201"/>
      <c r="P5" s="293"/>
      <c r="Q5" s="296"/>
    </row>
    <row r="6" spans="1:17" ht="33.75" x14ac:dyDescent="0.25">
      <c r="B6" s="292" t="s">
        <v>5</v>
      </c>
      <c r="C6" s="145"/>
      <c r="D6" s="146" t="s">
        <v>218</v>
      </c>
      <c r="E6" s="147" t="s">
        <v>24</v>
      </c>
      <c r="F6" s="166" t="s">
        <v>645</v>
      </c>
      <c r="G6" s="293" t="s">
        <v>32</v>
      </c>
      <c r="H6" s="294" t="s">
        <v>13</v>
      </c>
      <c r="I6" s="297"/>
      <c r="J6" s="293"/>
      <c r="K6" s="201"/>
      <c r="L6" s="201"/>
      <c r="M6" s="201"/>
      <c r="N6" s="201"/>
      <c r="O6" s="201"/>
      <c r="P6" s="293"/>
      <c r="Q6" s="296"/>
    </row>
    <row r="7" spans="1:17" ht="33.75" x14ac:dyDescent="0.25">
      <c r="B7" s="292" t="s">
        <v>5</v>
      </c>
      <c r="C7" s="145"/>
      <c r="D7" s="146" t="s">
        <v>219</v>
      </c>
      <c r="E7" s="147" t="s">
        <v>24</v>
      </c>
      <c r="F7" s="163" t="s">
        <v>814</v>
      </c>
      <c r="G7" s="293" t="s">
        <v>32</v>
      </c>
      <c r="H7" s="294" t="s">
        <v>13</v>
      </c>
      <c r="I7" s="297"/>
      <c r="J7" s="293"/>
      <c r="K7" s="201"/>
      <c r="L7" s="201"/>
      <c r="M7" s="201"/>
      <c r="N7" s="201"/>
      <c r="O7" s="201"/>
      <c r="P7" s="293"/>
      <c r="Q7" s="296"/>
    </row>
    <row r="8" spans="1:17" ht="63.95" customHeight="1" x14ac:dyDescent="0.25">
      <c r="B8" s="292" t="s">
        <v>5</v>
      </c>
      <c r="C8" s="145"/>
      <c r="D8" s="146" t="s">
        <v>646</v>
      </c>
      <c r="E8" s="147" t="s">
        <v>24</v>
      </c>
      <c r="F8" s="166" t="s">
        <v>815</v>
      </c>
      <c r="G8" s="293" t="s">
        <v>32</v>
      </c>
      <c r="H8" s="294" t="s">
        <v>13</v>
      </c>
      <c r="I8" s="297"/>
      <c r="J8" s="293"/>
      <c r="K8" s="201"/>
      <c r="L8" s="201"/>
      <c r="M8" s="201"/>
      <c r="N8" s="201"/>
      <c r="O8" s="201"/>
      <c r="P8" s="293"/>
      <c r="Q8" s="296"/>
    </row>
    <row r="9" spans="1:17" ht="104.45" customHeight="1" x14ac:dyDescent="0.25">
      <c r="B9" s="292" t="s">
        <v>5</v>
      </c>
      <c r="C9" s="145"/>
      <c r="D9" s="146" t="s">
        <v>647</v>
      </c>
      <c r="E9" s="147" t="s">
        <v>24</v>
      </c>
      <c r="F9" s="166" t="s">
        <v>816</v>
      </c>
      <c r="G9" s="293" t="s">
        <v>32</v>
      </c>
      <c r="H9" s="294" t="s">
        <v>13</v>
      </c>
      <c r="I9" s="297"/>
      <c r="J9" s="293"/>
      <c r="K9" s="201"/>
      <c r="L9" s="201"/>
      <c r="M9" s="201"/>
      <c r="N9" s="201"/>
      <c r="O9" s="201"/>
      <c r="P9" s="293"/>
      <c r="Q9" s="296"/>
    </row>
    <row r="10" spans="1:17" ht="103.5" customHeight="1" x14ac:dyDescent="0.25">
      <c r="B10" s="292" t="s">
        <v>5</v>
      </c>
      <c r="C10" s="145"/>
      <c r="D10" s="146" t="s">
        <v>648</v>
      </c>
      <c r="E10" s="147" t="s">
        <v>24</v>
      </c>
      <c r="F10" s="166" t="s">
        <v>817</v>
      </c>
      <c r="G10" s="293" t="s">
        <v>32</v>
      </c>
      <c r="H10" s="294" t="s">
        <v>13</v>
      </c>
      <c r="I10" s="297"/>
      <c r="J10" s="293"/>
      <c r="K10" s="201"/>
      <c r="L10" s="201"/>
      <c r="M10" s="201"/>
      <c r="N10" s="201"/>
      <c r="O10" s="201"/>
      <c r="P10" s="293"/>
      <c r="Q10" s="296"/>
    </row>
    <row r="11" spans="1:17" ht="111" customHeight="1" x14ac:dyDescent="0.25">
      <c r="B11" s="292" t="s">
        <v>5</v>
      </c>
      <c r="C11" s="145"/>
      <c r="D11" s="146" t="s">
        <v>649</v>
      </c>
      <c r="E11" s="147" t="s">
        <v>24</v>
      </c>
      <c r="F11" s="166" t="s">
        <v>818</v>
      </c>
      <c r="G11" s="293" t="s">
        <v>32</v>
      </c>
      <c r="H11" s="294" t="s">
        <v>13</v>
      </c>
      <c r="I11" s="297"/>
      <c r="J11" s="293"/>
      <c r="K11" s="201"/>
      <c r="L11" s="201"/>
      <c r="M11" s="201"/>
      <c r="N11" s="201"/>
      <c r="O11" s="201"/>
      <c r="P11" s="293"/>
      <c r="Q11" s="296"/>
    </row>
    <row r="12" spans="1:17" ht="81.75" customHeight="1" x14ac:dyDescent="0.25">
      <c r="B12" s="292" t="s">
        <v>5</v>
      </c>
      <c r="C12" s="148" t="s">
        <v>819</v>
      </c>
      <c r="D12" s="149" t="s">
        <v>220</v>
      </c>
      <c r="E12" s="150" t="s">
        <v>24</v>
      </c>
      <c r="F12" s="165" t="s">
        <v>820</v>
      </c>
      <c r="G12" s="298" t="s">
        <v>32</v>
      </c>
      <c r="H12" s="299" t="s">
        <v>12</v>
      </c>
      <c r="I12" s="300"/>
      <c r="J12" s="298"/>
      <c r="K12" s="202"/>
      <c r="L12" s="202"/>
      <c r="M12" s="202"/>
      <c r="N12" s="202"/>
      <c r="O12" s="202"/>
      <c r="P12" s="298"/>
      <c r="Q12" s="301"/>
    </row>
    <row r="13" spans="1:17" ht="90" x14ac:dyDescent="0.25">
      <c r="B13" s="292" t="s">
        <v>5</v>
      </c>
      <c r="C13" s="148"/>
      <c r="D13" s="149" t="s">
        <v>221</v>
      </c>
      <c r="E13" s="150" t="s">
        <v>24</v>
      </c>
      <c r="F13" s="165" t="s">
        <v>821</v>
      </c>
      <c r="G13" s="298" t="s">
        <v>32</v>
      </c>
      <c r="H13" s="299" t="s">
        <v>13</v>
      </c>
      <c r="I13" s="300"/>
      <c r="J13" s="298"/>
      <c r="K13" s="202"/>
      <c r="L13" s="202"/>
      <c r="M13" s="202"/>
      <c r="N13" s="202"/>
      <c r="O13" s="202"/>
      <c r="P13" s="298"/>
      <c r="Q13" s="301"/>
    </row>
    <row r="14" spans="1:17" ht="89.45" customHeight="1" x14ac:dyDescent="0.25">
      <c r="B14" s="292" t="s">
        <v>5</v>
      </c>
      <c r="C14" s="148"/>
      <c r="D14" s="149" t="s">
        <v>222</v>
      </c>
      <c r="E14" s="150" t="s">
        <v>24</v>
      </c>
      <c r="F14" s="165" t="s">
        <v>822</v>
      </c>
      <c r="G14" s="298" t="s">
        <v>32</v>
      </c>
      <c r="H14" s="299" t="s">
        <v>13</v>
      </c>
      <c r="I14" s="300"/>
      <c r="J14" s="298"/>
      <c r="K14" s="202"/>
      <c r="L14" s="202"/>
      <c r="M14" s="202"/>
      <c r="N14" s="202"/>
      <c r="O14" s="202"/>
      <c r="P14" s="298"/>
      <c r="Q14" s="301"/>
    </row>
    <row r="15" spans="1:17" ht="123.75" x14ac:dyDescent="0.25">
      <c r="B15" s="292" t="s">
        <v>5</v>
      </c>
      <c r="C15" s="148"/>
      <c r="D15" s="149" t="s">
        <v>223</v>
      </c>
      <c r="E15" s="150" t="s">
        <v>24</v>
      </c>
      <c r="F15" s="165" t="s">
        <v>823</v>
      </c>
      <c r="G15" s="298" t="s">
        <v>32</v>
      </c>
      <c r="H15" s="299" t="s">
        <v>13</v>
      </c>
      <c r="I15" s="300"/>
      <c r="J15" s="298"/>
      <c r="K15" s="202"/>
      <c r="L15" s="202"/>
      <c r="M15" s="202"/>
      <c r="N15" s="202"/>
      <c r="O15" s="202"/>
      <c r="P15" s="298"/>
      <c r="Q15" s="301"/>
    </row>
    <row r="16" spans="1:17" ht="101.25" x14ac:dyDescent="0.25">
      <c r="B16" s="292" t="s">
        <v>5</v>
      </c>
      <c r="C16" s="148"/>
      <c r="D16" s="149" t="s">
        <v>224</v>
      </c>
      <c r="E16" s="150" t="s">
        <v>24</v>
      </c>
      <c r="F16" s="165" t="s">
        <v>824</v>
      </c>
      <c r="G16" s="298" t="s">
        <v>32</v>
      </c>
      <c r="H16" s="299" t="s">
        <v>13</v>
      </c>
      <c r="I16" s="300"/>
      <c r="J16" s="298"/>
      <c r="K16" s="202"/>
      <c r="L16" s="202"/>
      <c r="M16" s="202"/>
      <c r="N16" s="202"/>
      <c r="O16" s="202"/>
      <c r="P16" s="298"/>
      <c r="Q16" s="301"/>
    </row>
    <row r="17" spans="2:17" ht="90" x14ac:dyDescent="0.25">
      <c r="B17" s="292" t="s">
        <v>5</v>
      </c>
      <c r="C17" s="148"/>
      <c r="D17" s="149" t="s">
        <v>464</v>
      </c>
      <c r="E17" s="150" t="s">
        <v>24</v>
      </c>
      <c r="F17" s="165" t="s">
        <v>825</v>
      </c>
      <c r="G17" s="298" t="s">
        <v>32</v>
      </c>
      <c r="H17" s="299" t="s">
        <v>13</v>
      </c>
      <c r="I17" s="300"/>
      <c r="J17" s="298"/>
      <c r="K17" s="202"/>
      <c r="L17" s="202"/>
      <c r="M17" s="202"/>
      <c r="N17" s="202"/>
      <c r="O17" s="202"/>
      <c r="P17" s="298"/>
      <c r="Q17" s="301"/>
    </row>
    <row r="18" spans="2:17" ht="132" customHeight="1" x14ac:dyDescent="0.25">
      <c r="B18" s="292" t="s">
        <v>5</v>
      </c>
      <c r="C18" s="145" t="s">
        <v>826</v>
      </c>
      <c r="D18" s="146" t="s">
        <v>227</v>
      </c>
      <c r="E18" s="147" t="s">
        <v>24</v>
      </c>
      <c r="F18" s="160" t="s">
        <v>827</v>
      </c>
      <c r="G18" s="293" t="s">
        <v>32</v>
      </c>
      <c r="H18" s="294" t="s">
        <v>11</v>
      </c>
      <c r="I18" s="297"/>
      <c r="J18" s="327">
        <v>44036</v>
      </c>
      <c r="K18" s="201" t="s">
        <v>1483</v>
      </c>
      <c r="L18" s="201" t="s">
        <v>1482</v>
      </c>
      <c r="M18" s="201"/>
      <c r="N18" s="201"/>
      <c r="O18" s="201" t="s">
        <v>1306</v>
      </c>
      <c r="P18" s="293" t="s">
        <v>639</v>
      </c>
      <c r="Q18" s="296" t="s">
        <v>643</v>
      </c>
    </row>
    <row r="19" spans="2:17" ht="122.45" customHeight="1" x14ac:dyDescent="0.25">
      <c r="B19" s="292" t="s">
        <v>5</v>
      </c>
      <c r="C19" s="145"/>
      <c r="D19" s="146" t="s">
        <v>228</v>
      </c>
      <c r="E19" s="147" t="s">
        <v>24</v>
      </c>
      <c r="F19" s="166" t="s">
        <v>828</v>
      </c>
      <c r="G19" s="293" t="s">
        <v>32</v>
      </c>
      <c r="H19" s="294" t="s">
        <v>13</v>
      </c>
      <c r="I19" s="297"/>
      <c r="J19" s="293"/>
      <c r="K19" s="201"/>
      <c r="L19" s="201"/>
      <c r="M19" s="201"/>
      <c r="N19" s="201"/>
      <c r="O19" s="201"/>
      <c r="P19" s="293"/>
      <c r="Q19" s="296"/>
    </row>
    <row r="20" spans="2:17" ht="120.95" customHeight="1" x14ac:dyDescent="0.25">
      <c r="B20" s="292" t="s">
        <v>5</v>
      </c>
      <c r="C20" s="145"/>
      <c r="D20" s="146" t="s">
        <v>229</v>
      </c>
      <c r="E20" s="147" t="s">
        <v>24</v>
      </c>
      <c r="F20" s="160" t="s">
        <v>829</v>
      </c>
      <c r="G20" s="293" t="s">
        <v>32</v>
      </c>
      <c r="H20" s="294" t="s">
        <v>13</v>
      </c>
      <c r="I20" s="297"/>
      <c r="J20" s="293"/>
      <c r="K20" s="201"/>
      <c r="L20" s="201"/>
      <c r="M20" s="201"/>
      <c r="N20" s="201"/>
      <c r="O20" s="201"/>
      <c r="P20" s="293"/>
      <c r="Q20" s="296"/>
    </row>
    <row r="21" spans="2:17" ht="123" customHeight="1" x14ac:dyDescent="0.25">
      <c r="B21" s="292" t="s">
        <v>5</v>
      </c>
      <c r="C21" s="145"/>
      <c r="D21" s="146" t="s">
        <v>230</v>
      </c>
      <c r="E21" s="147" t="s">
        <v>24</v>
      </c>
      <c r="F21" s="160" t="s">
        <v>830</v>
      </c>
      <c r="G21" s="293" t="s">
        <v>32</v>
      </c>
      <c r="H21" s="294" t="s">
        <v>13</v>
      </c>
      <c r="I21" s="297"/>
      <c r="J21" s="293"/>
      <c r="K21" s="201"/>
      <c r="L21" s="201"/>
      <c r="M21" s="201"/>
      <c r="N21" s="201"/>
      <c r="O21" s="201"/>
      <c r="P21" s="293"/>
      <c r="Q21" s="296"/>
    </row>
    <row r="22" spans="2:17" ht="123" customHeight="1" x14ac:dyDescent="0.25">
      <c r="B22" s="292" t="s">
        <v>5</v>
      </c>
      <c r="C22" s="145"/>
      <c r="D22" s="146" t="s">
        <v>225</v>
      </c>
      <c r="E22" s="147" t="s">
        <v>24</v>
      </c>
      <c r="F22" s="166" t="s">
        <v>831</v>
      </c>
      <c r="G22" s="293" t="s">
        <v>32</v>
      </c>
      <c r="H22" s="294" t="s">
        <v>13</v>
      </c>
      <c r="I22" s="297"/>
      <c r="J22" s="293"/>
      <c r="K22" s="201"/>
      <c r="L22" s="201"/>
      <c r="M22" s="201"/>
      <c r="N22" s="201"/>
      <c r="O22" s="201"/>
      <c r="P22" s="293"/>
      <c r="Q22" s="296"/>
    </row>
    <row r="23" spans="2:17" ht="104.25" customHeight="1" x14ac:dyDescent="0.25">
      <c r="B23" s="292" t="s">
        <v>5</v>
      </c>
      <c r="C23" s="145"/>
      <c r="D23" s="146" t="s">
        <v>231</v>
      </c>
      <c r="E23" s="147" t="s">
        <v>24</v>
      </c>
      <c r="F23" s="160" t="s">
        <v>832</v>
      </c>
      <c r="G23" s="293" t="s">
        <v>32</v>
      </c>
      <c r="H23" s="294" t="s">
        <v>13</v>
      </c>
      <c r="I23" s="297"/>
      <c r="J23" s="293"/>
      <c r="K23" s="201"/>
      <c r="L23" s="201"/>
      <c r="M23" s="201"/>
      <c r="N23" s="201"/>
      <c r="O23" s="201"/>
      <c r="P23" s="293"/>
      <c r="Q23" s="296"/>
    </row>
    <row r="24" spans="2:17" ht="122.25" customHeight="1" x14ac:dyDescent="0.25">
      <c r="B24" s="292" t="s">
        <v>5</v>
      </c>
      <c r="C24" s="145"/>
      <c r="D24" s="146" t="s">
        <v>232</v>
      </c>
      <c r="E24" s="147" t="s">
        <v>24</v>
      </c>
      <c r="F24" s="166" t="s">
        <v>833</v>
      </c>
      <c r="G24" s="293" t="s">
        <v>32</v>
      </c>
      <c r="H24" s="294" t="s">
        <v>13</v>
      </c>
      <c r="I24" s="297"/>
      <c r="J24" s="293"/>
      <c r="K24" s="201"/>
      <c r="L24" s="201"/>
      <c r="M24" s="201"/>
      <c r="N24" s="201"/>
      <c r="O24" s="201"/>
      <c r="P24" s="293"/>
      <c r="Q24" s="296"/>
    </row>
    <row r="25" spans="2:17" ht="56.25" x14ac:dyDescent="0.25">
      <c r="B25" s="292" t="s">
        <v>5</v>
      </c>
      <c r="C25" s="145"/>
      <c r="D25" s="146" t="s">
        <v>233</v>
      </c>
      <c r="E25" s="147" t="s">
        <v>24</v>
      </c>
      <c r="F25" s="166" t="s">
        <v>834</v>
      </c>
      <c r="G25" s="293" t="s">
        <v>32</v>
      </c>
      <c r="H25" s="294" t="s">
        <v>13</v>
      </c>
      <c r="I25" s="297"/>
      <c r="J25" s="293"/>
      <c r="K25" s="201"/>
      <c r="L25" s="201"/>
      <c r="M25" s="201"/>
      <c r="N25" s="201"/>
      <c r="O25" s="201"/>
      <c r="P25" s="293"/>
      <c r="Q25" s="296"/>
    </row>
    <row r="26" spans="2:17" ht="46.5" customHeight="1" x14ac:dyDescent="0.25">
      <c r="B26" s="292" t="s">
        <v>5</v>
      </c>
      <c r="C26" s="145"/>
      <c r="D26" s="146" t="s">
        <v>234</v>
      </c>
      <c r="E26" s="147" t="s">
        <v>24</v>
      </c>
      <c r="F26" s="166" t="s">
        <v>226</v>
      </c>
      <c r="G26" s="293" t="s">
        <v>32</v>
      </c>
      <c r="H26" s="294" t="s">
        <v>12</v>
      </c>
      <c r="I26" s="297"/>
      <c r="J26" s="293"/>
      <c r="K26" s="201"/>
      <c r="L26" s="201"/>
      <c r="M26" s="201"/>
      <c r="N26" s="201"/>
      <c r="O26" s="201"/>
      <c r="P26" s="293"/>
      <c r="Q26" s="296"/>
    </row>
    <row r="27" spans="2:17" ht="120.95" customHeight="1" x14ac:dyDescent="0.25">
      <c r="B27" s="292" t="s">
        <v>5</v>
      </c>
      <c r="C27" s="148" t="s">
        <v>214</v>
      </c>
      <c r="D27" s="149" t="s">
        <v>235</v>
      </c>
      <c r="E27" s="150" t="s">
        <v>24</v>
      </c>
      <c r="F27" s="153" t="s">
        <v>835</v>
      </c>
      <c r="G27" s="298" t="s">
        <v>32</v>
      </c>
      <c r="H27" s="299" t="s">
        <v>13</v>
      </c>
      <c r="I27" s="300"/>
      <c r="J27" s="298"/>
      <c r="K27" s="202"/>
      <c r="L27" s="202"/>
      <c r="M27" s="202"/>
      <c r="N27" s="202"/>
      <c r="O27" s="202"/>
      <c r="P27" s="298"/>
      <c r="Q27" s="301"/>
    </row>
    <row r="28" spans="2:17" ht="123.95" customHeight="1" x14ac:dyDescent="0.25">
      <c r="B28" s="292" t="s">
        <v>5</v>
      </c>
      <c r="C28" s="148"/>
      <c r="D28" s="149" t="s">
        <v>236</v>
      </c>
      <c r="E28" s="150" t="s">
        <v>24</v>
      </c>
      <c r="F28" s="153" t="s">
        <v>836</v>
      </c>
      <c r="G28" s="298" t="s">
        <v>32</v>
      </c>
      <c r="H28" s="299" t="s">
        <v>13</v>
      </c>
      <c r="I28" s="300"/>
      <c r="J28" s="298"/>
      <c r="K28" s="202"/>
      <c r="L28" s="202"/>
      <c r="M28" s="202"/>
      <c r="N28" s="202"/>
      <c r="O28" s="202"/>
      <c r="P28" s="298"/>
      <c r="Q28" s="301"/>
    </row>
    <row r="29" spans="2:17" ht="131.44999999999999" customHeight="1" x14ac:dyDescent="0.25">
      <c r="B29" s="292" t="s">
        <v>5</v>
      </c>
      <c r="C29" s="148"/>
      <c r="D29" s="149" t="s">
        <v>237</v>
      </c>
      <c r="E29" s="150" t="s">
        <v>24</v>
      </c>
      <c r="F29" s="153" t="s">
        <v>837</v>
      </c>
      <c r="G29" s="298" t="s">
        <v>32</v>
      </c>
      <c r="H29" s="299" t="s">
        <v>13</v>
      </c>
      <c r="I29" s="300"/>
      <c r="J29" s="298"/>
      <c r="K29" s="202"/>
      <c r="L29" s="202"/>
      <c r="M29" s="202"/>
      <c r="N29" s="202"/>
      <c r="O29" s="202"/>
      <c r="P29" s="298"/>
      <c r="Q29" s="301"/>
    </row>
    <row r="30" spans="2:17" ht="123" customHeight="1" x14ac:dyDescent="0.25">
      <c r="B30" s="292" t="s">
        <v>5</v>
      </c>
      <c r="C30" s="148"/>
      <c r="D30" s="149" t="s">
        <v>238</v>
      </c>
      <c r="E30" s="150" t="s">
        <v>24</v>
      </c>
      <c r="F30" s="153" t="s">
        <v>838</v>
      </c>
      <c r="G30" s="298" t="s">
        <v>32</v>
      </c>
      <c r="H30" s="299" t="s">
        <v>13</v>
      </c>
      <c r="I30" s="300"/>
      <c r="J30" s="298"/>
      <c r="K30" s="202"/>
      <c r="L30" s="202"/>
      <c r="M30" s="202"/>
      <c r="N30" s="202"/>
      <c r="O30" s="202"/>
      <c r="P30" s="298"/>
      <c r="Q30" s="301"/>
    </row>
    <row r="31" spans="2:17" ht="122.45" customHeight="1" x14ac:dyDescent="0.25">
      <c r="B31" s="292" t="s">
        <v>5</v>
      </c>
      <c r="C31" s="148"/>
      <c r="D31" s="149" t="s">
        <v>239</v>
      </c>
      <c r="E31" s="150" t="s">
        <v>24</v>
      </c>
      <c r="F31" s="153" t="s">
        <v>839</v>
      </c>
      <c r="G31" s="298" t="s">
        <v>32</v>
      </c>
      <c r="H31" s="299" t="s">
        <v>13</v>
      </c>
      <c r="I31" s="300"/>
      <c r="J31" s="298"/>
      <c r="K31" s="202"/>
      <c r="L31" s="202"/>
      <c r="M31" s="202"/>
      <c r="N31" s="202"/>
      <c r="O31" s="202"/>
      <c r="P31" s="298"/>
      <c r="Q31" s="301"/>
    </row>
    <row r="32" spans="2:17" ht="102" customHeight="1" x14ac:dyDescent="0.25">
      <c r="B32" s="292" t="s">
        <v>5</v>
      </c>
      <c r="C32" s="148"/>
      <c r="D32" s="149" t="s">
        <v>240</v>
      </c>
      <c r="E32" s="150" t="s">
        <v>24</v>
      </c>
      <c r="F32" s="153" t="s">
        <v>840</v>
      </c>
      <c r="G32" s="298" t="s">
        <v>32</v>
      </c>
      <c r="H32" s="299" t="s">
        <v>13</v>
      </c>
      <c r="I32" s="300"/>
      <c r="J32" s="298"/>
      <c r="K32" s="202"/>
      <c r="L32" s="202"/>
      <c r="M32" s="202"/>
      <c r="N32" s="202"/>
      <c r="O32" s="202"/>
      <c r="P32" s="298"/>
      <c r="Q32" s="301"/>
    </row>
    <row r="33" spans="2:17" ht="113.25" customHeight="1" x14ac:dyDescent="0.25">
      <c r="B33" s="292" t="s">
        <v>5</v>
      </c>
      <c r="C33" s="148"/>
      <c r="D33" s="149" t="s">
        <v>241</v>
      </c>
      <c r="E33" s="150" t="s">
        <v>24</v>
      </c>
      <c r="F33" s="165" t="s">
        <v>841</v>
      </c>
      <c r="G33" s="298" t="s">
        <v>32</v>
      </c>
      <c r="H33" s="299" t="s">
        <v>13</v>
      </c>
      <c r="I33" s="300"/>
      <c r="J33" s="298"/>
      <c r="K33" s="202"/>
      <c r="L33" s="202"/>
      <c r="M33" s="202"/>
      <c r="N33" s="202"/>
      <c r="O33" s="202"/>
      <c r="P33" s="298"/>
      <c r="Q33" s="301"/>
    </row>
    <row r="34" spans="2:17" ht="101.25" x14ac:dyDescent="0.25">
      <c r="B34" s="292" t="s">
        <v>5</v>
      </c>
      <c r="C34" s="145" t="s">
        <v>842</v>
      </c>
      <c r="D34" s="146" t="s">
        <v>242</v>
      </c>
      <c r="E34" s="147" t="s">
        <v>24</v>
      </c>
      <c r="F34" s="160" t="s">
        <v>843</v>
      </c>
      <c r="G34" s="293" t="s">
        <v>32</v>
      </c>
      <c r="H34" s="299" t="s">
        <v>13</v>
      </c>
      <c r="I34" s="297"/>
      <c r="J34" s="293"/>
      <c r="K34" s="201"/>
      <c r="L34" s="201"/>
      <c r="M34" s="201"/>
      <c r="N34" s="201"/>
      <c r="O34" s="201"/>
      <c r="P34" s="293"/>
      <c r="Q34" s="296"/>
    </row>
    <row r="35" spans="2:17" ht="83.25" customHeight="1" x14ac:dyDescent="0.25">
      <c r="B35" s="292" t="s">
        <v>5</v>
      </c>
      <c r="C35" s="145"/>
      <c r="D35" s="146" t="s">
        <v>243</v>
      </c>
      <c r="E35" s="147" t="s">
        <v>24</v>
      </c>
      <c r="F35" s="160" t="s">
        <v>844</v>
      </c>
      <c r="G35" s="293" t="s">
        <v>32</v>
      </c>
      <c r="H35" s="299" t="s">
        <v>13</v>
      </c>
      <c r="I35" s="297"/>
      <c r="J35" s="293"/>
      <c r="K35" s="201"/>
      <c r="L35" s="201"/>
      <c r="M35" s="201"/>
      <c r="N35" s="201"/>
      <c r="O35" s="201"/>
      <c r="P35" s="293"/>
      <c r="Q35" s="296"/>
    </row>
    <row r="36" spans="2:17" ht="297" customHeight="1" x14ac:dyDescent="0.25">
      <c r="B36" s="292" t="s">
        <v>5</v>
      </c>
      <c r="C36" s="148" t="s">
        <v>845</v>
      </c>
      <c r="D36" s="149" t="s">
        <v>244</v>
      </c>
      <c r="E36" s="150" t="s">
        <v>24</v>
      </c>
      <c r="F36" s="165" t="s">
        <v>846</v>
      </c>
      <c r="G36" s="298" t="s">
        <v>32</v>
      </c>
      <c r="H36" s="299" t="s">
        <v>11</v>
      </c>
      <c r="I36" s="300"/>
      <c r="J36" s="328">
        <v>44036</v>
      </c>
      <c r="K36" s="202" t="s">
        <v>1484</v>
      </c>
      <c r="L36" s="202" t="s">
        <v>1485</v>
      </c>
      <c r="M36" s="202"/>
      <c r="N36" s="202"/>
      <c r="O36" s="202"/>
      <c r="P36" s="298" t="s">
        <v>639</v>
      </c>
      <c r="Q36" s="301" t="s">
        <v>644</v>
      </c>
    </row>
    <row r="37" spans="2:17" ht="92.25" customHeight="1" x14ac:dyDescent="0.25">
      <c r="B37" s="292" t="s">
        <v>5</v>
      </c>
      <c r="C37" s="148"/>
      <c r="D37" s="149" t="s">
        <v>245</v>
      </c>
      <c r="E37" s="150" t="s">
        <v>24</v>
      </c>
      <c r="F37" s="165" t="s">
        <v>847</v>
      </c>
      <c r="G37" s="298" t="s">
        <v>32</v>
      </c>
      <c r="H37" s="299" t="s">
        <v>13</v>
      </c>
      <c r="I37" s="300"/>
      <c r="J37" s="298"/>
      <c r="K37" s="202"/>
      <c r="L37" s="202"/>
      <c r="M37" s="202"/>
      <c r="N37" s="202"/>
      <c r="O37" s="202"/>
      <c r="P37" s="298"/>
      <c r="Q37" s="301"/>
    </row>
    <row r="38" spans="2:17" ht="91.5" customHeight="1" x14ac:dyDescent="0.25">
      <c r="B38" s="292" t="s">
        <v>5</v>
      </c>
      <c r="C38" s="148"/>
      <c r="D38" s="149" t="s">
        <v>246</v>
      </c>
      <c r="E38" s="150" t="s">
        <v>24</v>
      </c>
      <c r="F38" s="153" t="s">
        <v>848</v>
      </c>
      <c r="G38" s="298" t="s">
        <v>32</v>
      </c>
      <c r="H38" s="299" t="s">
        <v>13</v>
      </c>
      <c r="I38" s="300"/>
      <c r="J38" s="298"/>
      <c r="K38" s="202"/>
      <c r="L38" s="202"/>
      <c r="M38" s="202"/>
      <c r="N38" s="202"/>
      <c r="O38" s="202"/>
      <c r="P38" s="298"/>
      <c r="Q38" s="301"/>
    </row>
    <row r="39" spans="2:17" ht="122.45" customHeight="1" x14ac:dyDescent="0.25">
      <c r="B39" s="292" t="s">
        <v>5</v>
      </c>
      <c r="C39" s="148"/>
      <c r="D39" s="149" t="s">
        <v>247</v>
      </c>
      <c r="E39" s="150" t="s">
        <v>24</v>
      </c>
      <c r="F39" s="153" t="s">
        <v>849</v>
      </c>
      <c r="G39" s="298" t="s">
        <v>32</v>
      </c>
      <c r="H39" s="299" t="s">
        <v>13</v>
      </c>
      <c r="I39" s="300"/>
      <c r="J39" s="298"/>
      <c r="K39" s="202"/>
      <c r="L39" s="202"/>
      <c r="M39" s="202"/>
      <c r="N39" s="202"/>
      <c r="O39" s="202"/>
      <c r="P39" s="298"/>
      <c r="Q39" s="301"/>
    </row>
    <row r="40" spans="2:17" ht="161.44999999999999" customHeight="1" x14ac:dyDescent="0.25">
      <c r="B40" s="292" t="s">
        <v>5</v>
      </c>
      <c r="C40" s="148"/>
      <c r="D40" s="149" t="s">
        <v>248</v>
      </c>
      <c r="E40" s="150" t="s">
        <v>24</v>
      </c>
      <c r="F40" s="165" t="s">
        <v>850</v>
      </c>
      <c r="G40" s="298" t="s">
        <v>32</v>
      </c>
      <c r="H40" s="299" t="s">
        <v>13</v>
      </c>
      <c r="I40" s="300"/>
      <c r="J40" s="298"/>
      <c r="K40" s="202"/>
      <c r="L40" s="202"/>
      <c r="M40" s="202"/>
      <c r="N40" s="202"/>
      <c r="O40" s="202"/>
      <c r="P40" s="298"/>
      <c r="Q40" s="301"/>
    </row>
    <row r="41" spans="2:17" ht="101.25" x14ac:dyDescent="0.25">
      <c r="B41" s="292" t="s">
        <v>5</v>
      </c>
      <c r="C41" s="148"/>
      <c r="D41" s="149" t="s">
        <v>249</v>
      </c>
      <c r="E41" s="150" t="s">
        <v>24</v>
      </c>
      <c r="F41" s="165" t="s">
        <v>851</v>
      </c>
      <c r="G41" s="298" t="s">
        <v>32</v>
      </c>
      <c r="H41" s="299" t="s">
        <v>13</v>
      </c>
      <c r="I41" s="302"/>
      <c r="J41" s="298"/>
      <c r="K41" s="202"/>
      <c r="L41" s="202"/>
      <c r="M41" s="202"/>
      <c r="N41" s="202"/>
      <c r="O41" s="202"/>
      <c r="P41" s="298"/>
      <c r="Q41" s="301"/>
    </row>
    <row r="42" spans="2:17" ht="180.75" customHeight="1" x14ac:dyDescent="0.25">
      <c r="B42" s="292" t="s">
        <v>5</v>
      </c>
      <c r="C42" s="148"/>
      <c r="D42" s="149" t="s">
        <v>250</v>
      </c>
      <c r="E42" s="150" t="s">
        <v>24</v>
      </c>
      <c r="F42" s="165" t="s">
        <v>852</v>
      </c>
      <c r="G42" s="298" t="s">
        <v>32</v>
      </c>
      <c r="H42" s="299" t="s">
        <v>13</v>
      </c>
      <c r="I42" s="300"/>
      <c r="J42" s="298"/>
      <c r="K42" s="202"/>
      <c r="L42" s="202"/>
      <c r="M42" s="202"/>
      <c r="N42" s="202"/>
      <c r="O42" s="202"/>
      <c r="P42" s="298"/>
      <c r="Q42" s="301"/>
    </row>
    <row r="43" spans="2:17" ht="67.5" x14ac:dyDescent="0.25">
      <c r="B43" s="292" t="s">
        <v>5</v>
      </c>
      <c r="C43" s="148"/>
      <c r="D43" s="149" t="s">
        <v>251</v>
      </c>
      <c r="E43" s="150" t="s">
        <v>24</v>
      </c>
      <c r="F43" s="165" t="s">
        <v>650</v>
      </c>
      <c r="G43" s="298" t="s">
        <v>32</v>
      </c>
      <c r="H43" s="299" t="s">
        <v>13</v>
      </c>
      <c r="I43" s="300"/>
      <c r="J43" s="298"/>
      <c r="K43" s="202"/>
      <c r="L43" s="202"/>
      <c r="M43" s="202"/>
      <c r="N43" s="202"/>
      <c r="O43" s="202"/>
      <c r="P43" s="298"/>
      <c r="Q43" s="301"/>
    </row>
    <row r="44" spans="2:17" ht="98.25" customHeight="1" x14ac:dyDescent="0.25">
      <c r="B44" s="292" t="s">
        <v>5</v>
      </c>
      <c r="C44" s="148"/>
      <c r="D44" s="149" t="s">
        <v>465</v>
      </c>
      <c r="E44" s="150" t="s">
        <v>24</v>
      </c>
      <c r="F44" s="165" t="s">
        <v>853</v>
      </c>
      <c r="G44" s="298" t="s">
        <v>32</v>
      </c>
      <c r="H44" s="299" t="s">
        <v>13</v>
      </c>
      <c r="I44" s="300"/>
      <c r="J44" s="298"/>
      <c r="K44" s="202"/>
      <c r="L44" s="202"/>
      <c r="M44" s="202"/>
      <c r="N44" s="202"/>
      <c r="O44" s="202"/>
      <c r="P44" s="298"/>
      <c r="Q44" s="301"/>
    </row>
    <row r="45" spans="2:17" ht="159.75" customHeight="1" x14ac:dyDescent="0.25">
      <c r="B45" s="292" t="s">
        <v>5</v>
      </c>
      <c r="C45" s="148"/>
      <c r="D45" s="149" t="s">
        <v>466</v>
      </c>
      <c r="E45" s="150" t="s">
        <v>24</v>
      </c>
      <c r="F45" s="165" t="s">
        <v>854</v>
      </c>
      <c r="G45" s="298" t="s">
        <v>32</v>
      </c>
      <c r="H45" s="299" t="s">
        <v>13</v>
      </c>
      <c r="I45" s="300"/>
      <c r="J45" s="298"/>
      <c r="K45" s="202"/>
      <c r="L45" s="202"/>
      <c r="M45" s="202"/>
      <c r="N45" s="202"/>
      <c r="O45" s="202"/>
      <c r="P45" s="298"/>
      <c r="Q45" s="301"/>
    </row>
    <row r="46" spans="2:17" ht="123.75" x14ac:dyDescent="0.25">
      <c r="B46" s="292" t="s">
        <v>5</v>
      </c>
      <c r="C46" s="145" t="s">
        <v>855</v>
      </c>
      <c r="D46" s="146" t="s">
        <v>252</v>
      </c>
      <c r="E46" s="147" t="s">
        <v>24</v>
      </c>
      <c r="F46" s="160" t="s">
        <v>856</v>
      </c>
      <c r="G46" s="293" t="s">
        <v>32</v>
      </c>
      <c r="H46" s="299" t="s">
        <v>13</v>
      </c>
      <c r="I46" s="297"/>
      <c r="J46" s="293"/>
      <c r="K46" s="201"/>
      <c r="L46" s="201"/>
      <c r="M46" s="201"/>
      <c r="N46" s="201"/>
      <c r="O46" s="201"/>
      <c r="P46" s="293"/>
      <c r="Q46" s="296"/>
    </row>
    <row r="47" spans="2:17" ht="112.5" x14ac:dyDescent="0.25">
      <c r="B47" s="292" t="s">
        <v>5</v>
      </c>
      <c r="C47" s="145"/>
      <c r="D47" s="146" t="s">
        <v>253</v>
      </c>
      <c r="E47" s="147" t="s">
        <v>24</v>
      </c>
      <c r="F47" s="166" t="s">
        <v>857</v>
      </c>
      <c r="G47" s="293" t="s">
        <v>32</v>
      </c>
      <c r="H47" s="299" t="s">
        <v>13</v>
      </c>
      <c r="I47" s="297"/>
      <c r="J47" s="293"/>
      <c r="K47" s="201"/>
      <c r="L47" s="201"/>
      <c r="M47" s="201"/>
      <c r="N47" s="201"/>
      <c r="O47" s="201"/>
      <c r="P47" s="293"/>
      <c r="Q47" s="296"/>
    </row>
    <row r="48" spans="2:17" ht="120.75" customHeight="1" x14ac:dyDescent="0.25">
      <c r="B48" s="292" t="s">
        <v>5</v>
      </c>
      <c r="C48" s="145"/>
      <c r="D48" s="146" t="s">
        <v>254</v>
      </c>
      <c r="E48" s="147" t="s">
        <v>24</v>
      </c>
      <c r="F48" s="160" t="s">
        <v>858</v>
      </c>
      <c r="G48" s="293" t="s">
        <v>32</v>
      </c>
      <c r="H48" s="299" t="s">
        <v>13</v>
      </c>
      <c r="I48" s="297"/>
      <c r="J48" s="293"/>
      <c r="K48" s="201"/>
      <c r="L48" s="201"/>
      <c r="M48" s="201"/>
      <c r="N48" s="201"/>
      <c r="O48" s="201"/>
      <c r="P48" s="293"/>
      <c r="Q48" s="296"/>
    </row>
    <row r="49" spans="2:17" ht="135" x14ac:dyDescent="0.25">
      <c r="B49" s="292" t="s">
        <v>5</v>
      </c>
      <c r="C49" s="145"/>
      <c r="D49" s="146" t="s">
        <v>255</v>
      </c>
      <c r="E49" s="147" t="s">
        <v>24</v>
      </c>
      <c r="F49" s="166" t="s">
        <v>859</v>
      </c>
      <c r="G49" s="293" t="s">
        <v>32</v>
      </c>
      <c r="H49" s="299" t="s">
        <v>13</v>
      </c>
      <c r="I49" s="297"/>
      <c r="J49" s="293"/>
      <c r="K49" s="201"/>
      <c r="L49" s="201"/>
      <c r="M49" s="201"/>
      <c r="N49" s="201"/>
      <c r="O49" s="201"/>
      <c r="P49" s="293"/>
      <c r="Q49" s="296"/>
    </row>
    <row r="50" spans="2:17" ht="168.75" x14ac:dyDescent="0.25">
      <c r="B50" s="292" t="s">
        <v>5</v>
      </c>
      <c r="C50" s="145"/>
      <c r="D50" s="146" t="s">
        <v>256</v>
      </c>
      <c r="E50" s="147" t="s">
        <v>24</v>
      </c>
      <c r="F50" s="160" t="s">
        <v>860</v>
      </c>
      <c r="G50" s="293" t="s">
        <v>32</v>
      </c>
      <c r="H50" s="299" t="s">
        <v>13</v>
      </c>
      <c r="I50" s="297"/>
      <c r="J50" s="293"/>
      <c r="K50" s="201"/>
      <c r="L50" s="201"/>
      <c r="M50" s="201"/>
      <c r="N50" s="201"/>
      <c r="O50" s="201"/>
      <c r="P50" s="293"/>
      <c r="Q50" s="296"/>
    </row>
    <row r="51" spans="2:17" ht="159" customHeight="1" x14ac:dyDescent="0.25">
      <c r="B51" s="292" t="s">
        <v>5</v>
      </c>
      <c r="C51" s="145"/>
      <c r="D51" s="146" t="s">
        <v>257</v>
      </c>
      <c r="E51" s="147" t="s">
        <v>24</v>
      </c>
      <c r="F51" s="166" t="s">
        <v>861</v>
      </c>
      <c r="G51" s="293" t="s">
        <v>32</v>
      </c>
      <c r="H51" s="299" t="s">
        <v>13</v>
      </c>
      <c r="I51" s="297"/>
      <c r="J51" s="293"/>
      <c r="K51" s="201"/>
      <c r="L51" s="201"/>
      <c r="M51" s="201"/>
      <c r="N51" s="201"/>
      <c r="O51" s="201"/>
      <c r="P51" s="293"/>
      <c r="Q51" s="296"/>
    </row>
    <row r="52" spans="2:17" ht="78.75" x14ac:dyDescent="0.25">
      <c r="B52" s="292" t="s">
        <v>5</v>
      </c>
      <c r="C52" s="148" t="s">
        <v>862</v>
      </c>
      <c r="D52" s="149" t="s">
        <v>258</v>
      </c>
      <c r="E52" s="150" t="s">
        <v>25</v>
      </c>
      <c r="F52" s="165" t="s">
        <v>651</v>
      </c>
      <c r="G52" s="298" t="s">
        <v>32</v>
      </c>
      <c r="H52" s="299" t="s">
        <v>11</v>
      </c>
      <c r="I52" s="300"/>
      <c r="J52" s="328">
        <v>44036</v>
      </c>
      <c r="K52" s="202" t="s">
        <v>1481</v>
      </c>
      <c r="L52" s="202"/>
      <c r="M52" s="202"/>
      <c r="N52" s="202"/>
      <c r="O52" s="202" t="s">
        <v>1306</v>
      </c>
      <c r="P52" s="298" t="s">
        <v>639</v>
      </c>
      <c r="Q52" s="301" t="s">
        <v>644</v>
      </c>
    </row>
    <row r="53" spans="2:17" ht="67.5" x14ac:dyDescent="0.25">
      <c r="B53" s="292" t="s">
        <v>5</v>
      </c>
      <c r="C53" s="148"/>
      <c r="D53" s="149" t="s">
        <v>259</v>
      </c>
      <c r="E53" s="150" t="s">
        <v>25</v>
      </c>
      <c r="F53" s="165" t="s">
        <v>863</v>
      </c>
      <c r="G53" s="298" t="s">
        <v>32</v>
      </c>
      <c r="H53" s="299" t="s">
        <v>13</v>
      </c>
      <c r="I53" s="300"/>
      <c r="J53" s="298"/>
      <c r="K53" s="202"/>
      <c r="L53" s="202"/>
      <c r="M53" s="202"/>
      <c r="N53" s="202"/>
      <c r="O53" s="202"/>
      <c r="P53" s="298"/>
      <c r="Q53" s="301"/>
    </row>
    <row r="54" spans="2:17" ht="66.75" customHeight="1" x14ac:dyDescent="0.25">
      <c r="B54" s="292" t="s">
        <v>5</v>
      </c>
      <c r="C54" s="148"/>
      <c r="D54" s="149" t="s">
        <v>260</v>
      </c>
      <c r="E54" s="150" t="s">
        <v>25</v>
      </c>
      <c r="F54" s="165" t="s">
        <v>652</v>
      </c>
      <c r="G54" s="298" t="s">
        <v>32</v>
      </c>
      <c r="H54" s="299" t="s">
        <v>13</v>
      </c>
      <c r="I54" s="300"/>
      <c r="J54" s="298"/>
      <c r="K54" s="202"/>
      <c r="L54" s="202"/>
      <c r="M54" s="202"/>
      <c r="N54" s="202"/>
      <c r="O54" s="202"/>
      <c r="P54" s="298"/>
      <c r="Q54" s="301"/>
    </row>
    <row r="55" spans="2:17" ht="78.75" x14ac:dyDescent="0.25">
      <c r="B55" s="292" t="s">
        <v>5</v>
      </c>
      <c r="C55" s="148"/>
      <c r="D55" s="149" t="s">
        <v>261</v>
      </c>
      <c r="E55" s="150" t="s">
        <v>25</v>
      </c>
      <c r="F55" s="165" t="s">
        <v>653</v>
      </c>
      <c r="G55" s="298" t="s">
        <v>32</v>
      </c>
      <c r="H55" s="299" t="s">
        <v>13</v>
      </c>
      <c r="I55" s="300"/>
      <c r="J55" s="298"/>
      <c r="K55" s="202"/>
      <c r="L55" s="202"/>
      <c r="M55" s="202"/>
      <c r="N55" s="202"/>
      <c r="O55" s="202"/>
      <c r="P55" s="298"/>
      <c r="Q55" s="301"/>
    </row>
    <row r="56" spans="2:17" ht="67.5" x14ac:dyDescent="0.25">
      <c r="B56" s="292" t="s">
        <v>5</v>
      </c>
      <c r="C56" s="148"/>
      <c r="D56" s="149" t="s">
        <v>262</v>
      </c>
      <c r="E56" s="150" t="s">
        <v>25</v>
      </c>
      <c r="F56" s="165" t="s">
        <v>654</v>
      </c>
      <c r="G56" s="298" t="s">
        <v>32</v>
      </c>
      <c r="H56" s="299" t="s">
        <v>13</v>
      </c>
      <c r="I56" s="300"/>
      <c r="J56" s="298"/>
      <c r="K56" s="202"/>
      <c r="L56" s="202"/>
      <c r="M56" s="202"/>
      <c r="N56" s="202"/>
      <c r="O56" s="202"/>
      <c r="P56" s="298"/>
      <c r="Q56" s="301"/>
    </row>
    <row r="57" spans="2:17" ht="162.75" customHeight="1" x14ac:dyDescent="0.25">
      <c r="B57" s="292" t="s">
        <v>5</v>
      </c>
      <c r="C57" s="145" t="s">
        <v>864</v>
      </c>
      <c r="D57" s="146" t="s">
        <v>263</v>
      </c>
      <c r="E57" s="147" t="s">
        <v>24</v>
      </c>
      <c r="F57" s="166" t="s">
        <v>865</v>
      </c>
      <c r="G57" s="293" t="s">
        <v>32</v>
      </c>
      <c r="H57" s="299" t="s">
        <v>13</v>
      </c>
      <c r="I57" s="297"/>
      <c r="J57" s="293"/>
      <c r="K57" s="201"/>
      <c r="L57" s="201"/>
      <c r="M57" s="201"/>
      <c r="N57" s="201"/>
      <c r="O57" s="201"/>
      <c r="P57" s="293"/>
      <c r="Q57" s="296"/>
    </row>
    <row r="58" spans="2:17" ht="130.5" customHeight="1" x14ac:dyDescent="0.25">
      <c r="B58" s="292" t="s">
        <v>5</v>
      </c>
      <c r="C58" s="145"/>
      <c r="D58" s="146" t="s">
        <v>264</v>
      </c>
      <c r="E58" s="147" t="s">
        <v>24</v>
      </c>
      <c r="F58" s="166" t="s">
        <v>866</v>
      </c>
      <c r="G58" s="293" t="s">
        <v>32</v>
      </c>
      <c r="H58" s="299" t="s">
        <v>13</v>
      </c>
      <c r="I58" s="297"/>
      <c r="J58" s="293"/>
      <c r="K58" s="201"/>
      <c r="L58" s="201"/>
      <c r="M58" s="201"/>
      <c r="N58" s="201"/>
      <c r="O58" s="201"/>
      <c r="P58" s="293"/>
      <c r="Q58" s="296"/>
    </row>
    <row r="59" spans="2:17" ht="131.25" customHeight="1" x14ac:dyDescent="0.25">
      <c r="B59" s="292" t="s">
        <v>5</v>
      </c>
      <c r="C59" s="145"/>
      <c r="D59" s="146" t="s">
        <v>265</v>
      </c>
      <c r="E59" s="147" t="s">
        <v>24</v>
      </c>
      <c r="F59" s="303" t="s">
        <v>867</v>
      </c>
      <c r="G59" s="293" t="s">
        <v>32</v>
      </c>
      <c r="H59" s="299" t="s">
        <v>13</v>
      </c>
      <c r="I59" s="297"/>
      <c r="J59" s="293"/>
      <c r="K59" s="201"/>
      <c r="L59" s="201"/>
      <c r="M59" s="201"/>
      <c r="N59" s="201"/>
      <c r="O59" s="201"/>
      <c r="P59" s="293"/>
      <c r="Q59" s="296"/>
    </row>
    <row r="60" spans="2:17" ht="131.44999999999999" customHeight="1" x14ac:dyDescent="0.25">
      <c r="B60" s="292" t="s">
        <v>5</v>
      </c>
      <c r="C60" s="145"/>
      <c r="D60" s="146" t="s">
        <v>266</v>
      </c>
      <c r="E60" s="147" t="s">
        <v>24</v>
      </c>
      <c r="F60" s="160" t="s">
        <v>868</v>
      </c>
      <c r="G60" s="293" t="s">
        <v>32</v>
      </c>
      <c r="H60" s="299" t="s">
        <v>13</v>
      </c>
      <c r="I60" s="297"/>
      <c r="J60" s="293"/>
      <c r="K60" s="201"/>
      <c r="L60" s="201"/>
      <c r="M60" s="201"/>
      <c r="N60" s="201"/>
      <c r="O60" s="201"/>
      <c r="P60" s="293"/>
      <c r="Q60" s="296"/>
    </row>
    <row r="61" spans="2:17" ht="132" customHeight="1" x14ac:dyDescent="0.25">
      <c r="B61" s="292" t="s">
        <v>5</v>
      </c>
      <c r="C61" s="145"/>
      <c r="D61" s="146" t="s">
        <v>267</v>
      </c>
      <c r="E61" s="147" t="s">
        <v>24</v>
      </c>
      <c r="F61" s="160" t="s">
        <v>869</v>
      </c>
      <c r="G61" s="293" t="s">
        <v>32</v>
      </c>
      <c r="H61" s="299" t="s">
        <v>13</v>
      </c>
      <c r="I61" s="297"/>
      <c r="J61" s="293"/>
      <c r="K61" s="201"/>
      <c r="L61" s="201"/>
      <c r="M61" s="201"/>
      <c r="N61" s="201"/>
      <c r="O61" s="201"/>
      <c r="P61" s="293"/>
      <c r="Q61" s="296"/>
    </row>
    <row r="62" spans="2:17" ht="33.75" x14ac:dyDescent="0.25">
      <c r="B62" s="304" t="s">
        <v>38</v>
      </c>
      <c r="C62" s="148" t="s">
        <v>655</v>
      </c>
      <c r="D62" s="149" t="s">
        <v>268</v>
      </c>
      <c r="E62" s="150" t="s">
        <v>24</v>
      </c>
      <c r="F62" s="165" t="s">
        <v>656</v>
      </c>
      <c r="G62" s="298" t="s">
        <v>32</v>
      </c>
      <c r="H62" s="299" t="s">
        <v>11</v>
      </c>
      <c r="I62" s="300"/>
      <c r="J62" s="298"/>
      <c r="K62" s="202"/>
      <c r="L62" s="202"/>
      <c r="M62" s="202"/>
      <c r="N62" s="202"/>
      <c r="O62" s="202" t="s">
        <v>1306</v>
      </c>
      <c r="P62" s="298"/>
      <c r="Q62" s="301"/>
    </row>
    <row r="63" spans="2:17" ht="33.75" x14ac:dyDescent="0.25">
      <c r="B63" s="304" t="s">
        <v>38</v>
      </c>
      <c r="C63" s="145" t="s">
        <v>657</v>
      </c>
      <c r="D63" s="146" t="s">
        <v>269</v>
      </c>
      <c r="E63" s="147" t="s">
        <v>24</v>
      </c>
      <c r="F63" s="166" t="s">
        <v>658</v>
      </c>
      <c r="G63" s="293" t="s">
        <v>32</v>
      </c>
      <c r="H63" s="294" t="s">
        <v>13</v>
      </c>
      <c r="I63" s="297"/>
      <c r="J63" s="293"/>
      <c r="K63" s="201"/>
      <c r="L63" s="201"/>
      <c r="M63" s="201"/>
      <c r="N63" s="201"/>
      <c r="O63" s="201"/>
      <c r="P63" s="293"/>
      <c r="Q63" s="296"/>
    </row>
    <row r="64" spans="2:17" ht="54.95" customHeight="1" x14ac:dyDescent="0.25">
      <c r="B64" s="292" t="s">
        <v>3</v>
      </c>
      <c r="C64" s="148" t="s">
        <v>870</v>
      </c>
      <c r="D64" s="149" t="s">
        <v>270</v>
      </c>
      <c r="E64" s="150" t="s">
        <v>24</v>
      </c>
      <c r="F64" s="165" t="s">
        <v>271</v>
      </c>
      <c r="G64" s="298" t="s">
        <v>32</v>
      </c>
      <c r="H64" s="299" t="s">
        <v>11</v>
      </c>
      <c r="I64" s="300"/>
      <c r="J64" s="328">
        <v>44035</v>
      </c>
      <c r="K64" s="202" t="s">
        <v>1489</v>
      </c>
      <c r="L64" s="204"/>
      <c r="M64" s="202"/>
      <c r="N64" s="202"/>
      <c r="O64" s="202"/>
      <c r="P64" s="298" t="s">
        <v>639</v>
      </c>
      <c r="Q64" s="301" t="s">
        <v>643</v>
      </c>
    </row>
    <row r="65" spans="2:17" ht="45" x14ac:dyDescent="0.25">
      <c r="B65" s="292" t="s">
        <v>3</v>
      </c>
      <c r="C65" s="148"/>
      <c r="D65" s="149" t="s">
        <v>276</v>
      </c>
      <c r="E65" s="150" t="s">
        <v>24</v>
      </c>
      <c r="F65" s="165" t="s">
        <v>272</v>
      </c>
      <c r="G65" s="298" t="s">
        <v>32</v>
      </c>
      <c r="H65" s="299" t="s">
        <v>13</v>
      </c>
      <c r="I65" s="300"/>
      <c r="J65" s="298"/>
      <c r="K65" s="202"/>
      <c r="L65" s="202"/>
      <c r="M65" s="202"/>
      <c r="N65" s="202"/>
      <c r="O65" s="202"/>
      <c r="P65" s="298"/>
      <c r="Q65" s="301"/>
    </row>
    <row r="66" spans="2:17" ht="44.25" customHeight="1" x14ac:dyDescent="0.25">
      <c r="B66" s="292" t="s">
        <v>3</v>
      </c>
      <c r="C66" s="148"/>
      <c r="D66" s="149" t="s">
        <v>277</v>
      </c>
      <c r="E66" s="150" t="s">
        <v>24</v>
      </c>
      <c r="F66" s="165" t="s">
        <v>871</v>
      </c>
      <c r="G66" s="298" t="s">
        <v>32</v>
      </c>
      <c r="H66" s="299" t="s">
        <v>13</v>
      </c>
      <c r="I66" s="300"/>
      <c r="J66" s="298"/>
      <c r="K66" s="202"/>
      <c r="L66" s="202"/>
      <c r="M66" s="202"/>
      <c r="N66" s="202"/>
      <c r="O66" s="202"/>
      <c r="P66" s="298"/>
      <c r="Q66" s="301"/>
    </row>
    <row r="67" spans="2:17" ht="56.45" customHeight="1" x14ac:dyDescent="0.25">
      <c r="B67" s="292" t="s">
        <v>3</v>
      </c>
      <c r="C67" s="148"/>
      <c r="D67" s="149" t="s">
        <v>278</v>
      </c>
      <c r="E67" s="150" t="s">
        <v>24</v>
      </c>
      <c r="F67" s="165" t="s">
        <v>273</v>
      </c>
      <c r="G67" s="298" t="s">
        <v>32</v>
      </c>
      <c r="H67" s="299" t="s">
        <v>13</v>
      </c>
      <c r="I67" s="300"/>
      <c r="J67" s="298"/>
      <c r="K67" s="202"/>
      <c r="L67" s="202"/>
      <c r="M67" s="202"/>
      <c r="N67" s="202"/>
      <c r="O67" s="202"/>
      <c r="P67" s="298"/>
      <c r="Q67" s="301"/>
    </row>
    <row r="68" spans="2:17" ht="45" x14ac:dyDescent="0.25">
      <c r="B68" s="292" t="s">
        <v>3</v>
      </c>
      <c r="C68" s="148"/>
      <c r="D68" s="149" t="s">
        <v>279</v>
      </c>
      <c r="E68" s="150" t="s">
        <v>24</v>
      </c>
      <c r="F68" s="165" t="s">
        <v>274</v>
      </c>
      <c r="G68" s="298" t="s">
        <v>32</v>
      </c>
      <c r="H68" s="299" t="s">
        <v>13</v>
      </c>
      <c r="I68" s="300"/>
      <c r="J68" s="298"/>
      <c r="K68" s="202"/>
      <c r="L68" s="202"/>
      <c r="M68" s="202"/>
      <c r="N68" s="202"/>
      <c r="O68" s="202"/>
      <c r="P68" s="298"/>
      <c r="Q68" s="301"/>
    </row>
    <row r="69" spans="2:17" ht="45" x14ac:dyDescent="0.25">
      <c r="B69" s="292" t="s">
        <v>3</v>
      </c>
      <c r="C69" s="148"/>
      <c r="D69" s="149" t="s">
        <v>280</v>
      </c>
      <c r="E69" s="150" t="s">
        <v>24</v>
      </c>
      <c r="F69" s="165" t="s">
        <v>275</v>
      </c>
      <c r="G69" s="298" t="s">
        <v>32</v>
      </c>
      <c r="H69" s="299" t="s">
        <v>13</v>
      </c>
      <c r="I69" s="300"/>
      <c r="J69" s="298"/>
      <c r="K69" s="202"/>
      <c r="L69" s="202"/>
      <c r="M69" s="202"/>
      <c r="N69" s="202"/>
      <c r="O69" s="202"/>
      <c r="P69" s="298"/>
      <c r="Q69" s="301"/>
    </row>
    <row r="70" spans="2:17" ht="101.25" x14ac:dyDescent="0.25">
      <c r="B70" s="292" t="s">
        <v>3</v>
      </c>
      <c r="C70" s="145" t="s">
        <v>872</v>
      </c>
      <c r="D70" s="146" t="s">
        <v>281</v>
      </c>
      <c r="E70" s="147" t="s">
        <v>25</v>
      </c>
      <c r="F70" s="160" t="s">
        <v>873</v>
      </c>
      <c r="G70" s="293" t="s">
        <v>32</v>
      </c>
      <c r="H70" s="294" t="s">
        <v>11</v>
      </c>
      <c r="I70" s="297"/>
      <c r="J70" s="327">
        <v>44035</v>
      </c>
      <c r="K70" s="201" t="s">
        <v>1490</v>
      </c>
      <c r="L70" s="201"/>
      <c r="M70" s="201"/>
      <c r="N70" s="201"/>
      <c r="O70" s="201" t="s">
        <v>1306</v>
      </c>
      <c r="P70" s="293" t="s">
        <v>639</v>
      </c>
      <c r="Q70" s="296" t="s">
        <v>643</v>
      </c>
    </row>
    <row r="71" spans="2:17" ht="101.25" x14ac:dyDescent="0.25">
      <c r="B71" s="292" t="s">
        <v>3</v>
      </c>
      <c r="C71" s="145"/>
      <c r="D71" s="146" t="s">
        <v>282</v>
      </c>
      <c r="E71" s="147" t="s">
        <v>25</v>
      </c>
      <c r="F71" s="160" t="s">
        <v>874</v>
      </c>
      <c r="G71" s="293" t="s">
        <v>32</v>
      </c>
      <c r="H71" s="294" t="s">
        <v>12</v>
      </c>
      <c r="I71" s="297"/>
      <c r="J71" s="327"/>
      <c r="K71" s="201"/>
      <c r="L71" s="201"/>
      <c r="M71" s="201"/>
      <c r="N71" s="201"/>
      <c r="O71" s="201"/>
      <c r="P71" s="293"/>
      <c r="Q71" s="296"/>
    </row>
    <row r="72" spans="2:17" ht="112.5" x14ac:dyDescent="0.25">
      <c r="B72" s="292" t="s">
        <v>3</v>
      </c>
      <c r="C72" s="145"/>
      <c r="D72" s="146" t="s">
        <v>283</v>
      </c>
      <c r="E72" s="147" t="s">
        <v>25</v>
      </c>
      <c r="F72" s="160" t="s">
        <v>875</v>
      </c>
      <c r="G72" s="293" t="s">
        <v>32</v>
      </c>
      <c r="H72" s="294" t="s">
        <v>12</v>
      </c>
      <c r="I72" s="297"/>
      <c r="J72" s="293"/>
      <c r="K72" s="201"/>
      <c r="L72" s="201"/>
      <c r="M72" s="201"/>
      <c r="N72" s="201"/>
      <c r="O72" s="201"/>
      <c r="P72" s="293"/>
      <c r="Q72" s="296"/>
    </row>
    <row r="73" spans="2:17" ht="101.25" x14ac:dyDescent="0.25">
      <c r="B73" s="292" t="s">
        <v>3</v>
      </c>
      <c r="C73" s="145"/>
      <c r="D73" s="146" t="s">
        <v>284</v>
      </c>
      <c r="E73" s="147" t="s">
        <v>25</v>
      </c>
      <c r="F73" s="160" t="s">
        <v>876</v>
      </c>
      <c r="G73" s="293" t="s">
        <v>32</v>
      </c>
      <c r="H73" s="294" t="s">
        <v>13</v>
      </c>
      <c r="I73" s="297"/>
      <c r="J73" s="293"/>
      <c r="K73" s="201"/>
      <c r="L73" s="201"/>
      <c r="M73" s="201"/>
      <c r="N73" s="201"/>
      <c r="O73" s="201"/>
      <c r="P73" s="293"/>
      <c r="Q73" s="296"/>
    </row>
    <row r="74" spans="2:17" ht="45" x14ac:dyDescent="0.25">
      <c r="B74" s="292" t="s">
        <v>3</v>
      </c>
      <c r="C74" s="145"/>
      <c r="D74" s="146" t="s">
        <v>285</v>
      </c>
      <c r="E74" s="147" t="s">
        <v>25</v>
      </c>
      <c r="F74" s="166" t="s">
        <v>659</v>
      </c>
      <c r="G74" s="293" t="s">
        <v>32</v>
      </c>
      <c r="H74" s="294" t="s">
        <v>13</v>
      </c>
      <c r="I74" s="297"/>
      <c r="J74" s="293"/>
      <c r="K74" s="201"/>
      <c r="L74" s="201"/>
      <c r="M74" s="201"/>
      <c r="N74" s="201"/>
      <c r="O74" s="201"/>
      <c r="P74" s="293"/>
      <c r="Q74" s="296"/>
    </row>
    <row r="75" spans="2:17" ht="101.25" x14ac:dyDescent="0.25">
      <c r="B75" s="292" t="s">
        <v>3</v>
      </c>
      <c r="C75" s="148" t="s">
        <v>877</v>
      </c>
      <c r="D75" s="149" t="s">
        <v>286</v>
      </c>
      <c r="E75" s="150" t="s">
        <v>25</v>
      </c>
      <c r="F75" s="165" t="s">
        <v>878</v>
      </c>
      <c r="G75" s="298" t="s">
        <v>32</v>
      </c>
      <c r="H75" s="299" t="s">
        <v>11</v>
      </c>
      <c r="I75" s="300"/>
      <c r="J75" s="328"/>
      <c r="K75" s="202"/>
      <c r="L75" s="202"/>
      <c r="M75" s="202"/>
      <c r="N75" s="202"/>
      <c r="O75" s="202" t="s">
        <v>1306</v>
      </c>
      <c r="P75" s="298"/>
      <c r="Q75" s="301"/>
    </row>
    <row r="76" spans="2:17" ht="112.5" x14ac:dyDescent="0.25">
      <c r="B76" s="292" t="s">
        <v>3</v>
      </c>
      <c r="C76" s="153"/>
      <c r="D76" s="149" t="s">
        <v>287</v>
      </c>
      <c r="E76" s="150" t="s">
        <v>25</v>
      </c>
      <c r="F76" s="165" t="s">
        <v>879</v>
      </c>
      <c r="G76" s="298" t="s">
        <v>32</v>
      </c>
      <c r="H76" s="299" t="s">
        <v>11</v>
      </c>
      <c r="I76" s="300"/>
      <c r="J76" s="328">
        <v>44036</v>
      </c>
      <c r="K76" s="202" t="s">
        <v>1491</v>
      </c>
      <c r="L76" s="202"/>
      <c r="M76" s="202"/>
      <c r="N76" s="202"/>
      <c r="O76" s="202" t="s">
        <v>1306</v>
      </c>
      <c r="P76" s="298" t="s">
        <v>639</v>
      </c>
      <c r="Q76" s="301" t="s">
        <v>643</v>
      </c>
    </row>
    <row r="77" spans="2:17" ht="101.25" x14ac:dyDescent="0.25">
      <c r="B77" s="292" t="s">
        <v>3</v>
      </c>
      <c r="C77" s="153"/>
      <c r="D77" s="149" t="s">
        <v>288</v>
      </c>
      <c r="E77" s="150" t="s">
        <v>25</v>
      </c>
      <c r="F77" s="165" t="s">
        <v>880</v>
      </c>
      <c r="G77" s="298" t="s">
        <v>32</v>
      </c>
      <c r="H77" s="299" t="s">
        <v>13</v>
      </c>
      <c r="I77" s="300"/>
      <c r="J77" s="298"/>
      <c r="K77" s="202"/>
      <c r="L77" s="202"/>
      <c r="M77" s="202"/>
      <c r="N77" s="202"/>
      <c r="O77" s="202"/>
      <c r="P77" s="298"/>
      <c r="Q77" s="301"/>
    </row>
    <row r="78" spans="2:17" ht="56.25" x14ac:dyDescent="0.25">
      <c r="B78" s="292" t="s">
        <v>3</v>
      </c>
      <c r="C78" s="153"/>
      <c r="D78" s="149" t="s">
        <v>289</v>
      </c>
      <c r="E78" s="150" t="s">
        <v>25</v>
      </c>
      <c r="F78" s="165" t="s">
        <v>660</v>
      </c>
      <c r="G78" s="298" t="s">
        <v>32</v>
      </c>
      <c r="H78" s="299" t="s">
        <v>13</v>
      </c>
      <c r="I78" s="300"/>
      <c r="J78" s="298"/>
      <c r="K78" s="202"/>
      <c r="L78" s="202"/>
      <c r="M78" s="202"/>
      <c r="N78" s="202"/>
      <c r="O78" s="202"/>
      <c r="P78" s="298"/>
      <c r="Q78" s="301"/>
    </row>
    <row r="79" spans="2:17" ht="90" x14ac:dyDescent="0.25">
      <c r="B79" s="304" t="s">
        <v>6</v>
      </c>
      <c r="C79" s="145" t="s">
        <v>881</v>
      </c>
      <c r="D79" s="146" t="s">
        <v>290</v>
      </c>
      <c r="E79" s="147" t="s">
        <v>24</v>
      </c>
      <c r="F79" s="160" t="s">
        <v>882</v>
      </c>
      <c r="G79" s="293" t="s">
        <v>32</v>
      </c>
      <c r="H79" s="294" t="s">
        <v>13</v>
      </c>
      <c r="I79" s="297"/>
      <c r="J79" s="293"/>
      <c r="K79" s="201"/>
      <c r="L79" s="201"/>
      <c r="M79" s="201"/>
      <c r="N79" s="201"/>
      <c r="O79" s="201"/>
      <c r="P79" s="293"/>
      <c r="Q79" s="296"/>
    </row>
    <row r="80" spans="2:17" ht="180" x14ac:dyDescent="0.25">
      <c r="B80" s="304" t="s">
        <v>6</v>
      </c>
      <c r="C80" s="145"/>
      <c r="D80" s="146" t="s">
        <v>291</v>
      </c>
      <c r="E80" s="147" t="s">
        <v>24</v>
      </c>
      <c r="F80" s="160" t="s">
        <v>883</v>
      </c>
      <c r="G80" s="293" t="s">
        <v>32</v>
      </c>
      <c r="H80" s="294" t="s">
        <v>13</v>
      </c>
      <c r="I80" s="297"/>
      <c r="J80" s="293"/>
      <c r="K80" s="201"/>
      <c r="L80" s="201"/>
      <c r="M80" s="201"/>
      <c r="N80" s="201"/>
      <c r="O80" s="201"/>
      <c r="P80" s="293"/>
      <c r="Q80" s="296"/>
    </row>
    <row r="81" spans="2:17" ht="123.75" x14ac:dyDescent="0.25">
      <c r="B81" s="304" t="s">
        <v>6</v>
      </c>
      <c r="C81" s="145"/>
      <c r="D81" s="146" t="s">
        <v>292</v>
      </c>
      <c r="E81" s="147" t="s">
        <v>24</v>
      </c>
      <c r="F81" s="160" t="s">
        <v>884</v>
      </c>
      <c r="G81" s="293" t="s">
        <v>32</v>
      </c>
      <c r="H81" s="294" t="s">
        <v>13</v>
      </c>
      <c r="I81" s="297"/>
      <c r="J81" s="293"/>
      <c r="K81" s="201"/>
      <c r="L81" s="201"/>
      <c r="M81" s="201"/>
      <c r="N81" s="201"/>
      <c r="O81" s="201"/>
      <c r="P81" s="293"/>
      <c r="Q81" s="296"/>
    </row>
    <row r="82" spans="2:17" ht="44.45" customHeight="1" x14ac:dyDescent="0.25">
      <c r="B82" s="304" t="s">
        <v>6</v>
      </c>
      <c r="C82" s="148" t="s">
        <v>885</v>
      </c>
      <c r="D82" s="149" t="s">
        <v>293</v>
      </c>
      <c r="E82" s="150" t="s">
        <v>24</v>
      </c>
      <c r="F82" s="165" t="s">
        <v>886</v>
      </c>
      <c r="G82" s="298" t="s">
        <v>32</v>
      </c>
      <c r="H82" s="294" t="s">
        <v>13</v>
      </c>
      <c r="I82" s="300"/>
      <c r="J82" s="298"/>
      <c r="K82" s="202"/>
      <c r="L82" s="202"/>
      <c r="M82" s="202"/>
      <c r="N82" s="202"/>
      <c r="O82" s="202"/>
      <c r="P82" s="298"/>
      <c r="Q82" s="301"/>
    </row>
    <row r="83" spans="2:17" ht="101.25" x14ac:dyDescent="0.25">
      <c r="B83" s="304" t="s">
        <v>6</v>
      </c>
      <c r="C83" s="148"/>
      <c r="D83" s="149" t="s">
        <v>294</v>
      </c>
      <c r="E83" s="150" t="s">
        <v>24</v>
      </c>
      <c r="F83" s="153" t="s">
        <v>887</v>
      </c>
      <c r="G83" s="298" t="s">
        <v>32</v>
      </c>
      <c r="H83" s="294" t="s">
        <v>13</v>
      </c>
      <c r="I83" s="300"/>
      <c r="J83" s="298"/>
      <c r="K83" s="202"/>
      <c r="L83" s="202"/>
      <c r="M83" s="202"/>
      <c r="N83" s="202"/>
      <c r="O83" s="202"/>
      <c r="P83" s="298"/>
      <c r="Q83" s="301"/>
    </row>
    <row r="84" spans="2:17" ht="78.75" x14ac:dyDescent="0.25">
      <c r="B84" s="304" t="s">
        <v>6</v>
      </c>
      <c r="C84" s="148"/>
      <c r="D84" s="149" t="s">
        <v>295</v>
      </c>
      <c r="E84" s="150" t="s">
        <v>24</v>
      </c>
      <c r="F84" s="153" t="s">
        <v>888</v>
      </c>
      <c r="G84" s="298" t="s">
        <v>32</v>
      </c>
      <c r="H84" s="294" t="s">
        <v>13</v>
      </c>
      <c r="I84" s="300"/>
      <c r="J84" s="298"/>
      <c r="K84" s="202"/>
      <c r="L84" s="202"/>
      <c r="M84" s="202"/>
      <c r="N84" s="202"/>
      <c r="O84" s="202"/>
      <c r="P84" s="298"/>
      <c r="Q84" s="301"/>
    </row>
    <row r="85" spans="2:17" ht="90" x14ac:dyDescent="0.25">
      <c r="B85" s="304" t="s">
        <v>6</v>
      </c>
      <c r="C85" s="145" t="s">
        <v>889</v>
      </c>
      <c r="D85" s="146" t="s">
        <v>296</v>
      </c>
      <c r="E85" s="147" t="s">
        <v>24</v>
      </c>
      <c r="F85" s="160" t="s">
        <v>890</v>
      </c>
      <c r="G85" s="293" t="s">
        <v>32</v>
      </c>
      <c r="H85" s="294" t="s">
        <v>13</v>
      </c>
      <c r="I85" s="297"/>
      <c r="J85" s="293"/>
      <c r="K85" s="201"/>
      <c r="L85" s="201"/>
      <c r="M85" s="201"/>
      <c r="N85" s="201"/>
      <c r="O85" s="201"/>
      <c r="P85" s="293"/>
      <c r="Q85" s="296"/>
    </row>
    <row r="86" spans="2:17" ht="54.95" customHeight="1" x14ac:dyDescent="0.25">
      <c r="B86" s="304" t="s">
        <v>6</v>
      </c>
      <c r="C86" s="145"/>
      <c r="D86" s="146" t="s">
        <v>297</v>
      </c>
      <c r="E86" s="147" t="s">
        <v>24</v>
      </c>
      <c r="F86" s="166" t="s">
        <v>661</v>
      </c>
      <c r="G86" s="293" t="s">
        <v>32</v>
      </c>
      <c r="H86" s="294" t="s">
        <v>13</v>
      </c>
      <c r="I86" s="297"/>
      <c r="J86" s="293"/>
      <c r="K86" s="201"/>
      <c r="L86" s="201"/>
      <c r="M86" s="201"/>
      <c r="N86" s="201"/>
      <c r="O86" s="201"/>
      <c r="P86" s="293"/>
      <c r="Q86" s="296"/>
    </row>
    <row r="87" spans="2:17" ht="45" x14ac:dyDescent="0.25">
      <c r="B87" s="304" t="s">
        <v>6</v>
      </c>
      <c r="C87" s="148" t="s">
        <v>891</v>
      </c>
      <c r="D87" s="149" t="s">
        <v>298</v>
      </c>
      <c r="E87" s="150" t="s">
        <v>24</v>
      </c>
      <c r="F87" s="165" t="s">
        <v>891</v>
      </c>
      <c r="G87" s="298" t="s">
        <v>32</v>
      </c>
      <c r="H87" s="294" t="s">
        <v>13</v>
      </c>
      <c r="I87" s="300"/>
      <c r="J87" s="298"/>
      <c r="K87" s="202"/>
      <c r="L87" s="202"/>
      <c r="M87" s="202"/>
      <c r="N87" s="202"/>
      <c r="O87" s="202"/>
      <c r="P87" s="298"/>
      <c r="Q87" s="301"/>
    </row>
    <row r="88" spans="2:17" ht="78.75" x14ac:dyDescent="0.25">
      <c r="B88" s="304" t="s">
        <v>6</v>
      </c>
      <c r="C88" s="145" t="s">
        <v>892</v>
      </c>
      <c r="D88" s="146" t="s">
        <v>299</v>
      </c>
      <c r="E88" s="147" t="s">
        <v>25</v>
      </c>
      <c r="F88" s="160" t="s">
        <v>893</v>
      </c>
      <c r="G88" s="293" t="s">
        <v>32</v>
      </c>
      <c r="H88" s="294" t="s">
        <v>13</v>
      </c>
      <c r="I88" s="297"/>
      <c r="J88" s="293"/>
      <c r="K88" s="201"/>
      <c r="L88" s="201"/>
      <c r="M88" s="201"/>
      <c r="N88" s="201"/>
      <c r="O88" s="201"/>
      <c r="P88" s="293"/>
      <c r="Q88" s="296"/>
    </row>
    <row r="89" spans="2:17" ht="67.5" x14ac:dyDescent="0.25">
      <c r="B89" s="304" t="s">
        <v>6</v>
      </c>
      <c r="C89" s="145"/>
      <c r="D89" s="146" t="s">
        <v>300</v>
      </c>
      <c r="E89" s="147" t="s">
        <v>25</v>
      </c>
      <c r="F89" s="160" t="s">
        <v>894</v>
      </c>
      <c r="G89" s="293" t="s">
        <v>32</v>
      </c>
      <c r="H89" s="294" t="s">
        <v>13</v>
      </c>
      <c r="I89" s="297"/>
      <c r="J89" s="293"/>
      <c r="K89" s="201"/>
      <c r="L89" s="201"/>
      <c r="M89" s="201"/>
      <c r="N89" s="201"/>
      <c r="O89" s="201"/>
      <c r="P89" s="293"/>
      <c r="Q89" s="296"/>
    </row>
    <row r="90" spans="2:17" ht="33.75" x14ac:dyDescent="0.25">
      <c r="B90" s="304" t="s">
        <v>6</v>
      </c>
      <c r="C90" s="148" t="s">
        <v>895</v>
      </c>
      <c r="D90" s="149" t="s">
        <v>301</v>
      </c>
      <c r="E90" s="150" t="s">
        <v>25</v>
      </c>
      <c r="F90" s="165" t="s">
        <v>896</v>
      </c>
      <c r="G90" s="298" t="s">
        <v>32</v>
      </c>
      <c r="H90" s="294" t="s">
        <v>13</v>
      </c>
      <c r="I90" s="300"/>
      <c r="J90" s="298"/>
      <c r="K90" s="202"/>
      <c r="L90" s="202"/>
      <c r="M90" s="202"/>
      <c r="N90" s="202"/>
      <c r="O90" s="202"/>
      <c r="P90" s="298"/>
      <c r="Q90" s="301"/>
    </row>
    <row r="91" spans="2:17" ht="33.75" x14ac:dyDescent="0.25">
      <c r="B91" s="304" t="s">
        <v>6</v>
      </c>
      <c r="C91" s="148"/>
      <c r="D91" s="149" t="s">
        <v>302</v>
      </c>
      <c r="E91" s="150" t="s">
        <v>25</v>
      </c>
      <c r="F91" s="165" t="s">
        <v>897</v>
      </c>
      <c r="G91" s="298" t="s">
        <v>32</v>
      </c>
      <c r="H91" s="294" t="s">
        <v>13</v>
      </c>
      <c r="I91" s="300"/>
      <c r="J91" s="298"/>
      <c r="K91" s="202"/>
      <c r="L91" s="202"/>
      <c r="M91" s="202"/>
      <c r="N91" s="202"/>
      <c r="O91" s="202"/>
      <c r="P91" s="298"/>
      <c r="Q91" s="301"/>
    </row>
    <row r="92" spans="2:17" ht="56.25" x14ac:dyDescent="0.25">
      <c r="B92" s="304" t="s">
        <v>6</v>
      </c>
      <c r="C92" s="155" t="s">
        <v>898</v>
      </c>
      <c r="D92" s="156" t="s">
        <v>303</v>
      </c>
      <c r="E92" s="157" t="s">
        <v>24</v>
      </c>
      <c r="F92" s="305" t="s">
        <v>314</v>
      </c>
      <c r="G92" s="293" t="s">
        <v>32</v>
      </c>
      <c r="H92" s="294" t="s">
        <v>13</v>
      </c>
      <c r="I92" s="297"/>
      <c r="J92" s="293"/>
      <c r="K92" s="201"/>
      <c r="L92" s="201"/>
      <c r="M92" s="201"/>
      <c r="N92" s="201"/>
      <c r="O92" s="201"/>
      <c r="P92" s="293"/>
      <c r="Q92" s="296"/>
    </row>
    <row r="93" spans="2:17" ht="90" x14ac:dyDescent="0.25">
      <c r="B93" s="304" t="s">
        <v>6</v>
      </c>
      <c r="C93" s="148" t="s">
        <v>899</v>
      </c>
      <c r="D93" s="149" t="s">
        <v>304</v>
      </c>
      <c r="E93" s="150" t="s">
        <v>24</v>
      </c>
      <c r="F93" s="153" t="s">
        <v>900</v>
      </c>
      <c r="G93" s="298" t="s">
        <v>32</v>
      </c>
      <c r="H93" s="294" t="s">
        <v>13</v>
      </c>
      <c r="I93" s="300"/>
      <c r="J93" s="298"/>
      <c r="K93" s="202"/>
      <c r="L93" s="202"/>
      <c r="M93" s="202"/>
      <c r="N93" s="202"/>
      <c r="O93" s="202"/>
      <c r="P93" s="298"/>
      <c r="Q93" s="301"/>
    </row>
    <row r="94" spans="2:17" ht="78.75" x14ac:dyDescent="0.25">
      <c r="B94" s="304" t="s">
        <v>6</v>
      </c>
      <c r="C94" s="148"/>
      <c r="D94" s="149" t="s">
        <v>305</v>
      </c>
      <c r="E94" s="150" t="s">
        <v>24</v>
      </c>
      <c r="F94" s="153" t="s">
        <v>901</v>
      </c>
      <c r="G94" s="298" t="s">
        <v>32</v>
      </c>
      <c r="H94" s="294" t="s">
        <v>13</v>
      </c>
      <c r="I94" s="300"/>
      <c r="J94" s="298"/>
      <c r="K94" s="202"/>
      <c r="L94" s="202"/>
      <c r="M94" s="202"/>
      <c r="N94" s="202"/>
      <c r="O94" s="202"/>
      <c r="P94" s="298"/>
      <c r="Q94" s="301"/>
    </row>
    <row r="95" spans="2:17" ht="46.5" customHeight="1" x14ac:dyDescent="0.25">
      <c r="B95" s="304" t="s">
        <v>6</v>
      </c>
      <c r="C95" s="145" t="s">
        <v>902</v>
      </c>
      <c r="D95" s="146" t="s">
        <v>306</v>
      </c>
      <c r="E95" s="147" t="s">
        <v>24</v>
      </c>
      <c r="F95" s="166" t="s">
        <v>315</v>
      </c>
      <c r="G95" s="293" t="s">
        <v>32</v>
      </c>
      <c r="H95" s="294" t="s">
        <v>13</v>
      </c>
      <c r="I95" s="297"/>
      <c r="J95" s="293"/>
      <c r="K95" s="201"/>
      <c r="L95" s="201"/>
      <c r="M95" s="201"/>
      <c r="N95" s="201"/>
      <c r="O95" s="201"/>
      <c r="P95" s="293"/>
      <c r="Q95" s="296"/>
    </row>
    <row r="96" spans="2:17" ht="125.25" customHeight="1" x14ac:dyDescent="0.25">
      <c r="B96" s="304" t="s">
        <v>6</v>
      </c>
      <c r="C96" s="148" t="s">
        <v>903</v>
      </c>
      <c r="D96" s="149" t="s">
        <v>307</v>
      </c>
      <c r="E96" s="150" t="s">
        <v>24</v>
      </c>
      <c r="F96" s="153" t="s">
        <v>904</v>
      </c>
      <c r="G96" s="298" t="s">
        <v>32</v>
      </c>
      <c r="H96" s="294" t="s">
        <v>13</v>
      </c>
      <c r="I96" s="300"/>
      <c r="J96" s="298"/>
      <c r="K96" s="202"/>
      <c r="L96" s="202"/>
      <c r="M96" s="202"/>
      <c r="N96" s="202"/>
      <c r="O96" s="202"/>
      <c r="P96" s="298"/>
      <c r="Q96" s="301"/>
    </row>
    <row r="97" spans="2:17" ht="33.75" x14ac:dyDescent="0.25">
      <c r="B97" s="304" t="s">
        <v>6</v>
      </c>
      <c r="C97" s="145" t="s">
        <v>905</v>
      </c>
      <c r="D97" s="146" t="s">
        <v>308</v>
      </c>
      <c r="E97" s="147" t="s">
        <v>24</v>
      </c>
      <c r="F97" s="166" t="s">
        <v>316</v>
      </c>
      <c r="G97" s="293" t="s">
        <v>32</v>
      </c>
      <c r="H97" s="294" t="s">
        <v>13</v>
      </c>
      <c r="I97" s="297"/>
      <c r="J97" s="293"/>
      <c r="K97" s="201"/>
      <c r="L97" s="201"/>
      <c r="M97" s="201"/>
      <c r="N97" s="201"/>
      <c r="O97" s="201"/>
      <c r="P97" s="293"/>
      <c r="Q97" s="296"/>
    </row>
    <row r="98" spans="2:17" ht="81.95" customHeight="1" x14ac:dyDescent="0.25">
      <c r="B98" s="304" t="s">
        <v>6</v>
      </c>
      <c r="C98" s="145"/>
      <c r="D98" s="146" t="s">
        <v>309</v>
      </c>
      <c r="E98" s="147" t="s">
        <v>24</v>
      </c>
      <c r="F98" s="166" t="s">
        <v>906</v>
      </c>
      <c r="G98" s="293" t="s">
        <v>32</v>
      </c>
      <c r="H98" s="294" t="s">
        <v>13</v>
      </c>
      <c r="I98" s="297"/>
      <c r="J98" s="293"/>
      <c r="K98" s="201"/>
      <c r="L98" s="201"/>
      <c r="M98" s="201"/>
      <c r="N98" s="201"/>
      <c r="O98" s="201"/>
      <c r="P98" s="293"/>
      <c r="Q98" s="296"/>
    </row>
    <row r="99" spans="2:17" ht="81.95" customHeight="1" x14ac:dyDescent="0.25">
      <c r="B99" s="304" t="s">
        <v>6</v>
      </c>
      <c r="C99" s="145"/>
      <c r="D99" s="146" t="s">
        <v>662</v>
      </c>
      <c r="E99" s="147" t="s">
        <v>24</v>
      </c>
      <c r="F99" s="166" t="s">
        <v>907</v>
      </c>
      <c r="G99" s="293" t="s">
        <v>32</v>
      </c>
      <c r="H99" s="294" t="s">
        <v>13</v>
      </c>
      <c r="I99" s="297"/>
      <c r="J99" s="293"/>
      <c r="K99" s="201"/>
      <c r="L99" s="201"/>
      <c r="M99" s="201"/>
      <c r="N99" s="201"/>
      <c r="O99" s="201"/>
      <c r="P99" s="293"/>
      <c r="Q99" s="296"/>
    </row>
    <row r="100" spans="2:17" ht="84" customHeight="1" x14ac:dyDescent="0.25">
      <c r="B100" s="304" t="s">
        <v>6</v>
      </c>
      <c r="C100" s="148" t="s">
        <v>908</v>
      </c>
      <c r="D100" s="149" t="s">
        <v>310</v>
      </c>
      <c r="E100" s="150" t="s">
        <v>24</v>
      </c>
      <c r="F100" s="165" t="s">
        <v>909</v>
      </c>
      <c r="G100" s="298" t="s">
        <v>32</v>
      </c>
      <c r="H100" s="294" t="s">
        <v>13</v>
      </c>
      <c r="I100" s="300"/>
      <c r="J100" s="298"/>
      <c r="K100" s="202"/>
      <c r="L100" s="202"/>
      <c r="M100" s="202"/>
      <c r="N100" s="202"/>
      <c r="O100" s="202"/>
      <c r="P100" s="298"/>
      <c r="Q100" s="301"/>
    </row>
    <row r="101" spans="2:17" ht="82.5" customHeight="1" x14ac:dyDescent="0.25">
      <c r="B101" s="304" t="s">
        <v>6</v>
      </c>
      <c r="C101" s="148"/>
      <c r="D101" s="149" t="s">
        <v>311</v>
      </c>
      <c r="E101" s="150" t="s">
        <v>24</v>
      </c>
      <c r="F101" s="165" t="s">
        <v>910</v>
      </c>
      <c r="G101" s="298" t="s">
        <v>32</v>
      </c>
      <c r="H101" s="294" t="s">
        <v>13</v>
      </c>
      <c r="I101" s="300"/>
      <c r="J101" s="298"/>
      <c r="K101" s="202"/>
      <c r="L101" s="202"/>
      <c r="M101" s="202"/>
      <c r="N101" s="202"/>
      <c r="O101" s="202"/>
      <c r="P101" s="298"/>
      <c r="Q101" s="301"/>
    </row>
    <row r="102" spans="2:17" ht="103.5" customHeight="1" x14ac:dyDescent="0.25">
      <c r="B102" s="304" t="s">
        <v>6</v>
      </c>
      <c r="C102" s="145" t="s">
        <v>911</v>
      </c>
      <c r="D102" s="146" t="s">
        <v>312</v>
      </c>
      <c r="E102" s="147" t="s">
        <v>24</v>
      </c>
      <c r="F102" s="160" t="s">
        <v>912</v>
      </c>
      <c r="G102" s="293" t="s">
        <v>32</v>
      </c>
      <c r="H102" s="294" t="s">
        <v>13</v>
      </c>
      <c r="I102" s="297"/>
      <c r="J102" s="293"/>
      <c r="K102" s="201"/>
      <c r="L102" s="201"/>
      <c r="M102" s="201"/>
      <c r="N102" s="201"/>
      <c r="O102" s="201"/>
      <c r="P102" s="293"/>
      <c r="Q102" s="296"/>
    </row>
    <row r="103" spans="2:17" ht="112.5" x14ac:dyDescent="0.25">
      <c r="B103" s="304" t="s">
        <v>6</v>
      </c>
      <c r="C103" s="145"/>
      <c r="D103" s="146" t="s">
        <v>313</v>
      </c>
      <c r="E103" s="147" t="s">
        <v>24</v>
      </c>
      <c r="F103" s="160" t="s">
        <v>913</v>
      </c>
      <c r="G103" s="293" t="s">
        <v>32</v>
      </c>
      <c r="H103" s="294" t="s">
        <v>13</v>
      </c>
      <c r="I103" s="297"/>
      <c r="J103" s="293"/>
      <c r="K103" s="201"/>
      <c r="L103" s="201"/>
      <c r="M103" s="201"/>
      <c r="N103" s="201"/>
      <c r="O103" s="201"/>
      <c r="P103" s="293"/>
      <c r="Q103" s="296"/>
    </row>
    <row r="104" spans="2:17" ht="22.5" x14ac:dyDescent="0.25">
      <c r="B104" s="292" t="s">
        <v>9</v>
      </c>
      <c r="C104" s="148" t="s">
        <v>914</v>
      </c>
      <c r="D104" s="149" t="s">
        <v>317</v>
      </c>
      <c r="E104" s="150" t="s">
        <v>24</v>
      </c>
      <c r="F104" s="165" t="s">
        <v>663</v>
      </c>
      <c r="G104" s="298" t="s">
        <v>32</v>
      </c>
      <c r="H104" s="294" t="s">
        <v>13</v>
      </c>
      <c r="I104" s="300"/>
      <c r="J104" s="298"/>
      <c r="K104" s="202"/>
      <c r="L104" s="202"/>
      <c r="M104" s="202"/>
      <c r="N104" s="202"/>
      <c r="O104" s="202"/>
      <c r="P104" s="298"/>
      <c r="Q104" s="301"/>
    </row>
    <row r="105" spans="2:17" ht="22.5" x14ac:dyDescent="0.25">
      <c r="B105" s="292" t="s">
        <v>9</v>
      </c>
      <c r="C105" s="145" t="s">
        <v>915</v>
      </c>
      <c r="D105" s="146" t="s">
        <v>318</v>
      </c>
      <c r="E105" s="147" t="s">
        <v>24</v>
      </c>
      <c r="F105" s="166" t="s">
        <v>915</v>
      </c>
      <c r="G105" s="293" t="s">
        <v>32</v>
      </c>
      <c r="H105" s="294" t="s">
        <v>13</v>
      </c>
      <c r="I105" s="297"/>
      <c r="J105" s="293"/>
      <c r="K105" s="201"/>
      <c r="L105" s="201"/>
      <c r="M105" s="201"/>
      <c r="N105" s="201"/>
      <c r="O105" s="201"/>
      <c r="P105" s="293"/>
      <c r="Q105" s="296"/>
    </row>
    <row r="106" spans="2:17" ht="56.25" x14ac:dyDescent="0.25">
      <c r="B106" s="292" t="s">
        <v>9</v>
      </c>
      <c r="C106" s="148" t="s">
        <v>664</v>
      </c>
      <c r="D106" s="149" t="s">
        <v>319</v>
      </c>
      <c r="E106" s="150" t="s">
        <v>24</v>
      </c>
      <c r="F106" s="153" t="s">
        <v>916</v>
      </c>
      <c r="G106" s="298" t="s">
        <v>32</v>
      </c>
      <c r="H106" s="294" t="s">
        <v>13</v>
      </c>
      <c r="I106" s="300"/>
      <c r="J106" s="298"/>
      <c r="K106" s="202"/>
      <c r="L106" s="202"/>
      <c r="M106" s="202"/>
      <c r="N106" s="202"/>
      <c r="O106" s="202"/>
      <c r="P106" s="298"/>
      <c r="Q106" s="301"/>
    </row>
    <row r="107" spans="2:17" ht="33.75" x14ac:dyDescent="0.25">
      <c r="B107" s="292" t="s">
        <v>9</v>
      </c>
      <c r="C107" s="145" t="s">
        <v>917</v>
      </c>
      <c r="D107" s="146" t="s">
        <v>320</v>
      </c>
      <c r="E107" s="147" t="s">
        <v>24</v>
      </c>
      <c r="F107" s="166" t="s">
        <v>917</v>
      </c>
      <c r="G107" s="293" t="s">
        <v>32</v>
      </c>
      <c r="H107" s="294" t="s">
        <v>13</v>
      </c>
      <c r="I107" s="297"/>
      <c r="J107" s="293"/>
      <c r="K107" s="201"/>
      <c r="L107" s="201"/>
      <c r="M107" s="201"/>
      <c r="N107" s="201"/>
      <c r="O107" s="201"/>
      <c r="P107" s="293"/>
      <c r="Q107" s="296"/>
    </row>
    <row r="108" spans="2:17" ht="45" customHeight="1" x14ac:dyDescent="0.25">
      <c r="B108" s="292" t="s">
        <v>9</v>
      </c>
      <c r="C108" s="148" t="s">
        <v>918</v>
      </c>
      <c r="D108" s="149" t="s">
        <v>321</v>
      </c>
      <c r="E108" s="150" t="s">
        <v>24</v>
      </c>
      <c r="F108" s="165" t="s">
        <v>919</v>
      </c>
      <c r="G108" s="298" t="s">
        <v>32</v>
      </c>
      <c r="H108" s="294" t="s">
        <v>13</v>
      </c>
      <c r="I108" s="300"/>
      <c r="J108" s="298"/>
      <c r="K108" s="202"/>
      <c r="L108" s="202"/>
      <c r="M108" s="202"/>
      <c r="N108" s="202"/>
      <c r="O108" s="202"/>
      <c r="P108" s="298"/>
      <c r="Q108" s="301"/>
    </row>
    <row r="109" spans="2:17" ht="90" x14ac:dyDescent="0.25">
      <c r="B109" s="292" t="s">
        <v>9</v>
      </c>
      <c r="C109" s="145" t="s">
        <v>322</v>
      </c>
      <c r="D109" s="146" t="s">
        <v>323</v>
      </c>
      <c r="E109" s="147" t="s">
        <v>24</v>
      </c>
      <c r="F109" s="166" t="s">
        <v>920</v>
      </c>
      <c r="G109" s="293" t="s">
        <v>32</v>
      </c>
      <c r="H109" s="294" t="s">
        <v>13</v>
      </c>
      <c r="I109" s="297"/>
      <c r="J109" s="293"/>
      <c r="K109" s="201"/>
      <c r="L109" s="201"/>
      <c r="M109" s="201"/>
      <c r="N109" s="201"/>
      <c r="O109" s="201"/>
      <c r="P109" s="293"/>
      <c r="Q109" s="296"/>
    </row>
    <row r="110" spans="2:17" ht="90" x14ac:dyDescent="0.25">
      <c r="B110" s="292" t="s">
        <v>9</v>
      </c>
      <c r="C110" s="145"/>
      <c r="D110" s="146" t="s">
        <v>324</v>
      </c>
      <c r="E110" s="147" t="s">
        <v>24</v>
      </c>
      <c r="F110" s="166" t="s">
        <v>921</v>
      </c>
      <c r="G110" s="293" t="s">
        <v>32</v>
      </c>
      <c r="H110" s="294" t="s">
        <v>13</v>
      </c>
      <c r="I110" s="297"/>
      <c r="J110" s="293"/>
      <c r="K110" s="201"/>
      <c r="L110" s="201"/>
      <c r="M110" s="201"/>
      <c r="N110" s="201"/>
      <c r="O110" s="201"/>
      <c r="P110" s="293"/>
      <c r="Q110" s="296"/>
    </row>
    <row r="111" spans="2:17" ht="45" x14ac:dyDescent="0.25">
      <c r="B111" s="292" t="s">
        <v>9</v>
      </c>
      <c r="C111" s="145"/>
      <c r="D111" s="146" t="s">
        <v>665</v>
      </c>
      <c r="E111" s="147" t="s">
        <v>24</v>
      </c>
      <c r="F111" s="166" t="s">
        <v>922</v>
      </c>
      <c r="G111" s="293" t="s">
        <v>32</v>
      </c>
      <c r="H111" s="294" t="s">
        <v>13</v>
      </c>
      <c r="I111" s="297"/>
      <c r="J111" s="293"/>
      <c r="K111" s="201"/>
      <c r="L111" s="201"/>
      <c r="M111" s="201"/>
      <c r="N111" s="201"/>
      <c r="O111" s="201"/>
      <c r="P111" s="293"/>
      <c r="Q111" s="296"/>
    </row>
    <row r="112" spans="2:17" ht="90" x14ac:dyDescent="0.25">
      <c r="B112" s="292" t="s">
        <v>9</v>
      </c>
      <c r="C112" s="148" t="s">
        <v>923</v>
      </c>
      <c r="D112" s="149" t="s">
        <v>325</v>
      </c>
      <c r="E112" s="150" t="s">
        <v>24</v>
      </c>
      <c r="F112" s="165" t="s">
        <v>924</v>
      </c>
      <c r="G112" s="298" t="s">
        <v>32</v>
      </c>
      <c r="H112" s="294" t="s">
        <v>13</v>
      </c>
      <c r="I112" s="300"/>
      <c r="J112" s="298"/>
      <c r="K112" s="202"/>
      <c r="L112" s="202"/>
      <c r="M112" s="202"/>
      <c r="N112" s="202"/>
      <c r="O112" s="202"/>
      <c r="P112" s="298"/>
      <c r="Q112" s="301"/>
    </row>
    <row r="113" spans="2:17" ht="101.25" x14ac:dyDescent="0.25">
      <c r="B113" s="292" t="s">
        <v>9</v>
      </c>
      <c r="C113" s="148"/>
      <c r="D113" s="149" t="s">
        <v>326</v>
      </c>
      <c r="E113" s="150" t="s">
        <v>24</v>
      </c>
      <c r="F113" s="165" t="s">
        <v>925</v>
      </c>
      <c r="G113" s="298" t="s">
        <v>32</v>
      </c>
      <c r="H113" s="294" t="s">
        <v>13</v>
      </c>
      <c r="I113" s="300"/>
      <c r="J113" s="298"/>
      <c r="K113" s="202"/>
      <c r="L113" s="202"/>
      <c r="M113" s="202"/>
      <c r="N113" s="202"/>
      <c r="O113" s="202"/>
      <c r="P113" s="298"/>
      <c r="Q113" s="301"/>
    </row>
    <row r="114" spans="2:17" ht="83.25" customHeight="1" x14ac:dyDescent="0.25">
      <c r="B114" s="292" t="s">
        <v>9</v>
      </c>
      <c r="C114" s="148"/>
      <c r="D114" s="149" t="s">
        <v>327</v>
      </c>
      <c r="E114" s="150" t="s">
        <v>24</v>
      </c>
      <c r="F114" s="165" t="s">
        <v>926</v>
      </c>
      <c r="G114" s="298" t="s">
        <v>32</v>
      </c>
      <c r="H114" s="294" t="s">
        <v>13</v>
      </c>
      <c r="I114" s="300"/>
      <c r="J114" s="298"/>
      <c r="K114" s="202"/>
      <c r="L114" s="202"/>
      <c r="M114" s="202"/>
      <c r="N114" s="202"/>
      <c r="O114" s="202"/>
      <c r="P114" s="298"/>
      <c r="Q114" s="301"/>
    </row>
    <row r="115" spans="2:17" ht="72.95" customHeight="1" x14ac:dyDescent="0.25">
      <c r="B115" s="292" t="s">
        <v>9</v>
      </c>
      <c r="C115" s="148"/>
      <c r="D115" s="149" t="s">
        <v>328</v>
      </c>
      <c r="E115" s="150" t="s">
        <v>24</v>
      </c>
      <c r="F115" s="165" t="s">
        <v>927</v>
      </c>
      <c r="G115" s="298" t="s">
        <v>32</v>
      </c>
      <c r="H115" s="294" t="s">
        <v>13</v>
      </c>
      <c r="I115" s="300"/>
      <c r="J115" s="298"/>
      <c r="K115" s="202"/>
      <c r="L115" s="202"/>
      <c r="M115" s="202"/>
      <c r="N115" s="202"/>
      <c r="O115" s="202"/>
      <c r="P115" s="298"/>
      <c r="Q115" s="301"/>
    </row>
    <row r="116" spans="2:17" ht="112.5" x14ac:dyDescent="0.25">
      <c r="B116" s="292" t="s">
        <v>9</v>
      </c>
      <c r="C116" s="148"/>
      <c r="D116" s="149" t="s">
        <v>666</v>
      </c>
      <c r="E116" s="150" t="s">
        <v>24</v>
      </c>
      <c r="F116" s="165" t="s">
        <v>928</v>
      </c>
      <c r="G116" s="298" t="s">
        <v>32</v>
      </c>
      <c r="H116" s="294" t="s">
        <v>13</v>
      </c>
      <c r="I116" s="300"/>
      <c r="J116" s="298"/>
      <c r="K116" s="202"/>
      <c r="L116" s="202"/>
      <c r="M116" s="202"/>
      <c r="N116" s="202"/>
      <c r="O116" s="202"/>
      <c r="P116" s="298"/>
      <c r="Q116" s="301"/>
    </row>
    <row r="117" spans="2:17" ht="92.45" customHeight="1" x14ac:dyDescent="0.25">
      <c r="B117" s="292" t="s">
        <v>9</v>
      </c>
      <c r="C117" s="145" t="s">
        <v>929</v>
      </c>
      <c r="D117" s="146" t="s">
        <v>329</v>
      </c>
      <c r="E117" s="147" t="s">
        <v>24</v>
      </c>
      <c r="F117" s="160" t="s">
        <v>930</v>
      </c>
      <c r="G117" s="293" t="s">
        <v>32</v>
      </c>
      <c r="H117" s="294" t="s">
        <v>13</v>
      </c>
      <c r="I117" s="297"/>
      <c r="J117" s="293"/>
      <c r="K117" s="201"/>
      <c r="L117" s="201"/>
      <c r="M117" s="201"/>
      <c r="N117" s="201"/>
      <c r="O117" s="201"/>
      <c r="P117" s="293"/>
      <c r="Q117" s="296"/>
    </row>
    <row r="118" spans="2:17" ht="90" x14ac:dyDescent="0.25">
      <c r="B118" s="304" t="s">
        <v>330</v>
      </c>
      <c r="C118" s="148" t="s">
        <v>931</v>
      </c>
      <c r="D118" s="149" t="s">
        <v>331</v>
      </c>
      <c r="E118" s="150" t="s">
        <v>24</v>
      </c>
      <c r="F118" s="165" t="s">
        <v>932</v>
      </c>
      <c r="G118" s="298" t="s">
        <v>32</v>
      </c>
      <c r="H118" s="299" t="s">
        <v>11</v>
      </c>
      <c r="I118" s="300"/>
      <c r="J118" s="328">
        <v>44036</v>
      </c>
      <c r="K118" s="202" t="s">
        <v>1492</v>
      </c>
      <c r="L118" s="202" t="s">
        <v>1494</v>
      </c>
      <c r="M118" s="202" t="s">
        <v>1493</v>
      </c>
      <c r="N118" s="202"/>
      <c r="O118" s="202" t="s">
        <v>1306</v>
      </c>
      <c r="P118" s="298" t="s">
        <v>638</v>
      </c>
      <c r="Q118" s="301" t="s">
        <v>644</v>
      </c>
    </row>
    <row r="119" spans="2:17" ht="78.75" x14ac:dyDescent="0.25">
      <c r="B119" s="304" t="s">
        <v>330</v>
      </c>
      <c r="C119" s="148"/>
      <c r="D119" s="149" t="s">
        <v>332</v>
      </c>
      <c r="E119" s="150" t="s">
        <v>24</v>
      </c>
      <c r="F119" s="165" t="s">
        <v>933</v>
      </c>
      <c r="G119" s="298" t="s">
        <v>32</v>
      </c>
      <c r="H119" s="299" t="s">
        <v>13</v>
      </c>
      <c r="I119" s="300"/>
      <c r="J119" s="298"/>
      <c r="K119" s="202"/>
      <c r="L119" s="202"/>
      <c r="M119" s="202"/>
      <c r="N119" s="202"/>
      <c r="O119" s="202"/>
      <c r="P119" s="298"/>
      <c r="Q119" s="301"/>
    </row>
    <row r="120" spans="2:17" ht="78.75" x14ac:dyDescent="0.25">
      <c r="B120" s="304" t="s">
        <v>330</v>
      </c>
      <c r="C120" s="148"/>
      <c r="D120" s="149" t="s">
        <v>333</v>
      </c>
      <c r="E120" s="150" t="s">
        <v>24</v>
      </c>
      <c r="F120" s="165" t="s">
        <v>934</v>
      </c>
      <c r="G120" s="298" t="s">
        <v>32</v>
      </c>
      <c r="H120" s="299" t="s">
        <v>13</v>
      </c>
      <c r="I120" s="300"/>
      <c r="J120" s="298"/>
      <c r="K120" s="202"/>
      <c r="L120" s="202"/>
      <c r="M120" s="202"/>
      <c r="N120" s="202"/>
      <c r="O120" s="202"/>
      <c r="P120" s="298"/>
      <c r="Q120" s="301"/>
    </row>
    <row r="121" spans="2:17" ht="78.75" x14ac:dyDescent="0.25">
      <c r="B121" s="304" t="s">
        <v>330</v>
      </c>
      <c r="C121" s="148"/>
      <c r="D121" s="149" t="s">
        <v>667</v>
      </c>
      <c r="E121" s="150" t="s">
        <v>24</v>
      </c>
      <c r="F121" s="165" t="s">
        <v>935</v>
      </c>
      <c r="G121" s="298" t="s">
        <v>32</v>
      </c>
      <c r="H121" s="299" t="s">
        <v>13</v>
      </c>
      <c r="I121" s="300"/>
      <c r="J121" s="298"/>
      <c r="K121" s="202"/>
      <c r="L121" s="202"/>
      <c r="M121" s="202"/>
      <c r="N121" s="202"/>
      <c r="O121" s="202"/>
      <c r="P121" s="298"/>
      <c r="Q121" s="301"/>
    </row>
    <row r="122" spans="2:17" ht="67.5" x14ac:dyDescent="0.25">
      <c r="B122" s="304" t="s">
        <v>330</v>
      </c>
      <c r="C122" s="148"/>
      <c r="D122" s="149" t="s">
        <v>668</v>
      </c>
      <c r="E122" s="150" t="s">
        <v>24</v>
      </c>
      <c r="F122" s="165" t="s">
        <v>936</v>
      </c>
      <c r="G122" s="298" t="s">
        <v>32</v>
      </c>
      <c r="H122" s="299" t="s">
        <v>11</v>
      </c>
      <c r="I122" s="300"/>
      <c r="J122" s="328">
        <v>44036</v>
      </c>
      <c r="K122" s="202" t="s">
        <v>1495</v>
      </c>
      <c r="L122" s="202" t="s">
        <v>1496</v>
      </c>
      <c r="M122" s="202" t="s">
        <v>1497</v>
      </c>
      <c r="N122" s="202"/>
      <c r="O122" s="202" t="s">
        <v>1306</v>
      </c>
      <c r="P122" s="298" t="s">
        <v>639</v>
      </c>
      <c r="Q122" s="301" t="s">
        <v>643</v>
      </c>
    </row>
    <row r="123" spans="2:17" ht="135.94999999999999" customHeight="1" x14ac:dyDescent="0.25">
      <c r="B123" s="304" t="s">
        <v>330</v>
      </c>
      <c r="C123" s="145" t="s">
        <v>937</v>
      </c>
      <c r="D123" s="146" t="s">
        <v>334</v>
      </c>
      <c r="E123" s="147" t="s">
        <v>24</v>
      </c>
      <c r="F123" s="166" t="s">
        <v>669</v>
      </c>
      <c r="G123" s="293" t="s">
        <v>32</v>
      </c>
      <c r="H123" s="299" t="s">
        <v>11</v>
      </c>
      <c r="I123" s="297"/>
      <c r="J123" s="327">
        <v>44036</v>
      </c>
      <c r="K123" s="201" t="s">
        <v>1492</v>
      </c>
      <c r="L123" s="201" t="s">
        <v>1494</v>
      </c>
      <c r="M123" s="201"/>
      <c r="N123" s="201"/>
      <c r="O123" s="201"/>
      <c r="P123" s="293" t="s">
        <v>638</v>
      </c>
      <c r="Q123" s="296" t="s">
        <v>644</v>
      </c>
    </row>
    <row r="124" spans="2:17" ht="409.5" x14ac:dyDescent="0.25">
      <c r="B124" s="292" t="s">
        <v>8</v>
      </c>
      <c r="C124" s="148" t="s">
        <v>938</v>
      </c>
      <c r="D124" s="149" t="s">
        <v>335</v>
      </c>
      <c r="E124" s="150" t="s">
        <v>24</v>
      </c>
      <c r="F124" s="153" t="s">
        <v>939</v>
      </c>
      <c r="G124" s="298" t="s">
        <v>32</v>
      </c>
      <c r="H124" s="299" t="s">
        <v>11</v>
      </c>
      <c r="I124" s="300"/>
      <c r="J124" s="328">
        <v>44029</v>
      </c>
      <c r="K124" s="202" t="s">
        <v>1477</v>
      </c>
      <c r="L124" s="202" t="s">
        <v>1478</v>
      </c>
      <c r="M124" s="202"/>
      <c r="N124" s="202"/>
      <c r="O124" s="202" t="s">
        <v>1306</v>
      </c>
      <c r="P124" s="298" t="s">
        <v>639</v>
      </c>
      <c r="Q124" s="301" t="s">
        <v>643</v>
      </c>
    </row>
    <row r="125" spans="2:17" ht="72.75" customHeight="1" x14ac:dyDescent="0.25">
      <c r="B125" s="292" t="s">
        <v>8</v>
      </c>
      <c r="C125" s="148"/>
      <c r="D125" s="149" t="s">
        <v>336</v>
      </c>
      <c r="E125" s="150" t="s">
        <v>24</v>
      </c>
      <c r="F125" s="165" t="s">
        <v>940</v>
      </c>
      <c r="G125" s="298" t="s">
        <v>32</v>
      </c>
      <c r="H125" s="299" t="s">
        <v>11</v>
      </c>
      <c r="I125" s="300"/>
      <c r="J125" s="328">
        <v>44029</v>
      </c>
      <c r="K125" s="202" t="s">
        <v>1326</v>
      </c>
      <c r="L125" s="202"/>
      <c r="M125" s="202"/>
      <c r="N125" s="202"/>
      <c r="O125" s="202" t="s">
        <v>1306</v>
      </c>
      <c r="P125" s="298" t="s">
        <v>639</v>
      </c>
      <c r="Q125" s="301" t="s">
        <v>643</v>
      </c>
    </row>
    <row r="126" spans="2:17" ht="78.75" x14ac:dyDescent="0.25">
      <c r="B126" s="292" t="s">
        <v>8</v>
      </c>
      <c r="C126" s="148"/>
      <c r="D126" s="149" t="s">
        <v>337</v>
      </c>
      <c r="E126" s="150" t="s">
        <v>24</v>
      </c>
      <c r="F126" s="153" t="s">
        <v>941</v>
      </c>
      <c r="G126" s="298" t="s">
        <v>32</v>
      </c>
      <c r="H126" s="299" t="s">
        <v>11</v>
      </c>
      <c r="I126" s="300"/>
      <c r="J126" s="328">
        <v>44029</v>
      </c>
      <c r="K126" s="202" t="s">
        <v>1326</v>
      </c>
      <c r="L126" s="202"/>
      <c r="M126" s="202"/>
      <c r="N126" s="202"/>
      <c r="O126" s="202" t="s">
        <v>1306</v>
      </c>
      <c r="P126" s="298" t="s">
        <v>639</v>
      </c>
      <c r="Q126" s="301" t="s">
        <v>643</v>
      </c>
    </row>
    <row r="127" spans="2:17" ht="191.25" x14ac:dyDescent="0.25">
      <c r="B127" s="292" t="s">
        <v>8</v>
      </c>
      <c r="C127" s="145" t="s">
        <v>942</v>
      </c>
      <c r="D127" s="146" t="s">
        <v>338</v>
      </c>
      <c r="E127" s="147" t="s">
        <v>24</v>
      </c>
      <c r="F127" s="160" t="s">
        <v>943</v>
      </c>
      <c r="G127" s="293" t="s">
        <v>32</v>
      </c>
      <c r="H127" s="299" t="s">
        <v>12</v>
      </c>
      <c r="I127" s="297"/>
      <c r="J127" s="293"/>
      <c r="K127" s="201"/>
      <c r="L127" s="201"/>
      <c r="M127" s="201"/>
      <c r="N127" s="201"/>
      <c r="O127" s="201"/>
      <c r="P127" s="293"/>
      <c r="Q127" s="296"/>
    </row>
    <row r="128" spans="2:17" ht="78.75" x14ac:dyDescent="0.25">
      <c r="B128" s="292" t="s">
        <v>8</v>
      </c>
      <c r="C128" s="145"/>
      <c r="D128" s="146" t="s">
        <v>339</v>
      </c>
      <c r="E128" s="147" t="s">
        <v>24</v>
      </c>
      <c r="F128" s="151" t="s">
        <v>944</v>
      </c>
      <c r="G128" s="293" t="s">
        <v>32</v>
      </c>
      <c r="H128" s="299" t="s">
        <v>13</v>
      </c>
      <c r="I128" s="297"/>
      <c r="J128" s="293"/>
      <c r="K128" s="201"/>
      <c r="L128" s="201"/>
      <c r="M128" s="201"/>
      <c r="N128" s="201"/>
      <c r="O128" s="201"/>
      <c r="P128" s="293"/>
      <c r="Q128" s="296"/>
    </row>
    <row r="129" spans="2:17" ht="101.25" x14ac:dyDescent="0.25">
      <c r="B129" s="292" t="s">
        <v>8</v>
      </c>
      <c r="C129" s="148" t="s">
        <v>945</v>
      </c>
      <c r="D129" s="149" t="s">
        <v>340</v>
      </c>
      <c r="E129" s="150" t="s">
        <v>24</v>
      </c>
      <c r="F129" s="153" t="s">
        <v>946</v>
      </c>
      <c r="G129" s="298" t="s">
        <v>32</v>
      </c>
      <c r="H129" s="299" t="s">
        <v>12</v>
      </c>
      <c r="I129" s="300"/>
      <c r="J129" s="298"/>
      <c r="K129" s="202"/>
      <c r="L129" s="202"/>
      <c r="M129" s="202"/>
      <c r="N129" s="202"/>
      <c r="O129" s="202"/>
      <c r="P129" s="298"/>
      <c r="Q129" s="301"/>
    </row>
    <row r="130" spans="2:17" ht="33.75" x14ac:dyDescent="0.25">
      <c r="B130" s="292" t="s">
        <v>8</v>
      </c>
      <c r="C130" s="148"/>
      <c r="D130" s="149" t="s">
        <v>342</v>
      </c>
      <c r="E130" s="150" t="s">
        <v>24</v>
      </c>
      <c r="F130" s="165" t="s">
        <v>341</v>
      </c>
      <c r="G130" s="298" t="s">
        <v>32</v>
      </c>
      <c r="H130" s="299" t="s">
        <v>12</v>
      </c>
      <c r="I130" s="300"/>
      <c r="J130" s="298"/>
      <c r="K130" s="202"/>
      <c r="L130" s="202"/>
      <c r="M130" s="202"/>
      <c r="N130" s="202"/>
      <c r="O130" s="202"/>
      <c r="P130" s="298"/>
      <c r="Q130" s="301"/>
    </row>
    <row r="131" spans="2:17" ht="112.5" x14ac:dyDescent="0.25">
      <c r="B131" s="292" t="s">
        <v>8</v>
      </c>
      <c r="C131" s="145" t="s">
        <v>947</v>
      </c>
      <c r="D131" s="146" t="s">
        <v>343</v>
      </c>
      <c r="E131" s="147" t="s">
        <v>24</v>
      </c>
      <c r="F131" s="160" t="s">
        <v>948</v>
      </c>
      <c r="G131" s="293" t="s">
        <v>32</v>
      </c>
      <c r="H131" s="299" t="s">
        <v>12</v>
      </c>
      <c r="I131" s="297"/>
      <c r="J131" s="293"/>
      <c r="K131" s="201"/>
      <c r="L131" s="201"/>
      <c r="M131" s="201"/>
      <c r="N131" s="201"/>
      <c r="O131" s="201"/>
      <c r="P131" s="293"/>
      <c r="Q131" s="296"/>
    </row>
    <row r="132" spans="2:17" ht="45" x14ac:dyDescent="0.25">
      <c r="B132" s="292" t="s">
        <v>8</v>
      </c>
      <c r="C132" s="148" t="s">
        <v>949</v>
      </c>
      <c r="D132" s="149" t="s">
        <v>344</v>
      </c>
      <c r="E132" s="150" t="s">
        <v>25</v>
      </c>
      <c r="F132" s="165" t="s">
        <v>950</v>
      </c>
      <c r="G132" s="298" t="s">
        <v>32</v>
      </c>
      <c r="H132" s="299" t="s">
        <v>13</v>
      </c>
      <c r="I132" s="300"/>
      <c r="J132" s="298"/>
      <c r="K132" s="202"/>
      <c r="L132" s="202"/>
      <c r="M132" s="202"/>
      <c r="N132" s="202"/>
      <c r="O132" s="202"/>
      <c r="P132" s="298"/>
      <c r="Q132" s="301"/>
    </row>
    <row r="133" spans="2:17" ht="45" x14ac:dyDescent="0.25">
      <c r="B133" s="292" t="s">
        <v>8</v>
      </c>
      <c r="C133" s="153"/>
      <c r="D133" s="149" t="s">
        <v>670</v>
      </c>
      <c r="E133" s="150" t="s">
        <v>25</v>
      </c>
      <c r="F133" s="165" t="s">
        <v>951</v>
      </c>
      <c r="G133" s="298" t="s">
        <v>32</v>
      </c>
      <c r="H133" s="299" t="s">
        <v>13</v>
      </c>
      <c r="I133" s="300"/>
      <c r="J133" s="298"/>
      <c r="K133" s="202"/>
      <c r="L133" s="202"/>
      <c r="M133" s="202"/>
      <c r="N133" s="202"/>
      <c r="O133" s="202"/>
      <c r="P133" s="298"/>
      <c r="Q133" s="301"/>
    </row>
    <row r="134" spans="2:17" ht="45" x14ac:dyDescent="0.25">
      <c r="B134" s="292" t="s">
        <v>8</v>
      </c>
      <c r="C134" s="153"/>
      <c r="D134" s="149" t="s">
        <v>671</v>
      </c>
      <c r="E134" s="158" t="s">
        <v>25</v>
      </c>
      <c r="F134" s="165" t="s">
        <v>952</v>
      </c>
      <c r="G134" s="298" t="s">
        <v>32</v>
      </c>
      <c r="H134" s="299" t="s">
        <v>13</v>
      </c>
      <c r="I134" s="300"/>
      <c r="J134" s="298"/>
      <c r="K134" s="202"/>
      <c r="L134" s="202"/>
      <c r="M134" s="202"/>
      <c r="N134" s="202"/>
      <c r="O134" s="202"/>
      <c r="P134" s="298"/>
      <c r="Q134" s="301"/>
    </row>
    <row r="135" spans="2:17" ht="22.5" x14ac:dyDescent="0.25">
      <c r="B135" s="304" t="s">
        <v>345</v>
      </c>
      <c r="C135" s="145" t="s">
        <v>953</v>
      </c>
      <c r="D135" s="145" t="s">
        <v>346</v>
      </c>
      <c r="E135" s="159" t="s">
        <v>24</v>
      </c>
      <c r="F135" s="166" t="s">
        <v>954</v>
      </c>
      <c r="G135" s="293" t="s">
        <v>32</v>
      </c>
      <c r="H135" s="294" t="s">
        <v>12</v>
      </c>
      <c r="I135" s="297"/>
      <c r="J135" s="293"/>
      <c r="K135" s="201"/>
      <c r="L135" s="201"/>
      <c r="M135" s="201"/>
      <c r="N135" s="201"/>
      <c r="O135" s="201"/>
      <c r="P135" s="293"/>
      <c r="Q135" s="296"/>
    </row>
    <row r="136" spans="2:17" ht="22.5" x14ac:dyDescent="0.25">
      <c r="B136" s="304" t="s">
        <v>345</v>
      </c>
      <c r="C136" s="145"/>
      <c r="D136" s="145" t="s">
        <v>347</v>
      </c>
      <c r="E136" s="159" t="s">
        <v>24</v>
      </c>
      <c r="F136" s="166" t="s">
        <v>955</v>
      </c>
      <c r="G136" s="293" t="s">
        <v>32</v>
      </c>
      <c r="H136" s="294" t="s">
        <v>12</v>
      </c>
      <c r="I136" s="297"/>
      <c r="J136" s="293"/>
      <c r="K136" s="201"/>
      <c r="L136" s="201"/>
      <c r="M136" s="201"/>
      <c r="N136" s="201"/>
      <c r="O136" s="201"/>
      <c r="P136" s="293"/>
      <c r="Q136" s="296"/>
    </row>
    <row r="137" spans="2:17" ht="42.95" customHeight="1" x14ac:dyDescent="0.25">
      <c r="B137" s="304" t="s">
        <v>345</v>
      </c>
      <c r="C137" s="145"/>
      <c r="D137" s="145" t="s">
        <v>348</v>
      </c>
      <c r="E137" s="159" t="s">
        <v>24</v>
      </c>
      <c r="F137" s="166" t="s">
        <v>956</v>
      </c>
      <c r="G137" s="293" t="s">
        <v>32</v>
      </c>
      <c r="H137" s="294" t="s">
        <v>12</v>
      </c>
      <c r="I137" s="297"/>
      <c r="J137" s="293"/>
      <c r="K137" s="201"/>
      <c r="L137" s="201"/>
      <c r="M137" s="201"/>
      <c r="N137" s="201"/>
      <c r="O137" s="201"/>
      <c r="P137" s="293"/>
      <c r="Q137" s="296"/>
    </row>
    <row r="138" spans="2:17" ht="112.5" customHeight="1" x14ac:dyDescent="0.25">
      <c r="B138" s="304" t="s">
        <v>345</v>
      </c>
      <c r="C138" s="148" t="s">
        <v>957</v>
      </c>
      <c r="D138" s="148" t="s">
        <v>349</v>
      </c>
      <c r="E138" s="158" t="s">
        <v>24</v>
      </c>
      <c r="F138" s="165" t="s">
        <v>958</v>
      </c>
      <c r="G138" s="298" t="s">
        <v>32</v>
      </c>
      <c r="H138" s="299" t="s">
        <v>11</v>
      </c>
      <c r="I138" s="300"/>
      <c r="J138" s="298"/>
      <c r="K138" s="202"/>
      <c r="L138" s="202"/>
      <c r="M138" s="202"/>
      <c r="N138" s="202"/>
      <c r="O138" s="202" t="s">
        <v>1306</v>
      </c>
      <c r="P138" s="298"/>
      <c r="Q138" s="301"/>
    </row>
    <row r="139" spans="2:17" ht="90" x14ac:dyDescent="0.25">
      <c r="B139" s="304" t="s">
        <v>345</v>
      </c>
      <c r="C139" s="145" t="s">
        <v>959</v>
      </c>
      <c r="D139" s="145" t="s">
        <v>350</v>
      </c>
      <c r="E139" s="159" t="s">
        <v>24</v>
      </c>
      <c r="F139" s="160" t="s">
        <v>960</v>
      </c>
      <c r="G139" s="293" t="s">
        <v>32</v>
      </c>
      <c r="H139" s="294" t="s">
        <v>12</v>
      </c>
      <c r="I139" s="297"/>
      <c r="J139" s="293"/>
      <c r="K139" s="201"/>
      <c r="L139" s="201"/>
      <c r="M139" s="201"/>
      <c r="N139" s="201"/>
      <c r="O139" s="201"/>
      <c r="P139" s="293"/>
      <c r="Q139" s="296"/>
    </row>
    <row r="140" spans="2:17" ht="54.75" customHeight="1" x14ac:dyDescent="0.25">
      <c r="B140" s="304" t="s">
        <v>345</v>
      </c>
      <c r="C140" s="148" t="s">
        <v>961</v>
      </c>
      <c r="D140" s="148" t="s">
        <v>351</v>
      </c>
      <c r="E140" s="158" t="s">
        <v>24</v>
      </c>
      <c r="F140" s="153" t="s">
        <v>962</v>
      </c>
      <c r="G140" s="298" t="s">
        <v>32</v>
      </c>
      <c r="H140" s="299" t="s">
        <v>12</v>
      </c>
      <c r="I140" s="300"/>
      <c r="J140" s="298"/>
      <c r="K140" s="202"/>
      <c r="L140" s="202"/>
      <c r="M140" s="202"/>
      <c r="N140" s="202"/>
      <c r="O140" s="202"/>
      <c r="P140" s="298"/>
      <c r="Q140" s="301"/>
    </row>
    <row r="141" spans="2:17" ht="22.5" x14ac:dyDescent="0.25">
      <c r="B141" s="304" t="s">
        <v>345</v>
      </c>
      <c r="C141" s="145" t="s">
        <v>963</v>
      </c>
      <c r="D141" s="145" t="s">
        <v>352</v>
      </c>
      <c r="E141" s="159" t="s">
        <v>24</v>
      </c>
      <c r="F141" s="166" t="s">
        <v>964</v>
      </c>
      <c r="G141" s="293" t="s">
        <v>32</v>
      </c>
      <c r="H141" s="294" t="s">
        <v>12</v>
      </c>
      <c r="I141" s="297"/>
      <c r="J141" s="293"/>
      <c r="K141" s="201"/>
      <c r="L141" s="201"/>
      <c r="M141" s="201"/>
      <c r="N141" s="201"/>
      <c r="O141" s="201"/>
      <c r="P141" s="293"/>
      <c r="Q141" s="296"/>
    </row>
    <row r="142" spans="2:17" ht="33" customHeight="1" x14ac:dyDescent="0.25">
      <c r="B142" s="304" t="s">
        <v>345</v>
      </c>
      <c r="C142" s="148" t="s">
        <v>965</v>
      </c>
      <c r="D142" s="148" t="s">
        <v>353</v>
      </c>
      <c r="E142" s="158" t="s">
        <v>24</v>
      </c>
      <c r="F142" s="165" t="s">
        <v>966</v>
      </c>
      <c r="G142" s="298" t="s">
        <v>32</v>
      </c>
      <c r="H142" s="299" t="s">
        <v>11</v>
      </c>
      <c r="I142" s="300"/>
      <c r="J142" s="298"/>
      <c r="K142" s="202"/>
      <c r="L142" s="202"/>
      <c r="M142" s="202"/>
      <c r="N142" s="202"/>
      <c r="O142" s="202" t="s">
        <v>1306</v>
      </c>
      <c r="P142" s="298"/>
      <c r="Q142" s="301"/>
    </row>
    <row r="143" spans="2:17" ht="83.45" customHeight="1" x14ac:dyDescent="0.25">
      <c r="B143" s="304" t="s">
        <v>345</v>
      </c>
      <c r="C143" s="160" t="s">
        <v>967</v>
      </c>
      <c r="D143" s="160" t="s">
        <v>354</v>
      </c>
      <c r="E143" s="159" t="s">
        <v>25</v>
      </c>
      <c r="F143" s="160" t="s">
        <v>968</v>
      </c>
      <c r="G143" s="293" t="s">
        <v>32</v>
      </c>
      <c r="H143" s="294" t="s">
        <v>13</v>
      </c>
      <c r="I143" s="297"/>
      <c r="J143" s="293"/>
      <c r="K143" s="201"/>
      <c r="L143" s="201"/>
      <c r="M143" s="201"/>
      <c r="N143" s="201"/>
      <c r="O143" s="201"/>
      <c r="P143" s="293"/>
      <c r="Q143" s="296"/>
    </row>
    <row r="144" spans="2:17" ht="56.25" x14ac:dyDescent="0.25">
      <c r="B144" s="304" t="s">
        <v>345</v>
      </c>
      <c r="C144" s="153" t="s">
        <v>672</v>
      </c>
      <c r="D144" s="153" t="s">
        <v>355</v>
      </c>
      <c r="E144" s="158" t="s">
        <v>25</v>
      </c>
      <c r="F144" s="165" t="s">
        <v>969</v>
      </c>
      <c r="G144" s="298" t="s">
        <v>32</v>
      </c>
      <c r="H144" s="299" t="s">
        <v>13</v>
      </c>
      <c r="I144" s="300"/>
      <c r="J144" s="298"/>
      <c r="K144" s="202"/>
      <c r="L144" s="202"/>
      <c r="M144" s="202"/>
      <c r="N144" s="202"/>
      <c r="O144" s="202"/>
      <c r="P144" s="298"/>
      <c r="Q144" s="301"/>
    </row>
    <row r="145" spans="2:17" ht="56.25" x14ac:dyDescent="0.25">
      <c r="B145" s="304" t="s">
        <v>345</v>
      </c>
      <c r="C145" s="160" t="s">
        <v>970</v>
      </c>
      <c r="D145" s="160" t="s">
        <v>356</v>
      </c>
      <c r="E145" s="159" t="s">
        <v>24</v>
      </c>
      <c r="F145" s="166" t="s">
        <v>971</v>
      </c>
      <c r="G145" s="293" t="s">
        <v>32</v>
      </c>
      <c r="H145" s="294" t="s">
        <v>11</v>
      </c>
      <c r="I145" s="297"/>
      <c r="J145" s="293"/>
      <c r="K145" s="201"/>
      <c r="L145" s="201"/>
      <c r="M145" s="201"/>
      <c r="N145" s="201"/>
      <c r="O145" s="201" t="s">
        <v>1306</v>
      </c>
      <c r="P145" s="293"/>
      <c r="Q145" s="296"/>
    </row>
    <row r="146" spans="2:17" ht="45" x14ac:dyDescent="0.25">
      <c r="B146" s="304" t="s">
        <v>345</v>
      </c>
      <c r="C146" s="153" t="s">
        <v>972</v>
      </c>
      <c r="D146" s="153" t="s">
        <v>357</v>
      </c>
      <c r="E146" s="158" t="s">
        <v>24</v>
      </c>
      <c r="F146" s="165" t="s">
        <v>632</v>
      </c>
      <c r="G146" s="298" t="s">
        <v>32</v>
      </c>
      <c r="H146" s="299" t="s">
        <v>13</v>
      </c>
      <c r="I146" s="300"/>
      <c r="J146" s="298"/>
      <c r="K146" s="202"/>
      <c r="L146" s="202"/>
      <c r="M146" s="202"/>
      <c r="N146" s="202"/>
      <c r="O146" s="202"/>
      <c r="P146" s="298"/>
      <c r="Q146" s="301"/>
    </row>
    <row r="147" spans="2:17" ht="56.25" x14ac:dyDescent="0.25">
      <c r="B147" s="304" t="s">
        <v>345</v>
      </c>
      <c r="C147" s="153"/>
      <c r="D147" s="153" t="s">
        <v>469</v>
      </c>
      <c r="E147" s="158" t="s">
        <v>24</v>
      </c>
      <c r="F147" s="165" t="s">
        <v>973</v>
      </c>
      <c r="G147" s="298" t="s">
        <v>32</v>
      </c>
      <c r="H147" s="299" t="s">
        <v>13</v>
      </c>
      <c r="I147" s="300"/>
      <c r="J147" s="298"/>
      <c r="K147" s="202"/>
      <c r="L147" s="202"/>
      <c r="M147" s="202"/>
      <c r="N147" s="202"/>
      <c r="O147" s="202"/>
      <c r="P147" s="298"/>
      <c r="Q147" s="301"/>
    </row>
    <row r="148" spans="2:17" ht="157.5" x14ac:dyDescent="0.25">
      <c r="B148" s="292" t="s">
        <v>358</v>
      </c>
      <c r="C148" s="160" t="s">
        <v>974</v>
      </c>
      <c r="D148" s="160" t="s">
        <v>359</v>
      </c>
      <c r="E148" s="159" t="s">
        <v>24</v>
      </c>
      <c r="F148" s="166" t="s">
        <v>673</v>
      </c>
      <c r="G148" s="293" t="s">
        <v>32</v>
      </c>
      <c r="H148" s="294" t="s">
        <v>11</v>
      </c>
      <c r="I148" s="297"/>
      <c r="J148" s="327">
        <v>44036</v>
      </c>
      <c r="K148" s="201" t="s">
        <v>1479</v>
      </c>
      <c r="L148" s="201" t="s">
        <v>1480</v>
      </c>
      <c r="M148" s="201"/>
      <c r="N148" s="201"/>
      <c r="O148" s="201" t="s">
        <v>1306</v>
      </c>
      <c r="P148" s="293" t="s">
        <v>638</v>
      </c>
      <c r="Q148" s="296" t="s">
        <v>643</v>
      </c>
    </row>
    <row r="149" spans="2:17" ht="56.25" x14ac:dyDescent="0.25">
      <c r="B149" s="292" t="s">
        <v>358</v>
      </c>
      <c r="C149" s="160"/>
      <c r="D149" s="160" t="s">
        <v>360</v>
      </c>
      <c r="E149" s="159" t="s">
        <v>24</v>
      </c>
      <c r="F149" s="166" t="s">
        <v>975</v>
      </c>
      <c r="G149" s="293" t="s">
        <v>32</v>
      </c>
      <c r="H149" s="294" t="s">
        <v>11</v>
      </c>
      <c r="I149" s="297"/>
      <c r="J149" s="293"/>
      <c r="K149" s="201" t="s">
        <v>1311</v>
      </c>
      <c r="L149" s="201"/>
      <c r="M149" s="201"/>
      <c r="N149" s="201"/>
      <c r="O149" s="201"/>
      <c r="P149" s="293" t="s">
        <v>638</v>
      </c>
      <c r="Q149" s="296" t="s">
        <v>643</v>
      </c>
    </row>
    <row r="150" spans="2:17" ht="67.5" x14ac:dyDescent="0.25">
      <c r="B150" s="292" t="s">
        <v>358</v>
      </c>
      <c r="C150" s="160"/>
      <c r="D150" s="160" t="s">
        <v>361</v>
      </c>
      <c r="E150" s="159" t="s">
        <v>24</v>
      </c>
      <c r="F150" s="166" t="s">
        <v>674</v>
      </c>
      <c r="G150" s="293" t="s">
        <v>32</v>
      </c>
      <c r="H150" s="294" t="s">
        <v>11</v>
      </c>
      <c r="I150" s="297"/>
      <c r="J150" s="293"/>
      <c r="K150" s="201" t="s">
        <v>1312</v>
      </c>
      <c r="L150" s="201"/>
      <c r="M150" s="201"/>
      <c r="N150" s="201"/>
      <c r="O150" s="201"/>
      <c r="P150" s="293" t="s">
        <v>638</v>
      </c>
      <c r="Q150" s="296" t="s">
        <v>643</v>
      </c>
    </row>
    <row r="151" spans="2:17" ht="151.5" customHeight="1" x14ac:dyDescent="0.25">
      <c r="B151" s="292" t="s">
        <v>358</v>
      </c>
      <c r="C151" s="153" t="s">
        <v>976</v>
      </c>
      <c r="D151" s="153" t="s">
        <v>362</v>
      </c>
      <c r="E151" s="158" t="s">
        <v>24</v>
      </c>
      <c r="F151" s="165" t="s">
        <v>977</v>
      </c>
      <c r="G151" s="298" t="s">
        <v>32</v>
      </c>
      <c r="H151" s="299" t="s">
        <v>11</v>
      </c>
      <c r="I151" s="300"/>
      <c r="J151" s="298"/>
      <c r="K151" s="202"/>
      <c r="L151" s="202"/>
      <c r="M151" s="202"/>
      <c r="N151" s="202"/>
      <c r="O151" s="202" t="s">
        <v>1306</v>
      </c>
      <c r="P151" s="298"/>
      <c r="Q151" s="301"/>
    </row>
    <row r="152" spans="2:17" ht="114.95" customHeight="1" x14ac:dyDescent="0.25">
      <c r="B152" s="292" t="s">
        <v>358</v>
      </c>
      <c r="C152" s="160" t="s">
        <v>978</v>
      </c>
      <c r="D152" s="160" t="s">
        <v>363</v>
      </c>
      <c r="E152" s="159" t="s">
        <v>24</v>
      </c>
      <c r="F152" s="166" t="s">
        <v>979</v>
      </c>
      <c r="G152" s="293" t="s">
        <v>32</v>
      </c>
      <c r="H152" s="294" t="s">
        <v>11</v>
      </c>
      <c r="I152" s="297"/>
      <c r="J152" s="327">
        <v>44036</v>
      </c>
      <c r="K152" s="201" t="s">
        <v>1486</v>
      </c>
      <c r="L152" s="201" t="s">
        <v>1487</v>
      </c>
      <c r="M152" s="201"/>
      <c r="N152" s="201"/>
      <c r="O152" s="201" t="s">
        <v>1306</v>
      </c>
      <c r="P152" s="293" t="s">
        <v>639</v>
      </c>
      <c r="Q152" s="296" t="s">
        <v>642</v>
      </c>
    </row>
    <row r="153" spans="2:17" ht="114.95" customHeight="1" x14ac:dyDescent="0.25">
      <c r="B153" s="292" t="s">
        <v>358</v>
      </c>
      <c r="C153" s="160"/>
      <c r="D153" s="160" t="s">
        <v>364</v>
      </c>
      <c r="E153" s="159" t="s">
        <v>24</v>
      </c>
      <c r="F153" s="166" t="s">
        <v>980</v>
      </c>
      <c r="G153" s="293" t="s">
        <v>32</v>
      </c>
      <c r="H153" s="294" t="s">
        <v>13</v>
      </c>
      <c r="I153" s="297"/>
      <c r="J153" s="293"/>
      <c r="K153" s="201"/>
      <c r="L153" s="201"/>
      <c r="M153" s="201"/>
      <c r="N153" s="201"/>
      <c r="O153" s="201"/>
      <c r="P153" s="293"/>
      <c r="Q153" s="296"/>
    </row>
    <row r="154" spans="2:17" ht="45" x14ac:dyDescent="0.25">
      <c r="B154" s="292" t="s">
        <v>358</v>
      </c>
      <c r="C154" s="160"/>
      <c r="D154" s="160" t="s">
        <v>365</v>
      </c>
      <c r="E154" s="159" t="s">
        <v>24</v>
      </c>
      <c r="F154" s="166" t="s">
        <v>981</v>
      </c>
      <c r="G154" s="293" t="s">
        <v>32</v>
      </c>
      <c r="H154" s="294" t="s">
        <v>13</v>
      </c>
      <c r="I154" s="297"/>
      <c r="J154" s="293"/>
      <c r="K154" s="201"/>
      <c r="L154" s="201"/>
      <c r="M154" s="201"/>
      <c r="N154" s="201"/>
      <c r="O154" s="201"/>
      <c r="P154" s="293"/>
      <c r="Q154" s="296"/>
    </row>
    <row r="155" spans="2:17" ht="33.75" x14ac:dyDescent="0.25">
      <c r="B155" s="292" t="s">
        <v>358</v>
      </c>
      <c r="C155" s="153" t="s">
        <v>982</v>
      </c>
      <c r="D155" s="153" t="s">
        <v>366</v>
      </c>
      <c r="E155" s="158" t="s">
        <v>24</v>
      </c>
      <c r="F155" s="165" t="s">
        <v>983</v>
      </c>
      <c r="G155" s="298" t="s">
        <v>32</v>
      </c>
      <c r="H155" s="294" t="s">
        <v>13</v>
      </c>
      <c r="I155" s="300"/>
      <c r="J155" s="298"/>
      <c r="K155" s="202"/>
      <c r="L155" s="202"/>
      <c r="M155" s="202"/>
      <c r="N155" s="202"/>
      <c r="O155" s="202"/>
      <c r="P155" s="298"/>
      <c r="Q155" s="301"/>
    </row>
    <row r="156" spans="2:17" ht="33.75" x14ac:dyDescent="0.25">
      <c r="B156" s="292" t="s">
        <v>358</v>
      </c>
      <c r="C156" s="153"/>
      <c r="D156" s="153" t="s">
        <v>675</v>
      </c>
      <c r="E156" s="158" t="s">
        <v>24</v>
      </c>
      <c r="F156" s="165" t="s">
        <v>984</v>
      </c>
      <c r="G156" s="298" t="s">
        <v>32</v>
      </c>
      <c r="H156" s="294" t="s">
        <v>13</v>
      </c>
      <c r="I156" s="300"/>
      <c r="J156" s="298"/>
      <c r="K156" s="202"/>
      <c r="L156" s="202"/>
      <c r="M156" s="202"/>
      <c r="N156" s="202"/>
      <c r="O156" s="202"/>
      <c r="P156" s="298"/>
      <c r="Q156" s="301"/>
    </row>
    <row r="157" spans="2:17" ht="56.25" x14ac:dyDescent="0.25">
      <c r="B157" s="304" t="s">
        <v>367</v>
      </c>
      <c r="C157" s="160" t="s">
        <v>985</v>
      </c>
      <c r="D157" s="160" t="s">
        <v>368</v>
      </c>
      <c r="E157" s="159" t="s">
        <v>24</v>
      </c>
      <c r="F157" s="166" t="s">
        <v>986</v>
      </c>
      <c r="G157" s="293" t="s">
        <v>32</v>
      </c>
      <c r="H157" s="294" t="s">
        <v>12</v>
      </c>
      <c r="I157" s="297"/>
      <c r="J157" s="293"/>
      <c r="K157" s="201"/>
      <c r="L157" s="201"/>
      <c r="M157" s="201"/>
      <c r="N157" s="201"/>
      <c r="O157" s="201"/>
      <c r="P157" s="293"/>
      <c r="Q157" s="296"/>
    </row>
    <row r="158" spans="2:17" ht="56.25" x14ac:dyDescent="0.25">
      <c r="B158" s="304" t="s">
        <v>367</v>
      </c>
      <c r="C158" s="160"/>
      <c r="D158" s="160" t="s">
        <v>369</v>
      </c>
      <c r="E158" s="159" t="s">
        <v>24</v>
      </c>
      <c r="F158" s="166" t="s">
        <v>987</v>
      </c>
      <c r="G158" s="293" t="s">
        <v>32</v>
      </c>
      <c r="H158" s="294" t="s">
        <v>11</v>
      </c>
      <c r="I158" s="297"/>
      <c r="J158" s="293"/>
      <c r="K158" s="201"/>
      <c r="L158" s="201"/>
      <c r="M158" s="201"/>
      <c r="N158" s="201"/>
      <c r="O158" s="201" t="s">
        <v>1306</v>
      </c>
      <c r="P158" s="293"/>
      <c r="Q158" s="296"/>
    </row>
    <row r="159" spans="2:17" ht="90" x14ac:dyDescent="0.25">
      <c r="B159" s="304" t="s">
        <v>367</v>
      </c>
      <c r="C159" s="160"/>
      <c r="D159" s="160" t="s">
        <v>370</v>
      </c>
      <c r="E159" s="159" t="s">
        <v>24</v>
      </c>
      <c r="F159" s="160" t="s">
        <v>988</v>
      </c>
      <c r="G159" s="293" t="s">
        <v>32</v>
      </c>
      <c r="H159" s="294" t="s">
        <v>12</v>
      </c>
      <c r="I159" s="297"/>
      <c r="J159" s="293"/>
      <c r="K159" s="201"/>
      <c r="L159" s="201"/>
      <c r="M159" s="201"/>
      <c r="N159" s="201"/>
      <c r="O159" s="201"/>
      <c r="P159" s="293"/>
      <c r="Q159" s="296"/>
    </row>
    <row r="160" spans="2:17" ht="33.75" x14ac:dyDescent="0.25">
      <c r="B160" s="304" t="s">
        <v>367</v>
      </c>
      <c r="C160" s="153" t="s">
        <v>989</v>
      </c>
      <c r="D160" s="153" t="s">
        <v>371</v>
      </c>
      <c r="E160" s="158" t="s">
        <v>24</v>
      </c>
      <c r="F160" s="165" t="s">
        <v>990</v>
      </c>
      <c r="G160" s="298" t="s">
        <v>32</v>
      </c>
      <c r="H160" s="299" t="s">
        <v>11</v>
      </c>
      <c r="I160" s="300"/>
      <c r="J160" s="298"/>
      <c r="K160" s="202"/>
      <c r="L160" s="202"/>
      <c r="M160" s="202"/>
      <c r="N160" s="202"/>
      <c r="O160" s="202" t="s">
        <v>1306</v>
      </c>
      <c r="P160" s="298"/>
      <c r="Q160" s="301"/>
    </row>
    <row r="161" spans="2:17" ht="33.75" x14ac:dyDescent="0.25">
      <c r="B161" s="304" t="s">
        <v>367</v>
      </c>
      <c r="C161" s="160" t="s">
        <v>991</v>
      </c>
      <c r="D161" s="160" t="s">
        <v>372</v>
      </c>
      <c r="E161" s="159" t="s">
        <v>24</v>
      </c>
      <c r="F161" s="166" t="s">
        <v>991</v>
      </c>
      <c r="G161" s="293" t="s">
        <v>32</v>
      </c>
      <c r="H161" s="294" t="s">
        <v>11</v>
      </c>
      <c r="I161" s="297"/>
      <c r="J161" s="293"/>
      <c r="K161" s="201"/>
      <c r="L161" s="201"/>
      <c r="M161" s="201"/>
      <c r="N161" s="201"/>
      <c r="O161" s="201" t="s">
        <v>1306</v>
      </c>
      <c r="P161" s="293"/>
      <c r="Q161" s="296"/>
    </row>
    <row r="162" spans="2:17" ht="67.5" x14ac:dyDescent="0.25">
      <c r="B162" s="304" t="s">
        <v>367</v>
      </c>
      <c r="C162" s="153" t="s">
        <v>992</v>
      </c>
      <c r="D162" s="153" t="s">
        <v>373</v>
      </c>
      <c r="E162" s="158" t="s">
        <v>25</v>
      </c>
      <c r="F162" s="165" t="s">
        <v>993</v>
      </c>
      <c r="G162" s="298" t="s">
        <v>32</v>
      </c>
      <c r="H162" s="299" t="s">
        <v>12</v>
      </c>
      <c r="I162" s="300"/>
      <c r="J162" s="298"/>
      <c r="K162" s="202"/>
      <c r="L162" s="202"/>
      <c r="M162" s="202"/>
      <c r="N162" s="202"/>
      <c r="O162" s="202"/>
      <c r="P162" s="298"/>
      <c r="Q162" s="301"/>
    </row>
    <row r="163" spans="2:17" ht="146.25" x14ac:dyDescent="0.25">
      <c r="B163" s="304" t="s">
        <v>367</v>
      </c>
      <c r="C163" s="153"/>
      <c r="D163" s="153" t="s">
        <v>375</v>
      </c>
      <c r="E163" s="158" t="s">
        <v>25</v>
      </c>
      <c r="F163" s="165" t="s">
        <v>994</v>
      </c>
      <c r="G163" s="298" t="s">
        <v>32</v>
      </c>
      <c r="H163" s="299" t="s">
        <v>12</v>
      </c>
      <c r="I163" s="300"/>
      <c r="J163" s="328"/>
      <c r="K163" s="202"/>
      <c r="L163" s="202"/>
      <c r="M163" s="202"/>
      <c r="N163" s="202"/>
      <c r="O163" s="202"/>
      <c r="P163" s="298"/>
      <c r="Q163" s="301"/>
    </row>
    <row r="164" spans="2:17" ht="146.25" x14ac:dyDescent="0.25">
      <c r="B164" s="304" t="s">
        <v>367</v>
      </c>
      <c r="C164" s="153"/>
      <c r="D164" s="153" t="s">
        <v>376</v>
      </c>
      <c r="E164" s="158" t="s">
        <v>25</v>
      </c>
      <c r="F164" s="165" t="s">
        <v>995</v>
      </c>
      <c r="G164" s="298" t="s">
        <v>32</v>
      </c>
      <c r="H164" s="299" t="s">
        <v>12</v>
      </c>
      <c r="I164" s="300"/>
      <c r="J164" s="298"/>
      <c r="K164" s="202"/>
      <c r="L164" s="202"/>
      <c r="M164" s="202"/>
      <c r="N164" s="202"/>
      <c r="O164" s="202"/>
      <c r="P164" s="298"/>
      <c r="Q164" s="301"/>
    </row>
    <row r="165" spans="2:17" ht="67.5" customHeight="1" x14ac:dyDescent="0.25">
      <c r="B165" s="304" t="s">
        <v>367</v>
      </c>
      <c r="C165" s="160" t="s">
        <v>996</v>
      </c>
      <c r="D165" s="160" t="s">
        <v>374</v>
      </c>
      <c r="E165" s="159" t="s">
        <v>25</v>
      </c>
      <c r="F165" s="166" t="s">
        <v>997</v>
      </c>
      <c r="G165" s="293" t="s">
        <v>32</v>
      </c>
      <c r="H165" s="299" t="s">
        <v>12</v>
      </c>
      <c r="I165" s="297"/>
      <c r="J165" s="293"/>
      <c r="K165" s="201"/>
      <c r="L165" s="201"/>
      <c r="M165" s="201"/>
      <c r="N165" s="201"/>
      <c r="O165" s="201"/>
      <c r="P165" s="293"/>
      <c r="Q165" s="296"/>
    </row>
    <row r="166" spans="2:17" ht="65.45" customHeight="1" x14ac:dyDescent="0.25">
      <c r="B166" s="304" t="s">
        <v>367</v>
      </c>
      <c r="C166" s="160"/>
      <c r="D166" s="160" t="s">
        <v>377</v>
      </c>
      <c r="E166" s="159" t="s">
        <v>25</v>
      </c>
      <c r="F166" s="166" t="s">
        <v>998</v>
      </c>
      <c r="G166" s="293" t="s">
        <v>32</v>
      </c>
      <c r="H166" s="299" t="s">
        <v>12</v>
      </c>
      <c r="I166" s="297"/>
      <c r="J166" s="293"/>
      <c r="K166" s="201"/>
      <c r="L166" s="201"/>
      <c r="M166" s="201"/>
      <c r="N166" s="201"/>
      <c r="O166" s="201"/>
      <c r="P166" s="293"/>
      <c r="Q166" s="296"/>
    </row>
    <row r="167" spans="2:17" ht="90" x14ac:dyDescent="0.25">
      <c r="B167" s="304" t="s">
        <v>367</v>
      </c>
      <c r="C167" s="160"/>
      <c r="D167" s="160" t="s">
        <v>378</v>
      </c>
      <c r="E167" s="159" t="s">
        <v>25</v>
      </c>
      <c r="F167" s="166" t="s">
        <v>999</v>
      </c>
      <c r="G167" s="293" t="s">
        <v>32</v>
      </c>
      <c r="H167" s="294" t="s">
        <v>11</v>
      </c>
      <c r="I167" s="297"/>
      <c r="J167" s="293"/>
      <c r="K167" s="201"/>
      <c r="L167" s="201"/>
      <c r="M167" s="201"/>
      <c r="N167" s="201"/>
      <c r="O167" s="201" t="s">
        <v>1306</v>
      </c>
      <c r="P167" s="293"/>
      <c r="Q167" s="296"/>
    </row>
    <row r="168" spans="2:17" ht="123.75" x14ac:dyDescent="0.25">
      <c r="B168" s="304" t="s">
        <v>367</v>
      </c>
      <c r="C168" s="153" t="s">
        <v>1000</v>
      </c>
      <c r="D168" s="153" t="s">
        <v>379</v>
      </c>
      <c r="E168" s="158" t="s">
        <v>24</v>
      </c>
      <c r="F168" s="165" t="s">
        <v>1001</v>
      </c>
      <c r="G168" s="298" t="s">
        <v>32</v>
      </c>
      <c r="H168" s="299" t="s">
        <v>11</v>
      </c>
      <c r="I168" s="300"/>
      <c r="J168" s="328">
        <v>44035</v>
      </c>
      <c r="K168" s="202" t="s">
        <v>1488</v>
      </c>
      <c r="L168" s="202"/>
      <c r="M168" s="202"/>
      <c r="N168" s="202"/>
      <c r="O168" s="202"/>
      <c r="P168" s="298" t="s">
        <v>639</v>
      </c>
      <c r="Q168" s="301" t="s">
        <v>643</v>
      </c>
    </row>
    <row r="169" spans="2:17" ht="67.5" x14ac:dyDescent="0.25">
      <c r="B169" s="304" t="s">
        <v>367</v>
      </c>
      <c r="C169" s="160" t="s">
        <v>1002</v>
      </c>
      <c r="D169" s="160" t="s">
        <v>380</v>
      </c>
      <c r="E169" s="159" t="s">
        <v>24</v>
      </c>
      <c r="F169" s="166" t="s">
        <v>1003</v>
      </c>
      <c r="G169" s="293" t="s">
        <v>32</v>
      </c>
      <c r="H169" s="294" t="s">
        <v>12</v>
      </c>
      <c r="I169" s="297"/>
      <c r="J169" s="327"/>
      <c r="K169" s="201"/>
      <c r="L169" s="201"/>
      <c r="M169" s="201"/>
      <c r="N169" s="201"/>
      <c r="O169" s="201"/>
      <c r="P169" s="293"/>
      <c r="Q169" s="296"/>
    </row>
    <row r="170" spans="2:17" ht="123.75" x14ac:dyDescent="0.25">
      <c r="B170" s="304" t="s">
        <v>367</v>
      </c>
      <c r="C170" s="153" t="s">
        <v>676</v>
      </c>
      <c r="D170" s="153" t="s">
        <v>381</v>
      </c>
      <c r="E170" s="158" t="s">
        <v>24</v>
      </c>
      <c r="F170" s="153" t="s">
        <v>1004</v>
      </c>
      <c r="G170" s="298" t="s">
        <v>32</v>
      </c>
      <c r="H170" s="299" t="s">
        <v>11</v>
      </c>
      <c r="I170" s="300"/>
      <c r="J170" s="298"/>
      <c r="K170" s="202"/>
      <c r="L170" s="202"/>
      <c r="M170" s="202"/>
      <c r="N170" s="202"/>
      <c r="O170" s="202" t="s">
        <v>1306</v>
      </c>
      <c r="P170" s="298"/>
      <c r="Q170" s="301"/>
    </row>
    <row r="171" spans="2:17" ht="56.25" x14ac:dyDescent="0.25">
      <c r="B171" s="304" t="s">
        <v>367</v>
      </c>
      <c r="C171" s="160" t="s">
        <v>1005</v>
      </c>
      <c r="D171" s="160" t="s">
        <v>382</v>
      </c>
      <c r="E171" s="159" t="s">
        <v>24</v>
      </c>
      <c r="F171" s="166" t="s">
        <v>1007</v>
      </c>
      <c r="G171" s="293" t="s">
        <v>32</v>
      </c>
      <c r="H171" s="294" t="s">
        <v>12</v>
      </c>
      <c r="I171" s="297"/>
      <c r="J171" s="293"/>
      <c r="K171" s="201"/>
      <c r="L171" s="201"/>
      <c r="M171" s="201"/>
      <c r="N171" s="201"/>
      <c r="O171" s="201"/>
      <c r="P171" s="293"/>
      <c r="Q171" s="296"/>
    </row>
    <row r="172" spans="2:17" ht="56.25" x14ac:dyDescent="0.25">
      <c r="B172" s="304" t="s">
        <v>367</v>
      </c>
      <c r="C172" s="160"/>
      <c r="D172" s="160" t="s">
        <v>677</v>
      </c>
      <c r="E172" s="159" t="s">
        <v>24</v>
      </c>
      <c r="F172" s="166" t="s">
        <v>1008</v>
      </c>
      <c r="G172" s="293" t="s">
        <v>32</v>
      </c>
      <c r="H172" s="294" t="s">
        <v>12</v>
      </c>
      <c r="I172" s="297"/>
      <c r="J172" s="293"/>
      <c r="K172" s="201"/>
      <c r="L172" s="201"/>
      <c r="M172" s="201"/>
      <c r="N172" s="201"/>
      <c r="O172" s="201"/>
      <c r="P172" s="293"/>
      <c r="Q172" s="296"/>
    </row>
    <row r="173" spans="2:17" ht="45" x14ac:dyDescent="0.25">
      <c r="B173" s="304" t="s">
        <v>367</v>
      </c>
      <c r="C173" s="160"/>
      <c r="D173" s="160" t="s">
        <v>678</v>
      </c>
      <c r="E173" s="159" t="s">
        <v>24</v>
      </c>
      <c r="F173" s="166" t="s">
        <v>1009</v>
      </c>
      <c r="G173" s="293" t="s">
        <v>32</v>
      </c>
      <c r="H173" s="294" t="s">
        <v>13</v>
      </c>
      <c r="I173" s="297"/>
      <c r="J173" s="293"/>
      <c r="K173" s="201"/>
      <c r="L173" s="201"/>
      <c r="M173" s="201"/>
      <c r="N173" s="201"/>
      <c r="O173" s="201"/>
      <c r="P173" s="293"/>
      <c r="Q173" s="296"/>
    </row>
    <row r="174" spans="2:17" ht="45" x14ac:dyDescent="0.25">
      <c r="B174" s="304" t="s">
        <v>367</v>
      </c>
      <c r="C174" s="160"/>
      <c r="D174" s="160" t="s">
        <v>679</v>
      </c>
      <c r="E174" s="159" t="s">
        <v>24</v>
      </c>
      <c r="F174" s="166" t="s">
        <v>1010</v>
      </c>
      <c r="G174" s="293" t="s">
        <v>32</v>
      </c>
      <c r="H174" s="294" t="s">
        <v>13</v>
      </c>
      <c r="I174" s="297"/>
      <c r="J174" s="293"/>
      <c r="K174" s="201"/>
      <c r="L174" s="201"/>
      <c r="M174" s="201"/>
      <c r="N174" s="201"/>
      <c r="O174" s="201"/>
      <c r="P174" s="293"/>
      <c r="Q174" s="296"/>
    </row>
    <row r="175" spans="2:17" ht="56.25" x14ac:dyDescent="0.25">
      <c r="B175" s="304" t="s">
        <v>367</v>
      </c>
      <c r="C175" s="153" t="s">
        <v>1006</v>
      </c>
      <c r="D175" s="153" t="s">
        <v>383</v>
      </c>
      <c r="E175" s="158" t="s">
        <v>24</v>
      </c>
      <c r="F175" s="165" t="s">
        <v>1011</v>
      </c>
      <c r="G175" s="298" t="s">
        <v>32</v>
      </c>
      <c r="H175" s="299" t="s">
        <v>12</v>
      </c>
      <c r="I175" s="300"/>
      <c r="J175" s="298"/>
      <c r="K175" s="202"/>
      <c r="L175" s="202"/>
      <c r="M175" s="202"/>
      <c r="N175" s="202"/>
      <c r="O175" s="202"/>
      <c r="P175" s="298"/>
      <c r="Q175" s="301"/>
    </row>
    <row r="176" spans="2:17" ht="56.25" x14ac:dyDescent="0.25">
      <c r="B176" s="304" t="s">
        <v>367</v>
      </c>
      <c r="C176" s="153"/>
      <c r="D176" s="153" t="s">
        <v>680</v>
      </c>
      <c r="E176" s="158" t="s">
        <v>24</v>
      </c>
      <c r="F176" s="165" t="s">
        <v>1012</v>
      </c>
      <c r="G176" s="298" t="s">
        <v>32</v>
      </c>
      <c r="H176" s="299" t="s">
        <v>12</v>
      </c>
      <c r="I176" s="300"/>
      <c r="J176" s="298"/>
      <c r="K176" s="202"/>
      <c r="L176" s="202"/>
      <c r="M176" s="202"/>
      <c r="N176" s="202"/>
      <c r="O176" s="202"/>
      <c r="P176" s="298"/>
      <c r="Q176" s="301"/>
    </row>
    <row r="177" spans="2:17" ht="56.25" x14ac:dyDescent="0.25">
      <c r="B177" s="304" t="s">
        <v>367</v>
      </c>
      <c r="C177" s="153"/>
      <c r="D177" s="153" t="s">
        <v>681</v>
      </c>
      <c r="E177" s="158" t="s">
        <v>24</v>
      </c>
      <c r="F177" s="165" t="s">
        <v>1013</v>
      </c>
      <c r="G177" s="298" t="s">
        <v>32</v>
      </c>
      <c r="H177" s="299" t="s">
        <v>13</v>
      </c>
      <c r="I177" s="300"/>
      <c r="J177" s="298"/>
      <c r="K177" s="202"/>
      <c r="L177" s="202"/>
      <c r="M177" s="202"/>
      <c r="N177" s="202"/>
      <c r="O177" s="202"/>
      <c r="P177" s="298"/>
      <c r="Q177" s="301"/>
    </row>
    <row r="178" spans="2:17" ht="56.25" x14ac:dyDescent="0.25">
      <c r="B178" s="304" t="s">
        <v>367</v>
      </c>
      <c r="C178" s="153"/>
      <c r="D178" s="153" t="s">
        <v>682</v>
      </c>
      <c r="E178" s="158" t="s">
        <v>24</v>
      </c>
      <c r="F178" s="165" t="s">
        <v>1014</v>
      </c>
      <c r="G178" s="298" t="s">
        <v>32</v>
      </c>
      <c r="H178" s="299" t="s">
        <v>13</v>
      </c>
      <c r="I178" s="300"/>
      <c r="J178" s="298"/>
      <c r="K178" s="202"/>
      <c r="L178" s="202"/>
      <c r="M178" s="202"/>
      <c r="N178" s="202"/>
      <c r="O178" s="202"/>
      <c r="P178" s="298"/>
      <c r="Q178" s="301"/>
    </row>
    <row r="179" spans="2:17" ht="78" customHeight="1" x14ac:dyDescent="0.25">
      <c r="B179" s="304" t="s">
        <v>367</v>
      </c>
      <c r="C179" s="160" t="s">
        <v>1015</v>
      </c>
      <c r="D179" s="160" t="s">
        <v>384</v>
      </c>
      <c r="E179" s="159" t="s">
        <v>25</v>
      </c>
      <c r="F179" s="166" t="s">
        <v>1016</v>
      </c>
      <c r="G179" s="293" t="s">
        <v>32</v>
      </c>
      <c r="H179" s="294" t="s">
        <v>11</v>
      </c>
      <c r="I179" s="297"/>
      <c r="J179" s="293"/>
      <c r="K179" s="201"/>
      <c r="L179" s="201"/>
      <c r="M179" s="201"/>
      <c r="N179" s="201"/>
      <c r="O179" s="201" t="s">
        <v>1306</v>
      </c>
      <c r="P179" s="293"/>
      <c r="Q179" s="296"/>
    </row>
    <row r="180" spans="2:17" ht="75.95" customHeight="1" x14ac:dyDescent="0.25">
      <c r="B180" s="304" t="s">
        <v>367</v>
      </c>
      <c r="C180" s="160"/>
      <c r="D180" s="160" t="s">
        <v>683</v>
      </c>
      <c r="E180" s="159" t="s">
        <v>25</v>
      </c>
      <c r="F180" s="166" t="s">
        <v>1017</v>
      </c>
      <c r="G180" s="306" t="s">
        <v>32</v>
      </c>
      <c r="H180" s="294" t="s">
        <v>12</v>
      </c>
      <c r="I180" s="201"/>
      <c r="J180" s="306"/>
      <c r="K180" s="201"/>
      <c r="L180" s="201"/>
      <c r="M180" s="201"/>
      <c r="N180" s="201"/>
      <c r="O180" s="201"/>
      <c r="P180" s="306"/>
      <c r="Q180" s="307"/>
    </row>
    <row r="181" spans="2:17" ht="135" x14ac:dyDescent="0.25">
      <c r="B181" s="304" t="s">
        <v>367</v>
      </c>
      <c r="C181" s="153" t="s">
        <v>1018</v>
      </c>
      <c r="D181" s="153" t="s">
        <v>385</v>
      </c>
      <c r="E181" s="158" t="s">
        <v>25</v>
      </c>
      <c r="F181" s="165" t="s">
        <v>1019</v>
      </c>
      <c r="G181" s="308" t="s">
        <v>32</v>
      </c>
      <c r="H181" s="299" t="s">
        <v>12</v>
      </c>
      <c r="I181" s="202"/>
      <c r="J181" s="308"/>
      <c r="K181" s="202"/>
      <c r="L181" s="202"/>
      <c r="M181" s="202"/>
      <c r="N181" s="202"/>
      <c r="O181" s="202"/>
      <c r="P181" s="308"/>
      <c r="Q181" s="309"/>
    </row>
    <row r="182" spans="2:17" ht="67.5" x14ac:dyDescent="0.25">
      <c r="B182" s="304" t="s">
        <v>367</v>
      </c>
      <c r="C182" s="160" t="s">
        <v>1020</v>
      </c>
      <c r="D182" s="160" t="s">
        <v>386</v>
      </c>
      <c r="E182" s="159" t="s">
        <v>25</v>
      </c>
      <c r="F182" s="166" t="s">
        <v>1021</v>
      </c>
      <c r="G182" s="306" t="s">
        <v>32</v>
      </c>
      <c r="H182" s="294" t="s">
        <v>12</v>
      </c>
      <c r="I182" s="201"/>
      <c r="J182" s="306"/>
      <c r="K182" s="201"/>
      <c r="L182" s="201"/>
      <c r="M182" s="201"/>
      <c r="N182" s="201"/>
      <c r="O182" s="201"/>
      <c r="P182" s="306"/>
      <c r="Q182" s="307"/>
    </row>
    <row r="183" spans="2:17" ht="45" x14ac:dyDescent="0.25">
      <c r="B183" s="304" t="s">
        <v>367</v>
      </c>
      <c r="C183" s="160"/>
      <c r="D183" s="160" t="s">
        <v>684</v>
      </c>
      <c r="E183" s="159" t="s">
        <v>25</v>
      </c>
      <c r="F183" s="166" t="s">
        <v>1022</v>
      </c>
      <c r="G183" s="306" t="s">
        <v>32</v>
      </c>
      <c r="H183" s="294" t="s">
        <v>12</v>
      </c>
      <c r="I183" s="201"/>
      <c r="J183" s="306"/>
      <c r="K183" s="201"/>
      <c r="L183" s="201"/>
      <c r="M183" s="201"/>
      <c r="N183" s="201"/>
      <c r="O183" s="201"/>
      <c r="P183" s="306"/>
      <c r="Q183" s="307"/>
    </row>
    <row r="184" spans="2:17" ht="168.75" x14ac:dyDescent="0.25">
      <c r="B184" s="304" t="s">
        <v>367</v>
      </c>
      <c r="C184" s="160"/>
      <c r="D184" s="160" t="s">
        <v>685</v>
      </c>
      <c r="E184" s="159" t="s">
        <v>25</v>
      </c>
      <c r="F184" s="166" t="s">
        <v>1023</v>
      </c>
      <c r="G184" s="306" t="s">
        <v>32</v>
      </c>
      <c r="H184" s="294" t="s">
        <v>12</v>
      </c>
      <c r="I184" s="201"/>
      <c r="J184" s="306"/>
      <c r="K184" s="201"/>
      <c r="L184" s="201"/>
      <c r="M184" s="201"/>
      <c r="N184" s="201"/>
      <c r="O184" s="201"/>
      <c r="P184" s="306"/>
      <c r="Q184" s="307"/>
    </row>
    <row r="185" spans="2:17" ht="134.25" customHeight="1" x14ac:dyDescent="0.25">
      <c r="B185" s="304" t="s">
        <v>367</v>
      </c>
      <c r="C185" s="153" t="s">
        <v>686</v>
      </c>
      <c r="D185" s="153" t="s">
        <v>387</v>
      </c>
      <c r="E185" s="158" t="s">
        <v>24</v>
      </c>
      <c r="F185" s="165" t="s">
        <v>1024</v>
      </c>
      <c r="G185" s="308" t="s">
        <v>32</v>
      </c>
      <c r="H185" s="294" t="s">
        <v>12</v>
      </c>
      <c r="I185" s="202"/>
      <c r="J185" s="308"/>
      <c r="K185" s="202"/>
      <c r="L185" s="202"/>
      <c r="M185" s="202"/>
      <c r="N185" s="202"/>
      <c r="O185" s="202"/>
      <c r="P185" s="308"/>
      <c r="Q185" s="309"/>
    </row>
    <row r="186" spans="2:17" ht="134.44999999999999" customHeight="1" x14ac:dyDescent="0.25">
      <c r="B186" s="304" t="s">
        <v>367</v>
      </c>
      <c r="C186" s="153"/>
      <c r="D186" s="153" t="s">
        <v>388</v>
      </c>
      <c r="E186" s="158" t="s">
        <v>24</v>
      </c>
      <c r="F186" s="165" t="s">
        <v>1025</v>
      </c>
      <c r="G186" s="308" t="s">
        <v>32</v>
      </c>
      <c r="H186" s="294" t="s">
        <v>12</v>
      </c>
      <c r="I186" s="202"/>
      <c r="J186" s="308"/>
      <c r="K186" s="202"/>
      <c r="L186" s="202"/>
      <c r="M186" s="202"/>
      <c r="N186" s="202"/>
      <c r="O186" s="202"/>
      <c r="P186" s="308"/>
      <c r="Q186" s="309"/>
    </row>
    <row r="187" spans="2:17" ht="131.25" customHeight="1" x14ac:dyDescent="0.25">
      <c r="B187" s="292" t="s">
        <v>4</v>
      </c>
      <c r="C187" s="160" t="s">
        <v>1026</v>
      </c>
      <c r="D187" s="160" t="s">
        <v>389</v>
      </c>
      <c r="E187" s="159" t="s">
        <v>24</v>
      </c>
      <c r="F187" s="160" t="s">
        <v>1027</v>
      </c>
      <c r="G187" s="306" t="s">
        <v>32</v>
      </c>
      <c r="H187" s="294" t="s">
        <v>13</v>
      </c>
      <c r="I187" s="201"/>
      <c r="J187" s="306"/>
      <c r="K187" s="201"/>
      <c r="L187" s="201"/>
      <c r="M187" s="201"/>
      <c r="N187" s="201"/>
      <c r="O187" s="201"/>
      <c r="P187" s="306"/>
      <c r="Q187" s="307"/>
    </row>
    <row r="188" spans="2:17" ht="67.5" x14ac:dyDescent="0.25">
      <c r="B188" s="292" t="s">
        <v>4</v>
      </c>
      <c r="C188" s="160"/>
      <c r="D188" s="160" t="s">
        <v>390</v>
      </c>
      <c r="E188" s="159" t="s">
        <v>24</v>
      </c>
      <c r="F188" s="160" t="s">
        <v>1028</v>
      </c>
      <c r="G188" s="306" t="s">
        <v>32</v>
      </c>
      <c r="H188" s="294" t="s">
        <v>13</v>
      </c>
      <c r="I188" s="201"/>
      <c r="J188" s="306"/>
      <c r="K188" s="201"/>
      <c r="L188" s="201"/>
      <c r="M188" s="201"/>
      <c r="N188" s="201"/>
      <c r="O188" s="201"/>
      <c r="P188" s="306"/>
      <c r="Q188" s="307"/>
    </row>
    <row r="189" spans="2:17" ht="180" x14ac:dyDescent="0.25">
      <c r="B189" s="292" t="s">
        <v>4</v>
      </c>
      <c r="C189" s="160"/>
      <c r="D189" s="160" t="s">
        <v>391</v>
      </c>
      <c r="E189" s="159" t="s">
        <v>24</v>
      </c>
      <c r="F189" s="160" t="s">
        <v>1029</v>
      </c>
      <c r="G189" s="306" t="s">
        <v>32</v>
      </c>
      <c r="H189" s="294" t="s">
        <v>13</v>
      </c>
      <c r="I189" s="297"/>
      <c r="J189" s="306"/>
      <c r="K189" s="203"/>
      <c r="L189" s="203"/>
      <c r="M189" s="203"/>
      <c r="N189" s="203"/>
      <c r="O189" s="203"/>
      <c r="P189" s="306"/>
      <c r="Q189" s="307"/>
    </row>
    <row r="190" spans="2:17" ht="33.75" x14ac:dyDescent="0.25">
      <c r="B190" s="292" t="s">
        <v>4</v>
      </c>
      <c r="C190" s="153" t="s">
        <v>1030</v>
      </c>
      <c r="D190" s="153" t="s">
        <v>392</v>
      </c>
      <c r="E190" s="158" t="s">
        <v>24</v>
      </c>
      <c r="F190" s="165" t="s">
        <v>687</v>
      </c>
      <c r="G190" s="308" t="s">
        <v>32</v>
      </c>
      <c r="H190" s="294" t="s">
        <v>13</v>
      </c>
      <c r="I190" s="300"/>
      <c r="J190" s="308"/>
      <c r="K190" s="204"/>
      <c r="L190" s="204"/>
      <c r="M190" s="204"/>
      <c r="N190" s="204"/>
      <c r="O190" s="204"/>
      <c r="P190" s="308"/>
      <c r="Q190" s="309"/>
    </row>
    <row r="191" spans="2:17" ht="33.75" x14ac:dyDescent="0.25">
      <c r="B191" s="292" t="s">
        <v>4</v>
      </c>
      <c r="C191" s="153"/>
      <c r="D191" s="153" t="s">
        <v>394</v>
      </c>
      <c r="E191" s="158" t="s">
        <v>24</v>
      </c>
      <c r="F191" s="165" t="s">
        <v>398</v>
      </c>
      <c r="G191" s="308" t="s">
        <v>32</v>
      </c>
      <c r="H191" s="294" t="s">
        <v>13</v>
      </c>
      <c r="I191" s="300"/>
      <c r="J191" s="308"/>
      <c r="K191" s="204"/>
      <c r="L191" s="204"/>
      <c r="M191" s="204"/>
      <c r="N191" s="204"/>
      <c r="O191" s="204"/>
      <c r="P191" s="308"/>
      <c r="Q191" s="309"/>
    </row>
    <row r="192" spans="2:17" ht="45" x14ac:dyDescent="0.25">
      <c r="B192" s="292" t="s">
        <v>4</v>
      </c>
      <c r="C192" s="153"/>
      <c r="D192" s="153" t="s">
        <v>395</v>
      </c>
      <c r="E192" s="158" t="s">
        <v>24</v>
      </c>
      <c r="F192" s="165" t="s">
        <v>1031</v>
      </c>
      <c r="G192" s="308" t="s">
        <v>32</v>
      </c>
      <c r="H192" s="294" t="s">
        <v>13</v>
      </c>
      <c r="I192" s="204"/>
      <c r="J192" s="308"/>
      <c r="K192" s="204"/>
      <c r="L192" s="204"/>
      <c r="M192" s="204"/>
      <c r="N192" s="204"/>
      <c r="O192" s="204"/>
      <c r="P192" s="308"/>
      <c r="Q192" s="309"/>
    </row>
    <row r="193" spans="2:17" ht="45" x14ac:dyDescent="0.25">
      <c r="B193" s="292" t="s">
        <v>4</v>
      </c>
      <c r="C193" s="153"/>
      <c r="D193" s="153" t="s">
        <v>396</v>
      </c>
      <c r="E193" s="158" t="s">
        <v>24</v>
      </c>
      <c r="F193" s="165" t="s">
        <v>1032</v>
      </c>
      <c r="G193" s="308" t="s">
        <v>32</v>
      </c>
      <c r="H193" s="294" t="s">
        <v>13</v>
      </c>
      <c r="I193" s="204"/>
      <c r="J193" s="308"/>
      <c r="K193" s="204"/>
      <c r="L193" s="204"/>
      <c r="M193" s="204"/>
      <c r="N193" s="204"/>
      <c r="O193" s="204"/>
      <c r="P193" s="308"/>
      <c r="Q193" s="309"/>
    </row>
    <row r="194" spans="2:17" ht="141" customHeight="1" x14ac:dyDescent="0.25">
      <c r="B194" s="292" t="s">
        <v>4</v>
      </c>
      <c r="C194" s="153"/>
      <c r="D194" s="153" t="s">
        <v>688</v>
      </c>
      <c r="E194" s="158" t="s">
        <v>24</v>
      </c>
      <c r="F194" s="165" t="s">
        <v>1033</v>
      </c>
      <c r="G194" s="308" t="s">
        <v>32</v>
      </c>
      <c r="H194" s="294" t="s">
        <v>13</v>
      </c>
      <c r="I194" s="204"/>
      <c r="J194" s="308"/>
      <c r="K194" s="204"/>
      <c r="L194" s="204"/>
      <c r="M194" s="204"/>
      <c r="N194" s="204"/>
      <c r="O194" s="204"/>
      <c r="P194" s="308"/>
      <c r="Q194" s="309"/>
    </row>
    <row r="195" spans="2:17" ht="45" x14ac:dyDescent="0.25">
      <c r="B195" s="292" t="s">
        <v>4</v>
      </c>
      <c r="C195" s="153"/>
      <c r="D195" s="153" t="s">
        <v>689</v>
      </c>
      <c r="E195" s="158" t="s">
        <v>24</v>
      </c>
      <c r="F195" s="165" t="s">
        <v>690</v>
      </c>
      <c r="G195" s="308" t="s">
        <v>32</v>
      </c>
      <c r="H195" s="294" t="s">
        <v>13</v>
      </c>
      <c r="I195" s="204"/>
      <c r="J195" s="308"/>
      <c r="K195" s="204"/>
      <c r="L195" s="204"/>
      <c r="M195" s="204"/>
      <c r="N195" s="204"/>
      <c r="O195" s="204"/>
      <c r="P195" s="308"/>
      <c r="Q195" s="309"/>
    </row>
    <row r="196" spans="2:17" ht="56.25" x14ac:dyDescent="0.25">
      <c r="B196" s="292" t="s">
        <v>4</v>
      </c>
      <c r="C196" s="160" t="s">
        <v>1117</v>
      </c>
      <c r="D196" s="160" t="s">
        <v>393</v>
      </c>
      <c r="E196" s="159" t="s">
        <v>25</v>
      </c>
      <c r="F196" s="166" t="s">
        <v>399</v>
      </c>
      <c r="G196" s="306" t="s">
        <v>32</v>
      </c>
      <c r="H196" s="294" t="s">
        <v>13</v>
      </c>
      <c r="I196" s="203"/>
      <c r="J196" s="306"/>
      <c r="K196" s="203"/>
      <c r="L196" s="203"/>
      <c r="M196" s="203"/>
      <c r="N196" s="203"/>
      <c r="O196" s="203"/>
      <c r="P196" s="306"/>
      <c r="Q196" s="307"/>
    </row>
    <row r="197" spans="2:17" ht="45" x14ac:dyDescent="0.25">
      <c r="B197" s="292" t="s">
        <v>4</v>
      </c>
      <c r="C197" s="160"/>
      <c r="D197" s="160" t="s">
        <v>397</v>
      </c>
      <c r="E197" s="159" t="s">
        <v>25</v>
      </c>
      <c r="F197" s="166" t="s">
        <v>400</v>
      </c>
      <c r="G197" s="306" t="s">
        <v>32</v>
      </c>
      <c r="H197" s="294" t="s">
        <v>13</v>
      </c>
      <c r="I197" s="203"/>
      <c r="J197" s="306"/>
      <c r="K197" s="203"/>
      <c r="L197" s="203"/>
      <c r="M197" s="203"/>
      <c r="N197" s="203"/>
      <c r="O197" s="203"/>
      <c r="P197" s="306"/>
      <c r="Q197" s="307"/>
    </row>
    <row r="198" spans="2:17" ht="33.75" x14ac:dyDescent="0.25">
      <c r="B198" s="292" t="s">
        <v>4</v>
      </c>
      <c r="C198" s="153" t="s">
        <v>691</v>
      </c>
      <c r="D198" s="153" t="s">
        <v>401</v>
      </c>
      <c r="E198" s="158" t="s">
        <v>25</v>
      </c>
      <c r="F198" s="165" t="s">
        <v>1034</v>
      </c>
      <c r="G198" s="308" t="s">
        <v>32</v>
      </c>
      <c r="H198" s="294" t="s">
        <v>13</v>
      </c>
      <c r="I198" s="204"/>
      <c r="J198" s="308"/>
      <c r="K198" s="204"/>
      <c r="L198" s="204"/>
      <c r="M198" s="204"/>
      <c r="N198" s="204"/>
      <c r="O198" s="204"/>
      <c r="P198" s="308"/>
      <c r="Q198" s="309"/>
    </row>
    <row r="199" spans="2:17" ht="144" customHeight="1" x14ac:dyDescent="0.25">
      <c r="B199" s="292" t="s">
        <v>4</v>
      </c>
      <c r="C199" s="153"/>
      <c r="D199" s="153" t="s">
        <v>692</v>
      </c>
      <c r="E199" s="158" t="s">
        <v>25</v>
      </c>
      <c r="F199" s="165" t="s">
        <v>1035</v>
      </c>
      <c r="G199" s="308" t="s">
        <v>32</v>
      </c>
      <c r="H199" s="294" t="s">
        <v>13</v>
      </c>
      <c r="I199" s="204"/>
      <c r="J199" s="308"/>
      <c r="K199" s="204"/>
      <c r="L199" s="204"/>
      <c r="M199" s="204"/>
      <c r="N199" s="204"/>
      <c r="O199" s="204"/>
      <c r="P199" s="308"/>
      <c r="Q199" s="309"/>
    </row>
    <row r="200" spans="2:17" ht="146.25" x14ac:dyDescent="0.25">
      <c r="B200" s="292" t="s">
        <v>4</v>
      </c>
      <c r="C200" s="153"/>
      <c r="D200" s="153" t="s">
        <v>693</v>
      </c>
      <c r="E200" s="158" t="s">
        <v>25</v>
      </c>
      <c r="F200" s="165" t="s">
        <v>1036</v>
      </c>
      <c r="G200" s="308" t="s">
        <v>32</v>
      </c>
      <c r="H200" s="294" t="s">
        <v>13</v>
      </c>
      <c r="I200" s="204"/>
      <c r="J200" s="308"/>
      <c r="K200" s="204"/>
      <c r="L200" s="204"/>
      <c r="M200" s="204"/>
      <c r="N200" s="204"/>
      <c r="O200" s="204"/>
      <c r="P200" s="308"/>
      <c r="Q200" s="309"/>
    </row>
    <row r="201" spans="2:17" ht="121.5" customHeight="1" x14ac:dyDescent="0.25">
      <c r="B201" s="292" t="s">
        <v>4</v>
      </c>
      <c r="C201" s="160" t="s">
        <v>1037</v>
      </c>
      <c r="D201" s="160" t="s">
        <v>402</v>
      </c>
      <c r="E201" s="159" t="s">
        <v>24</v>
      </c>
      <c r="F201" s="166" t="s">
        <v>1038</v>
      </c>
      <c r="G201" s="306" t="s">
        <v>32</v>
      </c>
      <c r="H201" s="294" t="s">
        <v>13</v>
      </c>
      <c r="I201" s="203"/>
      <c r="J201" s="306"/>
      <c r="K201" s="203"/>
      <c r="L201" s="203"/>
      <c r="M201" s="203"/>
      <c r="N201" s="203"/>
      <c r="O201" s="203"/>
      <c r="P201" s="306"/>
      <c r="Q201" s="307"/>
    </row>
    <row r="202" spans="2:17" ht="33.75" x14ac:dyDescent="0.25">
      <c r="B202" s="292" t="s">
        <v>4</v>
      </c>
      <c r="C202" s="153" t="s">
        <v>1039</v>
      </c>
      <c r="D202" s="153" t="s">
        <v>403</v>
      </c>
      <c r="E202" s="158" t="s">
        <v>24</v>
      </c>
      <c r="F202" s="165" t="s">
        <v>694</v>
      </c>
      <c r="G202" s="308" t="s">
        <v>32</v>
      </c>
      <c r="H202" s="294" t="s">
        <v>13</v>
      </c>
      <c r="I202" s="204"/>
      <c r="J202" s="308"/>
      <c r="K202" s="204"/>
      <c r="L202" s="204"/>
      <c r="M202" s="204"/>
      <c r="N202" s="204"/>
      <c r="O202" s="204"/>
      <c r="P202" s="308"/>
      <c r="Q202" s="309"/>
    </row>
    <row r="203" spans="2:17" ht="33.75" x14ac:dyDescent="0.25">
      <c r="B203" s="292" t="s">
        <v>4</v>
      </c>
      <c r="C203" s="160" t="s">
        <v>695</v>
      </c>
      <c r="D203" s="160" t="s">
        <v>404</v>
      </c>
      <c r="E203" s="159" t="s">
        <v>24</v>
      </c>
      <c r="F203" s="166" t="s">
        <v>1040</v>
      </c>
      <c r="G203" s="306" t="s">
        <v>32</v>
      </c>
      <c r="H203" s="294" t="s">
        <v>13</v>
      </c>
      <c r="I203" s="203"/>
      <c r="J203" s="306"/>
      <c r="K203" s="203"/>
      <c r="L203" s="203"/>
      <c r="M203" s="203"/>
      <c r="N203" s="203"/>
      <c r="O203" s="203"/>
      <c r="P203" s="306"/>
      <c r="Q203" s="307"/>
    </row>
    <row r="204" spans="2:17" ht="45" x14ac:dyDescent="0.25">
      <c r="B204" s="292" t="s">
        <v>4</v>
      </c>
      <c r="C204" s="153" t="s">
        <v>1041</v>
      </c>
      <c r="D204" s="153" t="s">
        <v>405</v>
      </c>
      <c r="E204" s="158" t="s">
        <v>24</v>
      </c>
      <c r="F204" s="165" t="s">
        <v>1042</v>
      </c>
      <c r="G204" s="308" t="s">
        <v>32</v>
      </c>
      <c r="H204" s="294" t="s">
        <v>13</v>
      </c>
      <c r="I204" s="300"/>
      <c r="J204" s="308"/>
      <c r="K204" s="204"/>
      <c r="L204" s="204"/>
      <c r="M204" s="204"/>
      <c r="N204" s="204"/>
      <c r="O204" s="204"/>
      <c r="P204" s="308"/>
      <c r="Q204" s="309"/>
    </row>
    <row r="205" spans="2:17" ht="22.5" x14ac:dyDescent="0.25">
      <c r="B205" s="292" t="s">
        <v>4</v>
      </c>
      <c r="C205" s="153"/>
      <c r="D205" s="153" t="s">
        <v>406</v>
      </c>
      <c r="E205" s="158" t="s">
        <v>24</v>
      </c>
      <c r="F205" s="165" t="s">
        <v>696</v>
      </c>
      <c r="G205" s="308" t="s">
        <v>32</v>
      </c>
      <c r="H205" s="294" t="s">
        <v>13</v>
      </c>
      <c r="I205" s="300"/>
      <c r="J205" s="308"/>
      <c r="K205" s="204"/>
      <c r="L205" s="204"/>
      <c r="M205" s="204"/>
      <c r="N205" s="204"/>
      <c r="O205" s="204"/>
      <c r="P205" s="308"/>
      <c r="Q205" s="309"/>
    </row>
    <row r="206" spans="2:17" ht="37.5" customHeight="1" x14ac:dyDescent="0.25">
      <c r="B206" s="292" t="s">
        <v>4</v>
      </c>
      <c r="C206" s="153"/>
      <c r="D206" s="153" t="s">
        <v>407</v>
      </c>
      <c r="E206" s="158" t="s">
        <v>24</v>
      </c>
      <c r="F206" s="165" t="s">
        <v>1043</v>
      </c>
      <c r="G206" s="308" t="s">
        <v>32</v>
      </c>
      <c r="H206" s="294" t="s">
        <v>13</v>
      </c>
      <c r="I206" s="204"/>
      <c r="J206" s="308"/>
      <c r="K206" s="204"/>
      <c r="L206" s="204"/>
      <c r="M206" s="204"/>
      <c r="N206" s="204"/>
      <c r="O206" s="204"/>
      <c r="P206" s="308"/>
      <c r="Q206" s="309"/>
    </row>
    <row r="207" spans="2:17" ht="141" customHeight="1" x14ac:dyDescent="0.25">
      <c r="B207" s="292" t="s">
        <v>4</v>
      </c>
      <c r="C207" s="160" t="s">
        <v>1044</v>
      </c>
      <c r="D207" s="160" t="s">
        <v>408</v>
      </c>
      <c r="E207" s="159" t="s">
        <v>24</v>
      </c>
      <c r="F207" s="160" t="s">
        <v>1045</v>
      </c>
      <c r="G207" s="306" t="s">
        <v>32</v>
      </c>
      <c r="H207" s="294" t="s">
        <v>13</v>
      </c>
      <c r="I207" s="203"/>
      <c r="J207" s="306"/>
      <c r="K207" s="203"/>
      <c r="L207" s="203"/>
      <c r="M207" s="203"/>
      <c r="N207" s="203"/>
      <c r="O207" s="203"/>
      <c r="P207" s="306"/>
      <c r="Q207" s="307"/>
    </row>
    <row r="208" spans="2:17" ht="202.5" x14ac:dyDescent="0.25">
      <c r="B208" s="292" t="s">
        <v>4</v>
      </c>
      <c r="C208" s="160"/>
      <c r="D208" s="160" t="s">
        <v>409</v>
      </c>
      <c r="E208" s="159" t="s">
        <v>24</v>
      </c>
      <c r="F208" s="160" t="s">
        <v>1046</v>
      </c>
      <c r="G208" s="306" t="s">
        <v>32</v>
      </c>
      <c r="H208" s="294" t="s">
        <v>13</v>
      </c>
      <c r="I208" s="203"/>
      <c r="J208" s="306"/>
      <c r="K208" s="203"/>
      <c r="L208" s="203"/>
      <c r="M208" s="203"/>
      <c r="N208" s="203"/>
      <c r="O208" s="203"/>
      <c r="P208" s="306"/>
      <c r="Q208" s="307"/>
    </row>
    <row r="209" spans="2:17" ht="101.25" x14ac:dyDescent="0.25">
      <c r="B209" s="292" t="s">
        <v>4</v>
      </c>
      <c r="C209" s="153" t="s">
        <v>1047</v>
      </c>
      <c r="D209" s="153" t="s">
        <v>410</v>
      </c>
      <c r="E209" s="158" t="s">
        <v>24</v>
      </c>
      <c r="F209" s="153" t="s">
        <v>1048</v>
      </c>
      <c r="G209" s="308" t="s">
        <v>32</v>
      </c>
      <c r="H209" s="294" t="s">
        <v>13</v>
      </c>
      <c r="I209" s="204"/>
      <c r="J209" s="308"/>
      <c r="K209" s="204"/>
      <c r="L209" s="204"/>
      <c r="M209" s="204"/>
      <c r="N209" s="204"/>
      <c r="O209" s="204"/>
      <c r="P209" s="308"/>
      <c r="Q209" s="309"/>
    </row>
    <row r="210" spans="2:17" ht="101.25" x14ac:dyDescent="0.25">
      <c r="B210" s="292" t="s">
        <v>4</v>
      </c>
      <c r="C210" s="153"/>
      <c r="D210" s="153" t="s">
        <v>411</v>
      </c>
      <c r="E210" s="158" t="s">
        <v>24</v>
      </c>
      <c r="F210" s="165" t="s">
        <v>1049</v>
      </c>
      <c r="G210" s="308" t="s">
        <v>32</v>
      </c>
      <c r="H210" s="294" t="s">
        <v>13</v>
      </c>
      <c r="I210" s="204"/>
      <c r="J210" s="308"/>
      <c r="K210" s="204"/>
      <c r="L210" s="204"/>
      <c r="M210" s="204"/>
      <c r="N210" s="204"/>
      <c r="O210" s="204"/>
      <c r="P210" s="308"/>
      <c r="Q210" s="309"/>
    </row>
    <row r="211" spans="2:17" ht="90" x14ac:dyDescent="0.25">
      <c r="B211" s="292" t="s">
        <v>4</v>
      </c>
      <c r="C211" s="153"/>
      <c r="D211" s="153" t="s">
        <v>412</v>
      </c>
      <c r="E211" s="158" t="s">
        <v>24</v>
      </c>
      <c r="F211" s="153" t="s">
        <v>1050</v>
      </c>
      <c r="G211" s="308" t="s">
        <v>32</v>
      </c>
      <c r="H211" s="294" t="s">
        <v>13</v>
      </c>
      <c r="I211" s="204"/>
      <c r="J211" s="308"/>
      <c r="K211" s="204"/>
      <c r="L211" s="204"/>
      <c r="M211" s="204"/>
      <c r="N211" s="204"/>
      <c r="O211" s="204"/>
      <c r="P211" s="308"/>
      <c r="Q211" s="309"/>
    </row>
    <row r="212" spans="2:17" ht="72.95" customHeight="1" x14ac:dyDescent="0.25">
      <c r="B212" s="292" t="s">
        <v>4</v>
      </c>
      <c r="C212" s="153"/>
      <c r="D212" s="153" t="s">
        <v>413</v>
      </c>
      <c r="E212" s="158" t="s">
        <v>24</v>
      </c>
      <c r="F212" s="153" t="s">
        <v>1051</v>
      </c>
      <c r="G212" s="308" t="s">
        <v>32</v>
      </c>
      <c r="H212" s="294" t="s">
        <v>13</v>
      </c>
      <c r="I212" s="204"/>
      <c r="J212" s="308"/>
      <c r="K212" s="204"/>
      <c r="L212" s="204"/>
      <c r="M212" s="204"/>
      <c r="N212" s="204"/>
      <c r="O212" s="204"/>
      <c r="P212" s="308"/>
      <c r="Q212" s="309"/>
    </row>
    <row r="213" spans="2:17" ht="123.75" x14ac:dyDescent="0.25">
      <c r="B213" s="292" t="s">
        <v>4</v>
      </c>
      <c r="C213" s="153"/>
      <c r="D213" s="153" t="s">
        <v>414</v>
      </c>
      <c r="E213" s="158" t="s">
        <v>24</v>
      </c>
      <c r="F213" s="165" t="s">
        <v>1052</v>
      </c>
      <c r="G213" s="308" t="s">
        <v>32</v>
      </c>
      <c r="H213" s="294" t="s">
        <v>13</v>
      </c>
      <c r="I213" s="300"/>
      <c r="J213" s="308"/>
      <c r="K213" s="204"/>
      <c r="L213" s="204"/>
      <c r="M213" s="204"/>
      <c r="N213" s="204"/>
      <c r="O213" s="204"/>
      <c r="P213" s="308"/>
      <c r="Q213" s="309"/>
    </row>
    <row r="214" spans="2:17" ht="101.25" x14ac:dyDescent="0.25">
      <c r="B214" s="292" t="s">
        <v>4</v>
      </c>
      <c r="C214" s="153"/>
      <c r="D214" s="153" t="s">
        <v>415</v>
      </c>
      <c r="E214" s="158" t="s">
        <v>24</v>
      </c>
      <c r="F214" s="153" t="s">
        <v>1053</v>
      </c>
      <c r="G214" s="308" t="s">
        <v>32</v>
      </c>
      <c r="H214" s="294" t="s">
        <v>13</v>
      </c>
      <c r="I214" s="300"/>
      <c r="J214" s="308"/>
      <c r="K214" s="204"/>
      <c r="L214" s="204"/>
      <c r="M214" s="204"/>
      <c r="N214" s="204"/>
      <c r="O214" s="204"/>
      <c r="P214" s="308"/>
      <c r="Q214" s="309"/>
    </row>
    <row r="215" spans="2:17" ht="103.5" customHeight="1" x14ac:dyDescent="0.25">
      <c r="B215" s="292" t="s">
        <v>4</v>
      </c>
      <c r="C215" s="153"/>
      <c r="D215" s="153" t="s">
        <v>416</v>
      </c>
      <c r="E215" s="158" t="s">
        <v>24</v>
      </c>
      <c r="F215" s="153" t="s">
        <v>1054</v>
      </c>
      <c r="G215" s="308" t="s">
        <v>32</v>
      </c>
      <c r="H215" s="294" t="s">
        <v>13</v>
      </c>
      <c r="I215" s="300"/>
      <c r="J215" s="308"/>
      <c r="K215" s="204"/>
      <c r="L215" s="204"/>
      <c r="M215" s="204"/>
      <c r="N215" s="204"/>
      <c r="O215" s="204"/>
      <c r="P215" s="308"/>
      <c r="Q215" s="309"/>
    </row>
    <row r="216" spans="2:17" ht="41.25" customHeight="1" x14ac:dyDescent="0.25">
      <c r="B216" s="292" t="s">
        <v>4</v>
      </c>
      <c r="C216" s="160" t="s">
        <v>1055</v>
      </c>
      <c r="D216" s="160" t="s">
        <v>417</v>
      </c>
      <c r="E216" s="159" t="s">
        <v>25</v>
      </c>
      <c r="F216" s="166" t="s">
        <v>1056</v>
      </c>
      <c r="G216" s="306" t="s">
        <v>32</v>
      </c>
      <c r="H216" s="294" t="s">
        <v>13</v>
      </c>
      <c r="I216" s="297"/>
      <c r="J216" s="306"/>
      <c r="K216" s="203"/>
      <c r="L216" s="203"/>
      <c r="M216" s="203"/>
      <c r="N216" s="203"/>
      <c r="O216" s="203"/>
      <c r="P216" s="306"/>
      <c r="Q216" s="307"/>
    </row>
    <row r="217" spans="2:17" ht="35.450000000000003" customHeight="1" x14ac:dyDescent="0.25">
      <c r="B217" s="292" t="s">
        <v>4</v>
      </c>
      <c r="C217" s="160"/>
      <c r="D217" s="160" t="s">
        <v>419</v>
      </c>
      <c r="E217" s="159" t="s">
        <v>25</v>
      </c>
      <c r="F217" s="166" t="s">
        <v>1057</v>
      </c>
      <c r="G217" s="306" t="s">
        <v>32</v>
      </c>
      <c r="H217" s="294" t="s">
        <v>13</v>
      </c>
      <c r="I217" s="297"/>
      <c r="J217" s="306"/>
      <c r="K217" s="203"/>
      <c r="L217" s="203"/>
      <c r="M217" s="203"/>
      <c r="N217" s="203"/>
      <c r="O217" s="203"/>
      <c r="P217" s="306"/>
      <c r="Q217" s="307"/>
    </row>
    <row r="218" spans="2:17" ht="153.94999999999999" customHeight="1" x14ac:dyDescent="0.25">
      <c r="B218" s="292" t="s">
        <v>4</v>
      </c>
      <c r="C218" s="153" t="s">
        <v>1058</v>
      </c>
      <c r="D218" s="153" t="s">
        <v>418</v>
      </c>
      <c r="E218" s="158" t="s">
        <v>25</v>
      </c>
      <c r="F218" s="153" t="s">
        <v>1059</v>
      </c>
      <c r="G218" s="308" t="s">
        <v>32</v>
      </c>
      <c r="H218" s="294" t="s">
        <v>13</v>
      </c>
      <c r="I218" s="300"/>
      <c r="J218" s="308"/>
      <c r="K218" s="204"/>
      <c r="L218" s="204"/>
      <c r="M218" s="204"/>
      <c r="N218" s="204"/>
      <c r="O218" s="204"/>
      <c r="P218" s="308"/>
      <c r="Q218" s="309"/>
    </row>
    <row r="219" spans="2:17" ht="103.5" customHeight="1" x14ac:dyDescent="0.25">
      <c r="B219" s="292" t="s">
        <v>4</v>
      </c>
      <c r="C219" s="153"/>
      <c r="D219" s="153" t="s">
        <v>420</v>
      </c>
      <c r="E219" s="158" t="s">
        <v>25</v>
      </c>
      <c r="F219" s="153" t="s">
        <v>1060</v>
      </c>
      <c r="G219" s="308" t="s">
        <v>32</v>
      </c>
      <c r="H219" s="294" t="s">
        <v>13</v>
      </c>
      <c r="I219" s="204"/>
      <c r="J219" s="308"/>
      <c r="K219" s="204"/>
      <c r="L219" s="204"/>
      <c r="M219" s="204"/>
      <c r="N219" s="204"/>
      <c r="O219" s="204"/>
      <c r="P219" s="308"/>
      <c r="Q219" s="309"/>
    </row>
    <row r="220" spans="2:17" ht="114.75" customHeight="1" x14ac:dyDescent="0.25">
      <c r="B220" s="292" t="s">
        <v>4</v>
      </c>
      <c r="C220" s="160" t="s">
        <v>1061</v>
      </c>
      <c r="D220" s="160" t="s">
        <v>421</v>
      </c>
      <c r="E220" s="159" t="s">
        <v>25</v>
      </c>
      <c r="F220" s="166" t="s">
        <v>1062</v>
      </c>
      <c r="G220" s="306" t="s">
        <v>32</v>
      </c>
      <c r="H220" s="294" t="s">
        <v>13</v>
      </c>
      <c r="I220" s="203"/>
      <c r="J220" s="306"/>
      <c r="K220" s="203"/>
      <c r="L220" s="203"/>
      <c r="M220" s="203"/>
      <c r="N220" s="203"/>
      <c r="O220" s="203"/>
      <c r="P220" s="306"/>
      <c r="Q220" s="307"/>
    </row>
    <row r="221" spans="2:17" ht="81" customHeight="1" x14ac:dyDescent="0.25">
      <c r="B221" s="304" t="s">
        <v>7</v>
      </c>
      <c r="C221" s="153" t="s">
        <v>422</v>
      </c>
      <c r="D221" s="153" t="s">
        <v>423</v>
      </c>
      <c r="E221" s="158" t="s">
        <v>25</v>
      </c>
      <c r="F221" s="153" t="s">
        <v>1063</v>
      </c>
      <c r="G221" s="308" t="s">
        <v>32</v>
      </c>
      <c r="H221" s="299" t="s">
        <v>11</v>
      </c>
      <c r="I221" s="204"/>
      <c r="J221" s="308"/>
      <c r="K221" s="204"/>
      <c r="L221" s="204"/>
      <c r="M221" s="204"/>
      <c r="N221" s="204"/>
      <c r="O221" s="204" t="s">
        <v>1306</v>
      </c>
      <c r="P221" s="308"/>
      <c r="Q221" s="309"/>
    </row>
    <row r="222" spans="2:17" ht="83.45" customHeight="1" x14ac:dyDescent="0.25">
      <c r="B222" s="304" t="s">
        <v>7</v>
      </c>
      <c r="C222" s="160" t="s">
        <v>1064</v>
      </c>
      <c r="D222" s="160" t="s">
        <v>424</v>
      </c>
      <c r="E222" s="159" t="s">
        <v>25</v>
      </c>
      <c r="F222" s="166" t="s">
        <v>1065</v>
      </c>
      <c r="G222" s="306" t="s">
        <v>32</v>
      </c>
      <c r="H222" s="294" t="s">
        <v>12</v>
      </c>
      <c r="I222" s="203"/>
      <c r="J222" s="306"/>
      <c r="K222" s="203"/>
      <c r="L222" s="203"/>
      <c r="M222" s="203"/>
      <c r="N222" s="203"/>
      <c r="O222" s="203"/>
      <c r="P222" s="306"/>
      <c r="Q222" s="307"/>
    </row>
    <row r="223" spans="2:17" ht="33.75" x14ac:dyDescent="0.25">
      <c r="B223" s="304" t="s">
        <v>7</v>
      </c>
      <c r="C223" s="153" t="s">
        <v>1066</v>
      </c>
      <c r="D223" s="153" t="s">
        <v>425</v>
      </c>
      <c r="E223" s="158" t="s">
        <v>25</v>
      </c>
      <c r="F223" s="165" t="s">
        <v>1067</v>
      </c>
      <c r="G223" s="308" t="s">
        <v>32</v>
      </c>
      <c r="H223" s="299" t="s">
        <v>13</v>
      </c>
      <c r="I223" s="300"/>
      <c r="J223" s="308"/>
      <c r="K223" s="204"/>
      <c r="L223" s="204"/>
      <c r="M223" s="204"/>
      <c r="N223" s="204"/>
      <c r="O223" s="204"/>
      <c r="P223" s="308"/>
      <c r="Q223" s="309"/>
    </row>
    <row r="224" spans="2:17" ht="22.5" x14ac:dyDescent="0.25">
      <c r="B224" s="304" t="s">
        <v>7</v>
      </c>
      <c r="C224" s="153"/>
      <c r="D224" s="153" t="s">
        <v>427</v>
      </c>
      <c r="E224" s="158" t="s">
        <v>25</v>
      </c>
      <c r="F224" s="165" t="s">
        <v>430</v>
      </c>
      <c r="G224" s="308" t="s">
        <v>32</v>
      </c>
      <c r="H224" s="299" t="s">
        <v>13</v>
      </c>
      <c r="I224" s="300"/>
      <c r="J224" s="308"/>
      <c r="K224" s="204"/>
      <c r="L224" s="204"/>
      <c r="M224" s="204"/>
      <c r="N224" s="204"/>
      <c r="O224" s="204"/>
      <c r="P224" s="308"/>
      <c r="Q224" s="309"/>
    </row>
    <row r="225" spans="2:17" ht="22.5" x14ac:dyDescent="0.25">
      <c r="B225" s="304" t="s">
        <v>7</v>
      </c>
      <c r="C225" s="153"/>
      <c r="D225" s="153" t="s">
        <v>697</v>
      </c>
      <c r="E225" s="158" t="s">
        <v>25</v>
      </c>
      <c r="F225" s="165" t="s">
        <v>431</v>
      </c>
      <c r="G225" s="308" t="s">
        <v>32</v>
      </c>
      <c r="H225" s="299" t="s">
        <v>13</v>
      </c>
      <c r="I225" s="300"/>
      <c r="J225" s="308"/>
      <c r="K225" s="204"/>
      <c r="L225" s="204"/>
      <c r="M225" s="204"/>
      <c r="N225" s="204"/>
      <c r="O225" s="204"/>
      <c r="P225" s="308"/>
      <c r="Q225" s="309"/>
    </row>
    <row r="226" spans="2:17" ht="33.75" x14ac:dyDescent="0.25">
      <c r="B226" s="304" t="s">
        <v>7</v>
      </c>
      <c r="C226" s="160" t="s">
        <v>1068</v>
      </c>
      <c r="D226" s="160" t="s">
        <v>426</v>
      </c>
      <c r="E226" s="159" t="s">
        <v>25</v>
      </c>
      <c r="F226" s="166" t="s">
        <v>1069</v>
      </c>
      <c r="G226" s="306" t="s">
        <v>32</v>
      </c>
      <c r="H226" s="299" t="s">
        <v>13</v>
      </c>
      <c r="I226" s="297"/>
      <c r="J226" s="306"/>
      <c r="K226" s="203"/>
      <c r="L226" s="203"/>
      <c r="M226" s="203"/>
      <c r="N226" s="203"/>
      <c r="O226" s="203"/>
      <c r="P226" s="306"/>
      <c r="Q226" s="307"/>
    </row>
    <row r="227" spans="2:17" ht="42.95" customHeight="1" x14ac:dyDescent="0.25">
      <c r="B227" s="304" t="s">
        <v>7</v>
      </c>
      <c r="C227" s="160"/>
      <c r="D227" s="160" t="s">
        <v>428</v>
      </c>
      <c r="E227" s="159" t="s">
        <v>25</v>
      </c>
      <c r="F227" s="166" t="s">
        <v>1071</v>
      </c>
      <c r="G227" s="306" t="s">
        <v>32</v>
      </c>
      <c r="H227" s="299" t="s">
        <v>13</v>
      </c>
      <c r="I227" s="297"/>
      <c r="J227" s="306"/>
      <c r="K227" s="203"/>
      <c r="L227" s="203"/>
      <c r="M227" s="203"/>
      <c r="N227" s="203"/>
      <c r="O227" s="203"/>
      <c r="P227" s="306"/>
      <c r="Q227" s="307"/>
    </row>
    <row r="228" spans="2:17" ht="45" x14ac:dyDescent="0.25">
      <c r="B228" s="304" t="s">
        <v>7</v>
      </c>
      <c r="C228" s="160"/>
      <c r="D228" s="160" t="s">
        <v>429</v>
      </c>
      <c r="E228" s="159" t="s">
        <v>25</v>
      </c>
      <c r="F228" s="166" t="s">
        <v>1070</v>
      </c>
      <c r="G228" s="306" t="s">
        <v>32</v>
      </c>
      <c r="H228" s="299" t="s">
        <v>13</v>
      </c>
      <c r="I228" s="297"/>
      <c r="J228" s="306"/>
      <c r="K228" s="203"/>
      <c r="L228" s="203"/>
      <c r="M228" s="203"/>
      <c r="N228" s="203"/>
      <c r="O228" s="203"/>
      <c r="P228" s="306"/>
      <c r="Q228" s="307"/>
    </row>
    <row r="229" spans="2:17" ht="33.75" x14ac:dyDescent="0.25">
      <c r="B229" s="304" t="s">
        <v>7</v>
      </c>
      <c r="C229" s="153" t="s">
        <v>432</v>
      </c>
      <c r="D229" s="153" t="s">
        <v>433</v>
      </c>
      <c r="E229" s="158" t="s">
        <v>25</v>
      </c>
      <c r="F229" s="165" t="s">
        <v>437</v>
      </c>
      <c r="G229" s="308" t="s">
        <v>32</v>
      </c>
      <c r="H229" s="299" t="s">
        <v>13</v>
      </c>
      <c r="I229" s="300"/>
      <c r="J229" s="308"/>
      <c r="K229" s="204"/>
      <c r="L229" s="204"/>
      <c r="M229" s="204"/>
      <c r="N229" s="204"/>
      <c r="O229" s="204"/>
      <c r="P229" s="308"/>
      <c r="Q229" s="309"/>
    </row>
    <row r="230" spans="2:17" ht="43.5" customHeight="1" x14ac:dyDescent="0.25">
      <c r="B230" s="304" t="s">
        <v>7</v>
      </c>
      <c r="C230" s="153"/>
      <c r="D230" s="153" t="s">
        <v>435</v>
      </c>
      <c r="E230" s="158" t="s">
        <v>25</v>
      </c>
      <c r="F230" s="165" t="s">
        <v>1072</v>
      </c>
      <c r="G230" s="308" t="s">
        <v>32</v>
      </c>
      <c r="H230" s="299" t="s">
        <v>13</v>
      </c>
      <c r="I230" s="300"/>
      <c r="J230" s="308"/>
      <c r="K230" s="204"/>
      <c r="L230" s="204"/>
      <c r="M230" s="204"/>
      <c r="N230" s="204"/>
      <c r="O230" s="204"/>
      <c r="P230" s="308"/>
      <c r="Q230" s="309"/>
    </row>
    <row r="231" spans="2:17" ht="45" x14ac:dyDescent="0.25">
      <c r="B231" s="304" t="s">
        <v>7</v>
      </c>
      <c r="C231" s="153"/>
      <c r="D231" s="153" t="s">
        <v>436</v>
      </c>
      <c r="E231" s="158" t="s">
        <v>25</v>
      </c>
      <c r="F231" s="165" t="s">
        <v>438</v>
      </c>
      <c r="G231" s="308" t="s">
        <v>32</v>
      </c>
      <c r="H231" s="299" t="s">
        <v>13</v>
      </c>
      <c r="I231" s="300"/>
      <c r="J231" s="308"/>
      <c r="K231" s="204"/>
      <c r="L231" s="204"/>
      <c r="M231" s="204"/>
      <c r="N231" s="204"/>
      <c r="O231" s="204"/>
      <c r="P231" s="308"/>
      <c r="Q231" s="309"/>
    </row>
    <row r="232" spans="2:17" ht="183.75" customHeight="1" x14ac:dyDescent="0.25">
      <c r="B232" s="304" t="s">
        <v>7</v>
      </c>
      <c r="C232" s="160" t="s">
        <v>1073</v>
      </c>
      <c r="D232" s="160" t="s">
        <v>434</v>
      </c>
      <c r="E232" s="159" t="s">
        <v>24</v>
      </c>
      <c r="F232" s="160" t="s">
        <v>1074</v>
      </c>
      <c r="G232" s="306" t="s">
        <v>32</v>
      </c>
      <c r="H232" s="294" t="s">
        <v>11</v>
      </c>
      <c r="I232" s="203"/>
      <c r="J232" s="306"/>
      <c r="K232" s="203"/>
      <c r="L232" s="203"/>
      <c r="M232" s="203"/>
      <c r="N232" s="203"/>
      <c r="O232" s="203" t="s">
        <v>1306</v>
      </c>
      <c r="P232" s="306"/>
      <c r="Q232" s="307"/>
    </row>
    <row r="233" spans="2:17" ht="45" x14ac:dyDescent="0.25">
      <c r="B233" s="304" t="s">
        <v>7</v>
      </c>
      <c r="C233" s="153" t="s">
        <v>1075</v>
      </c>
      <c r="D233" s="153" t="s">
        <v>439</v>
      </c>
      <c r="E233" s="158" t="s">
        <v>24</v>
      </c>
      <c r="F233" s="165" t="s">
        <v>698</v>
      </c>
      <c r="G233" s="308" t="s">
        <v>32</v>
      </c>
      <c r="H233" s="299" t="s">
        <v>12</v>
      </c>
      <c r="I233" s="204"/>
      <c r="J233" s="308"/>
      <c r="K233" s="204"/>
      <c r="L233" s="204"/>
      <c r="M233" s="204"/>
      <c r="N233" s="204"/>
      <c r="O233" s="204"/>
      <c r="P233" s="308"/>
      <c r="Q233" s="309"/>
    </row>
    <row r="234" spans="2:17" ht="84" customHeight="1" x14ac:dyDescent="0.25">
      <c r="B234" s="304" t="s">
        <v>7</v>
      </c>
      <c r="C234" s="153"/>
      <c r="D234" s="153" t="s">
        <v>699</v>
      </c>
      <c r="E234" s="158" t="s">
        <v>24</v>
      </c>
      <c r="F234" s="165" t="s">
        <v>1076</v>
      </c>
      <c r="G234" s="308" t="s">
        <v>32</v>
      </c>
      <c r="H234" s="299" t="s">
        <v>12</v>
      </c>
      <c r="I234" s="204"/>
      <c r="J234" s="308"/>
      <c r="K234" s="204"/>
      <c r="L234" s="204"/>
      <c r="M234" s="204"/>
      <c r="N234" s="204"/>
      <c r="O234" s="204"/>
      <c r="P234" s="308"/>
      <c r="Q234" s="309"/>
    </row>
    <row r="235" spans="2:17" ht="22.5" x14ac:dyDescent="0.25">
      <c r="B235" s="304" t="s">
        <v>7</v>
      </c>
      <c r="C235" s="160" t="s">
        <v>1077</v>
      </c>
      <c r="D235" s="160" t="s">
        <v>440</v>
      </c>
      <c r="E235" s="159" t="s">
        <v>24</v>
      </c>
      <c r="F235" s="166" t="s">
        <v>1078</v>
      </c>
      <c r="G235" s="306" t="s">
        <v>32</v>
      </c>
      <c r="H235" s="294" t="s">
        <v>12</v>
      </c>
      <c r="I235" s="203"/>
      <c r="J235" s="332"/>
      <c r="K235" s="203"/>
      <c r="L235" s="203"/>
      <c r="M235" s="203"/>
      <c r="N235" s="203"/>
      <c r="O235" s="203"/>
      <c r="P235" s="306"/>
      <c r="Q235" s="307"/>
    </row>
    <row r="236" spans="2:17" ht="35.450000000000003" customHeight="1" x14ac:dyDescent="0.25">
      <c r="B236" s="304" t="s">
        <v>7</v>
      </c>
      <c r="C236" s="160"/>
      <c r="D236" s="160" t="s">
        <v>700</v>
      </c>
      <c r="E236" s="159" t="s">
        <v>24</v>
      </c>
      <c r="F236" s="166" t="s">
        <v>1079</v>
      </c>
      <c r="G236" s="306" t="s">
        <v>32</v>
      </c>
      <c r="H236" s="294" t="s">
        <v>12</v>
      </c>
      <c r="I236" s="203"/>
      <c r="J236" s="306"/>
      <c r="K236" s="203"/>
      <c r="L236" s="203"/>
      <c r="M236" s="203"/>
      <c r="N236" s="203"/>
      <c r="O236" s="203"/>
      <c r="P236" s="306"/>
      <c r="Q236" s="307"/>
    </row>
    <row r="237" spans="2:17" ht="94.5" customHeight="1" x14ac:dyDescent="0.25">
      <c r="B237" s="304" t="s">
        <v>7</v>
      </c>
      <c r="C237" s="153" t="s">
        <v>1080</v>
      </c>
      <c r="D237" s="153" t="s">
        <v>441</v>
      </c>
      <c r="E237" s="158" t="s">
        <v>24</v>
      </c>
      <c r="F237" s="153" t="s">
        <v>1081</v>
      </c>
      <c r="G237" s="308" t="s">
        <v>32</v>
      </c>
      <c r="H237" s="299" t="s">
        <v>12</v>
      </c>
      <c r="I237" s="204"/>
      <c r="J237" s="308"/>
      <c r="K237" s="204"/>
      <c r="L237" s="204"/>
      <c r="M237" s="204"/>
      <c r="N237" s="204"/>
      <c r="O237" s="204"/>
      <c r="P237" s="308"/>
      <c r="Q237" s="309"/>
    </row>
    <row r="238" spans="2:17" ht="157.5" x14ac:dyDescent="0.25">
      <c r="B238" s="304" t="s">
        <v>7</v>
      </c>
      <c r="C238" s="160" t="s">
        <v>1082</v>
      </c>
      <c r="D238" s="160" t="s">
        <v>442</v>
      </c>
      <c r="E238" s="159" t="s">
        <v>24</v>
      </c>
      <c r="F238" s="160" t="s">
        <v>1083</v>
      </c>
      <c r="G238" s="306" t="s">
        <v>32</v>
      </c>
      <c r="H238" s="294" t="s">
        <v>12</v>
      </c>
      <c r="I238" s="203"/>
      <c r="J238" s="306"/>
      <c r="K238" s="203"/>
      <c r="L238" s="203"/>
      <c r="M238" s="203"/>
      <c r="N238" s="203"/>
      <c r="O238" s="203"/>
      <c r="P238" s="306"/>
      <c r="Q238" s="307"/>
    </row>
    <row r="239" spans="2:17" ht="54" customHeight="1" x14ac:dyDescent="0.25">
      <c r="B239" s="304" t="s">
        <v>7</v>
      </c>
      <c r="C239" s="153" t="s">
        <v>1084</v>
      </c>
      <c r="D239" s="153" t="s">
        <v>443</v>
      </c>
      <c r="E239" s="158" t="s">
        <v>24</v>
      </c>
      <c r="F239" s="165" t="s">
        <v>1085</v>
      </c>
      <c r="G239" s="308" t="s">
        <v>32</v>
      </c>
      <c r="H239" s="299" t="s">
        <v>12</v>
      </c>
      <c r="I239" s="204"/>
      <c r="J239" s="308"/>
      <c r="K239" s="204"/>
      <c r="L239" s="204"/>
      <c r="M239" s="204"/>
      <c r="N239" s="204"/>
      <c r="O239" s="204"/>
      <c r="P239" s="308"/>
      <c r="Q239" s="309"/>
    </row>
    <row r="240" spans="2:17" ht="153" customHeight="1" x14ac:dyDescent="0.25">
      <c r="B240" s="292" t="s">
        <v>444</v>
      </c>
      <c r="C240" s="160" t="s">
        <v>1086</v>
      </c>
      <c r="D240" s="160" t="s">
        <v>445</v>
      </c>
      <c r="E240" s="159" t="s">
        <v>24</v>
      </c>
      <c r="F240" s="160" t="s">
        <v>1087</v>
      </c>
      <c r="G240" s="306" t="s">
        <v>32</v>
      </c>
      <c r="H240" s="294" t="s">
        <v>13</v>
      </c>
      <c r="I240" s="203"/>
      <c r="J240" s="306"/>
      <c r="K240" s="203"/>
      <c r="L240" s="203"/>
      <c r="M240" s="203"/>
      <c r="N240" s="203"/>
      <c r="O240" s="203"/>
      <c r="P240" s="306"/>
      <c r="Q240" s="307"/>
    </row>
    <row r="241" spans="2:17" ht="33.75" x14ac:dyDescent="0.25">
      <c r="B241" s="292" t="s">
        <v>444</v>
      </c>
      <c r="C241" s="160"/>
      <c r="D241" s="160" t="s">
        <v>446</v>
      </c>
      <c r="E241" s="159" t="s">
        <v>24</v>
      </c>
      <c r="F241" s="166" t="s">
        <v>1088</v>
      </c>
      <c r="G241" s="306" t="s">
        <v>32</v>
      </c>
      <c r="H241" s="294" t="s">
        <v>13</v>
      </c>
      <c r="I241" s="203"/>
      <c r="J241" s="306"/>
      <c r="K241" s="203"/>
      <c r="L241" s="203"/>
      <c r="M241" s="203"/>
      <c r="N241" s="203"/>
      <c r="O241" s="203"/>
      <c r="P241" s="306"/>
      <c r="Q241" s="307"/>
    </row>
    <row r="242" spans="2:17" ht="125.25" customHeight="1" x14ac:dyDescent="0.25">
      <c r="B242" s="292" t="s">
        <v>444</v>
      </c>
      <c r="C242" s="160"/>
      <c r="D242" s="160" t="s">
        <v>447</v>
      </c>
      <c r="E242" s="159" t="s">
        <v>24</v>
      </c>
      <c r="F242" s="160" t="s">
        <v>1089</v>
      </c>
      <c r="G242" s="306" t="s">
        <v>32</v>
      </c>
      <c r="H242" s="294" t="s">
        <v>13</v>
      </c>
      <c r="I242" s="203"/>
      <c r="J242" s="306"/>
      <c r="K242" s="203"/>
      <c r="L242" s="203"/>
      <c r="M242" s="203"/>
      <c r="N242" s="203"/>
      <c r="O242" s="203"/>
      <c r="P242" s="306"/>
      <c r="Q242" s="307"/>
    </row>
    <row r="243" spans="2:17" ht="90" x14ac:dyDescent="0.25">
      <c r="B243" s="292" t="s">
        <v>444</v>
      </c>
      <c r="C243" s="160"/>
      <c r="D243" s="160" t="s">
        <v>448</v>
      </c>
      <c r="E243" s="159" t="s">
        <v>24</v>
      </c>
      <c r="F243" s="160" t="s">
        <v>1090</v>
      </c>
      <c r="G243" s="306" t="s">
        <v>32</v>
      </c>
      <c r="H243" s="294" t="s">
        <v>12</v>
      </c>
      <c r="I243" s="203"/>
      <c r="J243" s="306"/>
      <c r="K243" s="203"/>
      <c r="L243" s="203"/>
      <c r="M243" s="203"/>
      <c r="N243" s="203"/>
      <c r="O243" s="203"/>
      <c r="P243" s="306"/>
      <c r="Q243" s="307"/>
    </row>
    <row r="244" spans="2:17" ht="44.25" customHeight="1" x14ac:dyDescent="0.25">
      <c r="B244" s="292" t="s">
        <v>444</v>
      </c>
      <c r="C244" s="153" t="s">
        <v>1091</v>
      </c>
      <c r="D244" s="153" t="s">
        <v>449</v>
      </c>
      <c r="E244" s="158" t="s">
        <v>24</v>
      </c>
      <c r="F244" s="165" t="s">
        <v>1091</v>
      </c>
      <c r="G244" s="308" t="s">
        <v>32</v>
      </c>
      <c r="H244" s="299" t="s">
        <v>12</v>
      </c>
      <c r="I244" s="204"/>
      <c r="J244" s="308"/>
      <c r="K244" s="204"/>
      <c r="L244" s="204"/>
      <c r="M244" s="204"/>
      <c r="N244" s="204"/>
      <c r="O244" s="204"/>
      <c r="P244" s="308"/>
      <c r="Q244" s="309"/>
    </row>
    <row r="245" spans="2:17" ht="112.5" x14ac:dyDescent="0.25">
      <c r="B245" s="292" t="s">
        <v>444</v>
      </c>
      <c r="C245" s="160" t="s">
        <v>1092</v>
      </c>
      <c r="D245" s="160" t="s">
        <v>450</v>
      </c>
      <c r="E245" s="159" t="s">
        <v>24</v>
      </c>
      <c r="F245" s="160" t="s">
        <v>1093</v>
      </c>
      <c r="G245" s="306" t="s">
        <v>32</v>
      </c>
      <c r="H245" s="294" t="s">
        <v>13</v>
      </c>
      <c r="I245" s="203"/>
      <c r="J245" s="332"/>
      <c r="K245" s="203"/>
      <c r="L245" s="203"/>
      <c r="M245" s="203"/>
      <c r="N245" s="203"/>
      <c r="O245" s="203"/>
      <c r="P245" s="306"/>
      <c r="Q245" s="307"/>
    </row>
    <row r="246" spans="2:17" ht="72.95" customHeight="1" x14ac:dyDescent="0.25">
      <c r="B246" s="292" t="s">
        <v>444</v>
      </c>
      <c r="C246" s="153" t="s">
        <v>454</v>
      </c>
      <c r="D246" s="153" t="s">
        <v>451</v>
      </c>
      <c r="E246" s="158" t="s">
        <v>24</v>
      </c>
      <c r="F246" s="153" t="s">
        <v>1094</v>
      </c>
      <c r="G246" s="308" t="s">
        <v>32</v>
      </c>
      <c r="H246" s="294" t="s">
        <v>13</v>
      </c>
      <c r="I246" s="204"/>
      <c r="J246" s="308"/>
      <c r="K246" s="204"/>
      <c r="L246" s="204"/>
      <c r="M246" s="204"/>
      <c r="N246" s="204"/>
      <c r="O246" s="204"/>
      <c r="P246" s="308"/>
      <c r="Q246" s="309"/>
    </row>
    <row r="247" spans="2:17" ht="67.5" x14ac:dyDescent="0.25">
      <c r="B247" s="292" t="s">
        <v>444</v>
      </c>
      <c r="C247" s="160" t="s">
        <v>1095</v>
      </c>
      <c r="D247" s="160" t="s">
        <v>452</v>
      </c>
      <c r="E247" s="159" t="s">
        <v>24</v>
      </c>
      <c r="F247" s="160" t="s">
        <v>1096</v>
      </c>
      <c r="G247" s="306" t="s">
        <v>32</v>
      </c>
      <c r="H247" s="294" t="s">
        <v>13</v>
      </c>
      <c r="I247" s="203"/>
      <c r="J247" s="306"/>
      <c r="K247" s="203"/>
      <c r="L247" s="203"/>
      <c r="M247" s="203"/>
      <c r="N247" s="203"/>
      <c r="O247" s="203"/>
      <c r="P247" s="306"/>
      <c r="Q247" s="307"/>
    </row>
    <row r="248" spans="2:17" ht="67.5" x14ac:dyDescent="0.25">
      <c r="B248" s="292" t="s">
        <v>444</v>
      </c>
      <c r="C248" s="153" t="s">
        <v>1097</v>
      </c>
      <c r="D248" s="153" t="s">
        <v>453</v>
      </c>
      <c r="E248" s="158" t="s">
        <v>24</v>
      </c>
      <c r="F248" s="153" t="s">
        <v>1098</v>
      </c>
      <c r="G248" s="308" t="s">
        <v>32</v>
      </c>
      <c r="H248" s="294" t="s">
        <v>13</v>
      </c>
      <c r="I248" s="204"/>
      <c r="J248" s="308"/>
      <c r="K248" s="204"/>
      <c r="L248" s="204"/>
      <c r="M248" s="204"/>
      <c r="N248" s="204"/>
      <c r="O248" s="204"/>
      <c r="P248" s="308"/>
      <c r="Q248" s="309"/>
    </row>
    <row r="249" spans="2:17" ht="93" customHeight="1" x14ac:dyDescent="0.25">
      <c r="B249" s="292" t="s">
        <v>444</v>
      </c>
      <c r="C249" s="160" t="s">
        <v>1099</v>
      </c>
      <c r="D249" s="160" t="s">
        <v>455</v>
      </c>
      <c r="E249" s="159" t="s">
        <v>24</v>
      </c>
      <c r="F249" s="166" t="s">
        <v>1100</v>
      </c>
      <c r="G249" s="306" t="s">
        <v>32</v>
      </c>
      <c r="H249" s="294" t="s">
        <v>13</v>
      </c>
      <c r="I249" s="203"/>
      <c r="J249" s="306"/>
      <c r="K249" s="203"/>
      <c r="L249" s="203"/>
      <c r="M249" s="203"/>
      <c r="N249" s="203"/>
      <c r="O249" s="203"/>
      <c r="P249" s="306"/>
      <c r="Q249" s="307"/>
    </row>
    <row r="250" spans="2:17" ht="84" customHeight="1" x14ac:dyDescent="0.25">
      <c r="B250" s="292" t="s">
        <v>444</v>
      </c>
      <c r="C250" s="160"/>
      <c r="D250" s="160" t="s">
        <v>701</v>
      </c>
      <c r="E250" s="159" t="s">
        <v>24</v>
      </c>
      <c r="F250" s="160" t="s">
        <v>1101</v>
      </c>
      <c r="G250" s="306" t="s">
        <v>32</v>
      </c>
      <c r="H250" s="294" t="s">
        <v>13</v>
      </c>
      <c r="I250" s="297"/>
      <c r="J250" s="306"/>
      <c r="K250" s="203"/>
      <c r="L250" s="203"/>
      <c r="M250" s="203"/>
      <c r="N250" s="203"/>
      <c r="O250" s="203"/>
      <c r="P250" s="306"/>
      <c r="Q250" s="307"/>
    </row>
    <row r="251" spans="2:17" ht="83.45" customHeight="1" x14ac:dyDescent="0.25">
      <c r="B251" s="292" t="s">
        <v>444</v>
      </c>
      <c r="C251" s="160"/>
      <c r="D251" s="160" t="s">
        <v>702</v>
      </c>
      <c r="E251" s="159" t="s">
        <v>24</v>
      </c>
      <c r="F251" s="160" t="s">
        <v>1102</v>
      </c>
      <c r="G251" s="306" t="s">
        <v>32</v>
      </c>
      <c r="H251" s="294" t="s">
        <v>13</v>
      </c>
      <c r="I251" s="297"/>
      <c r="J251" s="306"/>
      <c r="K251" s="203"/>
      <c r="L251" s="203"/>
      <c r="M251" s="203"/>
      <c r="N251" s="203"/>
      <c r="O251" s="203"/>
      <c r="P251" s="306"/>
      <c r="Q251" s="307"/>
    </row>
    <row r="252" spans="2:17" ht="112.5" x14ac:dyDescent="0.25">
      <c r="B252" s="292" t="s">
        <v>444</v>
      </c>
      <c r="C252" s="153" t="s">
        <v>1103</v>
      </c>
      <c r="D252" s="153" t="s">
        <v>456</v>
      </c>
      <c r="E252" s="158" t="s">
        <v>24</v>
      </c>
      <c r="F252" s="153" t="s">
        <v>1104</v>
      </c>
      <c r="G252" s="308" t="s">
        <v>32</v>
      </c>
      <c r="H252" s="294" t="s">
        <v>13</v>
      </c>
      <c r="I252" s="204"/>
      <c r="J252" s="308"/>
      <c r="K252" s="204"/>
      <c r="L252" s="204"/>
      <c r="M252" s="204"/>
      <c r="N252" s="204"/>
      <c r="O252" s="204"/>
      <c r="P252" s="308"/>
      <c r="Q252" s="309"/>
    </row>
    <row r="253" spans="2:17" ht="123.75" x14ac:dyDescent="0.25">
      <c r="B253" s="292" t="s">
        <v>444</v>
      </c>
      <c r="C253" s="153"/>
      <c r="D253" s="153" t="s">
        <v>703</v>
      </c>
      <c r="E253" s="158" t="s">
        <v>24</v>
      </c>
      <c r="F253" s="153" t="s">
        <v>1105</v>
      </c>
      <c r="G253" s="308" t="s">
        <v>32</v>
      </c>
      <c r="H253" s="294" t="s">
        <v>13</v>
      </c>
      <c r="I253" s="204"/>
      <c r="J253" s="308"/>
      <c r="K253" s="204"/>
      <c r="L253" s="204"/>
      <c r="M253" s="204"/>
      <c r="N253" s="204"/>
      <c r="O253" s="204"/>
      <c r="P253" s="308"/>
      <c r="Q253" s="309"/>
    </row>
    <row r="254" spans="2:17" ht="90" x14ac:dyDescent="0.25">
      <c r="B254" s="292" t="s">
        <v>444</v>
      </c>
      <c r="C254" s="160" t="s">
        <v>1116</v>
      </c>
      <c r="D254" s="160" t="s">
        <v>457</v>
      </c>
      <c r="E254" s="159" t="s">
        <v>25</v>
      </c>
      <c r="F254" s="166" t="s">
        <v>1106</v>
      </c>
      <c r="G254" s="306" t="s">
        <v>32</v>
      </c>
      <c r="H254" s="294" t="s">
        <v>12</v>
      </c>
      <c r="I254" s="203"/>
      <c r="J254" s="306"/>
      <c r="K254" s="203"/>
      <c r="L254" s="203"/>
      <c r="M254" s="203"/>
      <c r="N254" s="203"/>
      <c r="O254" s="203"/>
      <c r="P254" s="306"/>
      <c r="Q254" s="307"/>
    </row>
    <row r="255" spans="2:17" ht="67.5" x14ac:dyDescent="0.25">
      <c r="B255" s="292" t="s">
        <v>444</v>
      </c>
      <c r="C255" s="153" t="s">
        <v>1107</v>
      </c>
      <c r="D255" s="153" t="s">
        <v>458</v>
      </c>
      <c r="E255" s="158" t="s">
        <v>24</v>
      </c>
      <c r="F255" s="165" t="s">
        <v>1108</v>
      </c>
      <c r="G255" s="308" t="s">
        <v>32</v>
      </c>
      <c r="H255" s="299" t="s">
        <v>13</v>
      </c>
      <c r="I255" s="204"/>
      <c r="J255" s="308"/>
      <c r="K255" s="204"/>
      <c r="L255" s="204"/>
      <c r="M255" s="204"/>
      <c r="N255" s="204"/>
      <c r="O255" s="204"/>
      <c r="P255" s="308"/>
      <c r="Q255" s="309"/>
    </row>
    <row r="256" spans="2:17" ht="66.95" customHeight="1" x14ac:dyDescent="0.25">
      <c r="B256" s="292" t="s">
        <v>444</v>
      </c>
      <c r="C256" s="153"/>
      <c r="D256" s="153" t="s">
        <v>704</v>
      </c>
      <c r="E256" s="158" t="s">
        <v>24</v>
      </c>
      <c r="F256" s="165" t="s">
        <v>1109</v>
      </c>
      <c r="G256" s="308" t="s">
        <v>32</v>
      </c>
      <c r="H256" s="299" t="s">
        <v>13</v>
      </c>
      <c r="I256" s="204"/>
      <c r="J256" s="308"/>
      <c r="K256" s="204"/>
      <c r="L256" s="204"/>
      <c r="M256" s="204"/>
      <c r="N256" s="204"/>
      <c r="O256" s="204"/>
      <c r="P256" s="308"/>
      <c r="Q256" s="309"/>
    </row>
    <row r="257" spans="2:17" ht="157.5" x14ac:dyDescent="0.25">
      <c r="B257" s="292" t="s">
        <v>444</v>
      </c>
      <c r="C257" s="160" t="s">
        <v>1110</v>
      </c>
      <c r="D257" s="160" t="s">
        <v>459</v>
      </c>
      <c r="E257" s="159" t="s">
        <v>24</v>
      </c>
      <c r="F257" s="166" t="s">
        <v>1111</v>
      </c>
      <c r="G257" s="306" t="s">
        <v>32</v>
      </c>
      <c r="H257" s="299" t="s">
        <v>13</v>
      </c>
      <c r="I257" s="203"/>
      <c r="J257" s="306"/>
      <c r="K257" s="203"/>
      <c r="L257" s="203"/>
      <c r="M257" s="203"/>
      <c r="N257" s="203"/>
      <c r="O257" s="203"/>
      <c r="P257" s="306"/>
      <c r="Q257" s="307"/>
    </row>
    <row r="258" spans="2:17" ht="56.25" x14ac:dyDescent="0.25">
      <c r="B258" s="292" t="s">
        <v>444</v>
      </c>
      <c r="C258" s="153" t="s">
        <v>1112</v>
      </c>
      <c r="D258" s="153" t="s">
        <v>460</v>
      </c>
      <c r="E258" s="158" t="s">
        <v>24</v>
      </c>
      <c r="F258" s="165" t="s">
        <v>1113</v>
      </c>
      <c r="G258" s="308" t="s">
        <v>32</v>
      </c>
      <c r="H258" s="299" t="s">
        <v>13</v>
      </c>
      <c r="I258" s="204"/>
      <c r="J258" s="308"/>
      <c r="K258" s="204"/>
      <c r="L258" s="204"/>
      <c r="M258" s="204"/>
      <c r="N258" s="204"/>
      <c r="O258" s="204"/>
      <c r="P258" s="308"/>
      <c r="Q258" s="309"/>
    </row>
    <row r="259" spans="2:17" ht="56.25" x14ac:dyDescent="0.25">
      <c r="B259" s="292" t="s">
        <v>444</v>
      </c>
      <c r="C259" s="153"/>
      <c r="D259" s="153" t="s">
        <v>705</v>
      </c>
      <c r="E259" s="158" t="s">
        <v>24</v>
      </c>
      <c r="F259" s="165" t="s">
        <v>1114</v>
      </c>
      <c r="G259" s="308" t="s">
        <v>32</v>
      </c>
      <c r="H259" s="299" t="s">
        <v>13</v>
      </c>
      <c r="I259" s="204"/>
      <c r="J259" s="308"/>
      <c r="K259" s="204"/>
      <c r="L259" s="204"/>
      <c r="M259" s="204"/>
      <c r="N259" s="204"/>
      <c r="O259" s="204"/>
      <c r="P259" s="308"/>
      <c r="Q259" s="309"/>
    </row>
    <row r="260" spans="2:17" ht="45" x14ac:dyDescent="0.25">
      <c r="B260" s="310" t="s">
        <v>444</v>
      </c>
      <c r="C260" s="311"/>
      <c r="D260" s="311" t="s">
        <v>706</v>
      </c>
      <c r="E260" s="312" t="s">
        <v>24</v>
      </c>
      <c r="F260" s="313" t="s">
        <v>1115</v>
      </c>
      <c r="G260" s="314" t="s">
        <v>32</v>
      </c>
      <c r="H260" s="315" t="s">
        <v>13</v>
      </c>
      <c r="I260" s="316"/>
      <c r="J260" s="314"/>
      <c r="K260" s="316"/>
      <c r="L260" s="316"/>
      <c r="M260" s="316"/>
      <c r="N260" s="316"/>
      <c r="O260" s="316"/>
      <c r="P260" s="314"/>
      <c r="Q260" s="317"/>
    </row>
    <row r="261" spans="2:17" x14ac:dyDescent="0.25">
      <c r="H261" s="115">
        <f>COUNTIF(H4:H260,"=Indéterminé")</f>
        <v>0</v>
      </c>
    </row>
    <row r="264" spans="2:17" x14ac:dyDescent="0.25">
      <c r="F264" s="56"/>
    </row>
    <row r="265" spans="2:17" x14ac:dyDescent="0.25">
      <c r="F265" s="56"/>
    </row>
    <row r="266" spans="2:17" x14ac:dyDescent="0.25">
      <c r="F266" s="56"/>
    </row>
    <row r="267" spans="2:17" x14ac:dyDescent="0.25">
      <c r="F267" s="56"/>
    </row>
    <row r="268" spans="2:17" x14ac:dyDescent="0.25">
      <c r="F268" s="56"/>
    </row>
    <row r="269" spans="2:17" x14ac:dyDescent="0.25">
      <c r="F269" s="56"/>
    </row>
    <row r="270" spans="2:17" x14ac:dyDescent="0.25">
      <c r="F270" s="56"/>
    </row>
    <row r="271" spans="2:17" x14ac:dyDescent="0.25">
      <c r="F271" s="56"/>
    </row>
    <row r="272" spans="2:17" x14ac:dyDescent="0.25">
      <c r="F272" s="56"/>
    </row>
    <row r="273" spans="2:9" x14ac:dyDescent="0.25">
      <c r="F273" s="56"/>
    </row>
    <row r="274" spans="2:9" x14ac:dyDescent="0.25">
      <c r="F274" s="56"/>
    </row>
    <row r="275" spans="2:9" x14ac:dyDescent="0.25">
      <c r="B275" s="108"/>
      <c r="C275" s="108"/>
      <c r="D275" s="108"/>
      <c r="F275" s="56"/>
      <c r="G275" s="108"/>
      <c r="H275" s="108"/>
      <c r="I275" s="108"/>
    </row>
    <row r="276" spans="2:9" x14ac:dyDescent="0.25">
      <c r="B276" s="108"/>
      <c r="C276" s="108"/>
      <c r="D276" s="108"/>
      <c r="F276" s="56"/>
      <c r="G276" s="108"/>
      <c r="H276" s="108"/>
      <c r="I276" s="108"/>
    </row>
    <row r="277" spans="2:9" x14ac:dyDescent="0.25">
      <c r="B277" s="108"/>
      <c r="C277" s="108"/>
      <c r="D277" s="108"/>
      <c r="F277" s="56"/>
      <c r="G277" s="108"/>
      <c r="H277" s="108"/>
      <c r="I277" s="108"/>
    </row>
    <row r="278" spans="2:9" x14ac:dyDescent="0.25">
      <c r="B278" s="108"/>
      <c r="C278" s="108"/>
      <c r="D278" s="108"/>
      <c r="F278" s="56"/>
      <c r="G278" s="108"/>
      <c r="H278" s="108"/>
      <c r="I278" s="108"/>
    </row>
    <row r="279" spans="2:9" x14ac:dyDescent="0.25">
      <c r="B279" s="108"/>
      <c r="C279" s="108"/>
      <c r="D279" s="108"/>
      <c r="F279" s="56"/>
      <c r="G279" s="108"/>
      <c r="H279" s="108"/>
      <c r="I279" s="108"/>
    </row>
    <row r="280" spans="2:9" x14ac:dyDescent="0.25">
      <c r="B280" s="108"/>
      <c r="C280" s="108"/>
      <c r="D280" s="108"/>
      <c r="F280" s="56"/>
      <c r="G280" s="108"/>
      <c r="H280" s="108"/>
      <c r="I280" s="108"/>
    </row>
    <row r="281" spans="2:9" x14ac:dyDescent="0.25">
      <c r="B281" s="108"/>
      <c r="C281" s="108"/>
      <c r="D281" s="108"/>
      <c r="F281" s="56"/>
      <c r="G281" s="108"/>
      <c r="H281" s="108"/>
      <c r="I281" s="108"/>
    </row>
    <row r="282" spans="2:9" x14ac:dyDescent="0.25">
      <c r="B282" s="108"/>
      <c r="C282" s="108"/>
      <c r="D282" s="108"/>
      <c r="F282" s="56"/>
      <c r="G282" s="108"/>
      <c r="H282" s="108"/>
      <c r="I282" s="108"/>
    </row>
    <row r="283" spans="2:9" x14ac:dyDescent="0.25">
      <c r="B283" s="108"/>
      <c r="C283" s="108"/>
      <c r="D283" s="108"/>
      <c r="F283" s="56"/>
      <c r="G283" s="108"/>
      <c r="H283" s="108"/>
      <c r="I283" s="108"/>
    </row>
    <row r="284" spans="2:9" x14ac:dyDescent="0.25">
      <c r="B284" s="108"/>
      <c r="C284" s="108"/>
      <c r="D284" s="108"/>
      <c r="F284" s="56"/>
      <c r="G284" s="108"/>
      <c r="H284" s="108"/>
      <c r="I284" s="108"/>
    </row>
    <row r="285" spans="2:9" x14ac:dyDescent="0.25">
      <c r="B285" s="108"/>
      <c r="C285" s="108"/>
      <c r="D285" s="108"/>
      <c r="F285" s="56"/>
      <c r="G285" s="108"/>
      <c r="H285" s="108"/>
      <c r="I285" s="108"/>
    </row>
    <row r="286" spans="2:9" x14ac:dyDescent="0.25">
      <c r="B286" s="108"/>
      <c r="C286" s="108"/>
      <c r="D286" s="108"/>
      <c r="F286" s="56"/>
      <c r="G286" s="108"/>
      <c r="H286" s="108"/>
      <c r="I286" s="108"/>
    </row>
    <row r="287" spans="2:9" x14ac:dyDescent="0.25">
      <c r="B287" s="108"/>
      <c r="C287" s="108"/>
      <c r="D287" s="108"/>
      <c r="F287" s="56"/>
      <c r="G287" s="108"/>
      <c r="H287" s="108"/>
      <c r="I287" s="108"/>
    </row>
    <row r="288" spans="2:9" x14ac:dyDescent="0.25">
      <c r="B288" s="108"/>
      <c r="C288" s="108"/>
      <c r="D288" s="108"/>
      <c r="F288" s="56"/>
      <c r="G288" s="108"/>
      <c r="H288" s="108"/>
      <c r="I288" s="108"/>
    </row>
    <row r="289" spans="2:9" x14ac:dyDescent="0.25">
      <c r="B289" s="108"/>
      <c r="C289" s="108"/>
      <c r="D289" s="108"/>
      <c r="F289" s="56"/>
      <c r="G289" s="108"/>
      <c r="H289" s="108"/>
      <c r="I289" s="108"/>
    </row>
    <row r="290" spans="2:9" x14ac:dyDescent="0.25">
      <c r="B290" s="108"/>
      <c r="C290" s="108"/>
      <c r="D290" s="108"/>
      <c r="F290" s="56"/>
      <c r="G290" s="108"/>
      <c r="H290" s="108"/>
      <c r="I290" s="108"/>
    </row>
    <row r="291" spans="2:9" x14ac:dyDescent="0.25">
      <c r="B291" s="108"/>
      <c r="C291" s="108"/>
      <c r="D291" s="108"/>
      <c r="F291" s="56"/>
      <c r="G291" s="108"/>
      <c r="H291" s="108"/>
      <c r="I291" s="108"/>
    </row>
    <row r="292" spans="2:9" x14ac:dyDescent="0.25">
      <c r="B292" s="108"/>
      <c r="C292" s="108"/>
      <c r="D292" s="108"/>
      <c r="F292" s="56"/>
      <c r="G292" s="108"/>
      <c r="H292" s="108"/>
      <c r="I292" s="108"/>
    </row>
    <row r="293" spans="2:9" x14ac:dyDescent="0.25">
      <c r="B293" s="108"/>
      <c r="C293" s="108"/>
      <c r="D293" s="108"/>
      <c r="F293" s="56"/>
      <c r="G293" s="108"/>
      <c r="H293" s="108"/>
      <c r="I293" s="108"/>
    </row>
    <row r="294" spans="2:9" x14ac:dyDescent="0.25">
      <c r="B294" s="108"/>
      <c r="C294" s="108"/>
      <c r="D294" s="108"/>
      <c r="F294" s="56"/>
      <c r="G294" s="108"/>
      <c r="H294" s="108"/>
      <c r="I294" s="108"/>
    </row>
    <row r="295" spans="2:9" x14ac:dyDescent="0.25">
      <c r="B295" s="108"/>
      <c r="C295" s="108"/>
      <c r="D295" s="108"/>
      <c r="F295" s="56"/>
      <c r="G295" s="108"/>
      <c r="H295" s="108"/>
      <c r="I295" s="108"/>
    </row>
    <row r="296" spans="2:9" x14ac:dyDescent="0.25">
      <c r="B296" s="108"/>
      <c r="C296" s="108"/>
      <c r="D296" s="108"/>
      <c r="F296" s="56"/>
      <c r="G296" s="108"/>
      <c r="H296" s="108"/>
      <c r="I296" s="108"/>
    </row>
    <row r="297" spans="2:9" x14ac:dyDescent="0.25">
      <c r="B297" s="108"/>
      <c r="C297" s="108"/>
      <c r="D297" s="108"/>
      <c r="F297" s="56"/>
      <c r="G297" s="108"/>
      <c r="H297" s="108"/>
      <c r="I297" s="108"/>
    </row>
    <row r="298" spans="2:9" x14ac:dyDescent="0.25">
      <c r="B298" s="108"/>
      <c r="C298" s="108"/>
      <c r="D298" s="108"/>
      <c r="F298" s="56"/>
      <c r="G298" s="108"/>
      <c r="H298" s="108"/>
      <c r="I298" s="108"/>
    </row>
    <row r="299" spans="2:9" x14ac:dyDescent="0.25">
      <c r="B299" s="108"/>
      <c r="C299" s="108"/>
      <c r="D299" s="108"/>
      <c r="F299" s="56"/>
      <c r="G299" s="108"/>
      <c r="H299" s="108"/>
      <c r="I299" s="108"/>
    </row>
    <row r="300" spans="2:9" x14ac:dyDescent="0.25">
      <c r="B300" s="108"/>
      <c r="C300" s="108"/>
      <c r="D300" s="108"/>
      <c r="F300" s="56"/>
      <c r="G300" s="108"/>
      <c r="H300" s="108"/>
      <c r="I300" s="108"/>
    </row>
    <row r="301" spans="2:9" x14ac:dyDescent="0.25">
      <c r="B301" s="108"/>
      <c r="C301" s="108"/>
      <c r="D301" s="108"/>
      <c r="F301" s="56"/>
      <c r="G301" s="108"/>
      <c r="H301" s="108"/>
      <c r="I301" s="108"/>
    </row>
    <row r="302" spans="2:9" x14ac:dyDescent="0.25">
      <c r="B302" s="108"/>
      <c r="C302" s="108"/>
      <c r="D302" s="108"/>
      <c r="F302" s="56"/>
      <c r="G302" s="108"/>
      <c r="H302" s="108"/>
      <c r="I302" s="108"/>
    </row>
    <row r="303" spans="2:9" x14ac:dyDescent="0.25">
      <c r="B303" s="108"/>
      <c r="C303" s="108"/>
      <c r="D303" s="108"/>
      <c r="F303" s="56"/>
      <c r="G303" s="108"/>
      <c r="H303" s="108"/>
      <c r="I303" s="108"/>
    </row>
    <row r="304" spans="2:9" x14ac:dyDescent="0.25">
      <c r="B304" s="108"/>
      <c r="C304" s="108"/>
      <c r="D304" s="108"/>
      <c r="F304" s="56"/>
      <c r="G304" s="108"/>
      <c r="H304" s="108"/>
      <c r="I304" s="108"/>
    </row>
    <row r="305" spans="2:9" x14ac:dyDescent="0.25">
      <c r="B305" s="108"/>
      <c r="C305" s="108"/>
      <c r="D305" s="108"/>
      <c r="F305" s="56"/>
      <c r="G305" s="108"/>
      <c r="H305" s="108"/>
      <c r="I305" s="108"/>
    </row>
    <row r="306" spans="2:9" x14ac:dyDescent="0.25">
      <c r="B306" s="108"/>
      <c r="C306" s="108"/>
      <c r="D306" s="108"/>
      <c r="F306" s="56"/>
      <c r="G306" s="108"/>
      <c r="H306" s="108"/>
      <c r="I306" s="108"/>
    </row>
    <row r="307" spans="2:9" x14ac:dyDescent="0.25">
      <c r="B307" s="108"/>
      <c r="C307" s="108"/>
      <c r="D307" s="108"/>
      <c r="F307" s="56"/>
      <c r="G307" s="108"/>
      <c r="H307" s="108"/>
      <c r="I307" s="108"/>
    </row>
    <row r="308" spans="2:9" x14ac:dyDescent="0.25">
      <c r="B308" s="108"/>
      <c r="C308" s="108"/>
      <c r="D308" s="108"/>
      <c r="F308" s="56"/>
      <c r="G308" s="108"/>
      <c r="H308" s="108"/>
      <c r="I308" s="108"/>
    </row>
    <row r="309" spans="2:9" x14ac:dyDescent="0.25">
      <c r="B309" s="108"/>
      <c r="C309" s="108"/>
      <c r="D309" s="108"/>
      <c r="F309" s="56"/>
      <c r="G309" s="108"/>
      <c r="H309" s="108"/>
      <c r="I309" s="108"/>
    </row>
    <row r="310" spans="2:9" x14ac:dyDescent="0.25">
      <c r="B310" s="108"/>
      <c r="C310" s="108"/>
      <c r="D310" s="108"/>
      <c r="F310" s="56"/>
      <c r="G310" s="108"/>
      <c r="H310" s="108"/>
      <c r="I310" s="108"/>
    </row>
    <row r="311" spans="2:9" x14ac:dyDescent="0.25">
      <c r="B311" s="108"/>
      <c r="C311" s="108"/>
      <c r="D311" s="108"/>
      <c r="F311" s="56"/>
      <c r="G311" s="108"/>
      <c r="H311" s="108"/>
      <c r="I311" s="108"/>
    </row>
    <row r="312" spans="2:9" x14ac:dyDescent="0.25">
      <c r="B312" s="108"/>
      <c r="C312" s="108"/>
      <c r="D312" s="108"/>
      <c r="F312" s="56"/>
      <c r="G312" s="108"/>
      <c r="H312" s="108"/>
      <c r="I312" s="108"/>
    </row>
    <row r="313" spans="2:9" x14ac:dyDescent="0.25">
      <c r="B313" s="108"/>
      <c r="C313" s="108"/>
      <c r="D313" s="108"/>
      <c r="F313" s="56"/>
      <c r="G313" s="108"/>
      <c r="H313" s="108"/>
      <c r="I313" s="108"/>
    </row>
    <row r="314" spans="2:9" x14ac:dyDescent="0.25">
      <c r="B314" s="108"/>
      <c r="C314" s="108"/>
      <c r="D314" s="108"/>
      <c r="F314" s="56"/>
      <c r="G314" s="108"/>
      <c r="H314" s="108"/>
      <c r="I314" s="108"/>
    </row>
    <row r="315" spans="2:9" x14ac:dyDescent="0.25">
      <c r="B315" s="108"/>
      <c r="C315" s="108"/>
      <c r="D315" s="108"/>
      <c r="F315" s="56"/>
      <c r="G315" s="108"/>
      <c r="H315" s="108"/>
      <c r="I315" s="108"/>
    </row>
    <row r="316" spans="2:9" x14ac:dyDescent="0.25">
      <c r="B316" s="108"/>
      <c r="C316" s="108"/>
      <c r="D316" s="108"/>
      <c r="F316" s="56"/>
      <c r="G316" s="108"/>
      <c r="H316" s="108"/>
      <c r="I316" s="108"/>
    </row>
    <row r="317" spans="2:9" x14ac:dyDescent="0.25">
      <c r="B317" s="108"/>
      <c r="C317" s="108"/>
      <c r="D317" s="108"/>
      <c r="F317" s="56"/>
      <c r="G317" s="108"/>
      <c r="H317" s="108"/>
      <c r="I317" s="108"/>
    </row>
    <row r="318" spans="2:9" x14ac:dyDescent="0.25">
      <c r="B318" s="108"/>
      <c r="C318" s="108"/>
      <c r="D318" s="108"/>
      <c r="F318" s="56"/>
      <c r="G318" s="108"/>
      <c r="H318" s="108"/>
      <c r="I318" s="108"/>
    </row>
    <row r="319" spans="2:9" x14ac:dyDescent="0.25">
      <c r="B319" s="108"/>
      <c r="C319" s="108"/>
      <c r="D319" s="108"/>
      <c r="F319" s="56"/>
      <c r="G319" s="108"/>
      <c r="H319" s="108"/>
      <c r="I319" s="108"/>
    </row>
    <row r="320" spans="2:9" x14ac:dyDescent="0.25">
      <c r="B320" s="108"/>
      <c r="C320" s="108"/>
      <c r="D320" s="108"/>
      <c r="F320" s="56"/>
      <c r="G320" s="108"/>
      <c r="H320" s="108"/>
      <c r="I320" s="108"/>
    </row>
    <row r="321" spans="2:9" x14ac:dyDescent="0.25">
      <c r="B321" s="108"/>
      <c r="C321" s="108"/>
      <c r="D321" s="108"/>
      <c r="F321" s="56"/>
      <c r="G321" s="108"/>
      <c r="H321" s="108"/>
      <c r="I321" s="108"/>
    </row>
    <row r="322" spans="2:9" x14ac:dyDescent="0.25">
      <c r="B322" s="108"/>
      <c r="C322" s="108"/>
      <c r="D322" s="108"/>
      <c r="F322" s="56"/>
      <c r="G322" s="108"/>
      <c r="H322" s="108"/>
      <c r="I322" s="108"/>
    </row>
    <row r="323" spans="2:9" x14ac:dyDescent="0.25">
      <c r="B323" s="108"/>
      <c r="C323" s="108"/>
      <c r="D323" s="108"/>
      <c r="F323" s="56"/>
      <c r="G323" s="108"/>
      <c r="H323" s="108"/>
      <c r="I323" s="108"/>
    </row>
    <row r="324" spans="2:9" x14ac:dyDescent="0.25">
      <c r="B324" s="108"/>
      <c r="C324" s="108"/>
      <c r="D324" s="108"/>
      <c r="F324" s="56"/>
      <c r="G324" s="108"/>
      <c r="H324" s="108"/>
      <c r="I324" s="108"/>
    </row>
    <row r="325" spans="2:9" x14ac:dyDescent="0.25">
      <c r="B325" s="108"/>
      <c r="C325" s="108"/>
      <c r="D325" s="108"/>
      <c r="F325" s="56"/>
      <c r="G325" s="108"/>
      <c r="H325" s="108"/>
      <c r="I325" s="108"/>
    </row>
    <row r="326" spans="2:9" x14ac:dyDescent="0.25">
      <c r="B326" s="108"/>
      <c r="C326" s="108"/>
      <c r="D326" s="108"/>
      <c r="F326" s="56"/>
      <c r="G326" s="108"/>
      <c r="H326" s="108"/>
      <c r="I326" s="108"/>
    </row>
    <row r="327" spans="2:9" x14ac:dyDescent="0.25">
      <c r="B327" s="108"/>
      <c r="C327" s="108"/>
      <c r="D327" s="108"/>
      <c r="F327" s="56"/>
      <c r="G327" s="108"/>
      <c r="H327" s="108"/>
      <c r="I327" s="108"/>
    </row>
    <row r="328" spans="2:9" x14ac:dyDescent="0.25">
      <c r="B328" s="108"/>
      <c r="C328" s="108"/>
      <c r="D328" s="108"/>
      <c r="F328" s="56"/>
      <c r="G328" s="108"/>
      <c r="H328" s="108"/>
      <c r="I328" s="108"/>
    </row>
    <row r="329" spans="2:9" x14ac:dyDescent="0.25">
      <c r="B329" s="108"/>
      <c r="C329" s="108"/>
      <c r="D329" s="108"/>
      <c r="F329" s="56"/>
      <c r="G329" s="108"/>
      <c r="H329" s="108"/>
      <c r="I329" s="108"/>
    </row>
    <row r="330" spans="2:9" x14ac:dyDescent="0.25">
      <c r="B330" s="108"/>
      <c r="C330" s="108"/>
      <c r="D330" s="108"/>
      <c r="F330" s="56"/>
      <c r="G330" s="108"/>
      <c r="H330" s="108"/>
      <c r="I330" s="108"/>
    </row>
    <row r="331" spans="2:9" x14ac:dyDescent="0.25">
      <c r="B331" s="108"/>
      <c r="C331" s="108"/>
      <c r="D331" s="108"/>
      <c r="F331" s="56"/>
      <c r="G331" s="108"/>
      <c r="H331" s="108"/>
      <c r="I331" s="108"/>
    </row>
    <row r="332" spans="2:9" x14ac:dyDescent="0.25">
      <c r="B332" s="108"/>
      <c r="C332" s="108"/>
      <c r="D332" s="108"/>
      <c r="F332" s="56"/>
      <c r="G332" s="108"/>
      <c r="H332" s="108"/>
      <c r="I332" s="108"/>
    </row>
    <row r="333" spans="2:9" x14ac:dyDescent="0.25">
      <c r="B333" s="108"/>
      <c r="C333" s="108"/>
      <c r="D333" s="108"/>
      <c r="F333" s="56"/>
      <c r="G333" s="108"/>
      <c r="H333" s="108"/>
      <c r="I333" s="108"/>
    </row>
    <row r="334" spans="2:9" x14ac:dyDescent="0.25">
      <c r="B334" s="108"/>
      <c r="C334" s="108"/>
      <c r="D334" s="108"/>
      <c r="F334" s="56"/>
      <c r="G334" s="108"/>
      <c r="H334" s="108"/>
      <c r="I334" s="108"/>
    </row>
    <row r="335" spans="2:9" x14ac:dyDescent="0.25">
      <c r="B335" s="108"/>
      <c r="C335" s="108"/>
      <c r="D335" s="108"/>
      <c r="F335" s="56"/>
      <c r="G335" s="108"/>
      <c r="H335" s="108"/>
      <c r="I335" s="108"/>
    </row>
    <row r="336" spans="2:9" x14ac:dyDescent="0.25">
      <c r="B336" s="108"/>
      <c r="C336" s="108"/>
      <c r="D336" s="108"/>
      <c r="F336" s="56"/>
      <c r="G336" s="108"/>
      <c r="H336" s="108"/>
      <c r="I336" s="108"/>
    </row>
    <row r="337" spans="2:9" x14ac:dyDescent="0.25">
      <c r="B337" s="108"/>
      <c r="C337" s="108"/>
      <c r="D337" s="108"/>
      <c r="F337" s="56"/>
      <c r="G337" s="108"/>
      <c r="H337" s="108"/>
      <c r="I337" s="108"/>
    </row>
    <row r="338" spans="2:9" x14ac:dyDescent="0.25">
      <c r="B338" s="108"/>
      <c r="C338" s="108"/>
      <c r="D338" s="108"/>
      <c r="F338" s="56"/>
      <c r="G338" s="108"/>
      <c r="H338" s="108"/>
      <c r="I338" s="108"/>
    </row>
    <row r="339" spans="2:9" x14ac:dyDescent="0.25">
      <c r="B339" s="108"/>
      <c r="C339" s="108"/>
      <c r="D339" s="108"/>
      <c r="F339" s="56"/>
      <c r="G339" s="108"/>
      <c r="H339" s="108"/>
      <c r="I339" s="108"/>
    </row>
    <row r="340" spans="2:9" x14ac:dyDescent="0.25">
      <c r="B340" s="108"/>
      <c r="C340" s="108"/>
      <c r="D340" s="108"/>
      <c r="F340" s="56"/>
      <c r="G340" s="108"/>
      <c r="H340" s="108"/>
      <c r="I340" s="108"/>
    </row>
    <row r="341" spans="2:9" x14ac:dyDescent="0.25">
      <c r="B341" s="108"/>
      <c r="C341" s="108"/>
      <c r="D341" s="108"/>
      <c r="F341" s="56"/>
      <c r="G341" s="108"/>
      <c r="H341" s="108"/>
      <c r="I341" s="108"/>
    </row>
    <row r="342" spans="2:9" x14ac:dyDescent="0.25">
      <c r="B342" s="108"/>
      <c r="C342" s="108"/>
      <c r="D342" s="108"/>
      <c r="F342" s="56"/>
      <c r="G342" s="108"/>
      <c r="H342" s="108"/>
      <c r="I342" s="108"/>
    </row>
    <row r="343" spans="2:9" x14ac:dyDescent="0.25">
      <c r="B343" s="108"/>
      <c r="C343" s="108"/>
      <c r="D343" s="108"/>
      <c r="F343" s="56"/>
      <c r="G343" s="108"/>
      <c r="H343" s="108"/>
      <c r="I343" s="108"/>
    </row>
    <row r="344" spans="2:9" x14ac:dyDescent="0.25">
      <c r="B344" s="108"/>
      <c r="C344" s="108"/>
      <c r="D344" s="108"/>
      <c r="F344" s="56"/>
      <c r="G344" s="108"/>
      <c r="H344" s="108"/>
      <c r="I344" s="108"/>
    </row>
    <row r="345" spans="2:9" x14ac:dyDescent="0.25">
      <c r="B345" s="108"/>
      <c r="C345" s="108"/>
      <c r="D345" s="108"/>
      <c r="F345" s="56"/>
      <c r="G345" s="108"/>
      <c r="H345" s="108"/>
      <c r="I345" s="108"/>
    </row>
    <row r="346" spans="2:9" x14ac:dyDescent="0.25">
      <c r="B346" s="108"/>
      <c r="C346" s="108"/>
      <c r="D346" s="108"/>
      <c r="F346" s="56"/>
      <c r="G346" s="108"/>
      <c r="H346" s="108"/>
      <c r="I346" s="108"/>
    </row>
    <row r="347" spans="2:9" x14ac:dyDescent="0.25">
      <c r="B347" s="108"/>
      <c r="C347" s="108"/>
      <c r="D347" s="108"/>
      <c r="F347" s="56"/>
      <c r="G347" s="108"/>
      <c r="H347" s="108"/>
      <c r="I347" s="108"/>
    </row>
    <row r="348" spans="2:9" x14ac:dyDescent="0.25">
      <c r="B348" s="108"/>
      <c r="C348" s="108"/>
      <c r="D348" s="108"/>
      <c r="F348" s="56"/>
      <c r="G348" s="108"/>
      <c r="H348" s="108"/>
      <c r="I348" s="108"/>
    </row>
    <row r="349" spans="2:9" x14ac:dyDescent="0.25">
      <c r="B349" s="108"/>
      <c r="C349" s="108"/>
      <c r="D349" s="108"/>
      <c r="F349" s="56"/>
      <c r="G349" s="108"/>
      <c r="H349" s="108"/>
      <c r="I349" s="108"/>
    </row>
    <row r="350" spans="2:9" x14ac:dyDescent="0.25">
      <c r="B350" s="108"/>
      <c r="C350" s="108"/>
      <c r="D350" s="108"/>
      <c r="F350" s="56"/>
      <c r="G350" s="108"/>
      <c r="H350" s="108"/>
      <c r="I350" s="108"/>
    </row>
    <row r="351" spans="2:9" x14ac:dyDescent="0.25">
      <c r="B351" s="108"/>
      <c r="C351" s="108"/>
      <c r="D351" s="108"/>
      <c r="F351" s="56"/>
      <c r="G351" s="108"/>
      <c r="H351" s="108"/>
      <c r="I351" s="108"/>
    </row>
    <row r="352" spans="2:9" x14ac:dyDescent="0.25">
      <c r="B352" s="108"/>
      <c r="C352" s="108"/>
      <c r="D352" s="108"/>
      <c r="F352" s="56"/>
      <c r="G352" s="108"/>
      <c r="H352" s="108"/>
      <c r="I352" s="108"/>
    </row>
    <row r="353" spans="2:9" x14ac:dyDescent="0.25">
      <c r="B353" s="108"/>
      <c r="C353" s="108"/>
      <c r="D353" s="108"/>
      <c r="F353" s="56"/>
      <c r="G353" s="108"/>
      <c r="H353" s="108"/>
      <c r="I353" s="108"/>
    </row>
    <row r="354" spans="2:9" x14ac:dyDescent="0.25">
      <c r="B354" s="108"/>
      <c r="C354" s="108"/>
      <c r="D354" s="108"/>
      <c r="F354" s="56"/>
      <c r="G354" s="108"/>
      <c r="H354" s="108"/>
      <c r="I354" s="108"/>
    </row>
    <row r="355" spans="2:9" x14ac:dyDescent="0.25">
      <c r="B355" s="108"/>
      <c r="C355" s="108"/>
      <c r="D355" s="108"/>
      <c r="F355" s="56"/>
      <c r="G355" s="108"/>
      <c r="H355" s="108"/>
      <c r="I355" s="108"/>
    </row>
    <row r="356" spans="2:9" x14ac:dyDescent="0.25">
      <c r="B356" s="108"/>
      <c r="C356" s="108"/>
      <c r="D356" s="108"/>
      <c r="F356" s="56"/>
      <c r="G356" s="108"/>
      <c r="H356" s="108"/>
      <c r="I356" s="108"/>
    </row>
    <row r="357" spans="2:9" x14ac:dyDescent="0.25">
      <c r="B357" s="108"/>
      <c r="C357" s="108"/>
      <c r="D357" s="108"/>
      <c r="F357" s="56"/>
      <c r="G357" s="108"/>
      <c r="H357" s="108"/>
      <c r="I357" s="108"/>
    </row>
    <row r="358" spans="2:9" x14ac:dyDescent="0.25">
      <c r="B358" s="108"/>
      <c r="C358" s="108"/>
      <c r="D358" s="108"/>
      <c r="F358" s="56"/>
      <c r="G358" s="108"/>
      <c r="H358" s="108"/>
      <c r="I358" s="108"/>
    </row>
    <row r="359" spans="2:9" x14ac:dyDescent="0.25">
      <c r="B359" s="108"/>
      <c r="C359" s="108"/>
      <c r="D359" s="108"/>
      <c r="F359" s="56"/>
      <c r="G359" s="108"/>
      <c r="H359" s="108"/>
      <c r="I359" s="108"/>
    </row>
    <row r="360" spans="2:9" x14ac:dyDescent="0.25">
      <c r="B360" s="108"/>
      <c r="C360" s="108"/>
      <c r="D360" s="108"/>
      <c r="F360" s="56"/>
      <c r="G360" s="108"/>
      <c r="H360" s="108"/>
      <c r="I360" s="108"/>
    </row>
    <row r="361" spans="2:9" x14ac:dyDescent="0.25">
      <c r="B361" s="108"/>
      <c r="C361" s="108"/>
      <c r="D361" s="108"/>
      <c r="F361" s="56"/>
      <c r="G361" s="108"/>
      <c r="H361" s="108"/>
      <c r="I361" s="108"/>
    </row>
    <row r="362" spans="2:9" x14ac:dyDescent="0.25">
      <c r="B362" s="108"/>
      <c r="C362" s="108"/>
      <c r="D362" s="108"/>
      <c r="F362" s="56"/>
      <c r="G362" s="108"/>
      <c r="H362" s="108"/>
      <c r="I362" s="108"/>
    </row>
    <row r="363" spans="2:9" x14ac:dyDescent="0.25">
      <c r="B363" s="108"/>
      <c r="C363" s="108"/>
      <c r="D363" s="108"/>
      <c r="F363" s="56"/>
      <c r="G363" s="108"/>
      <c r="H363" s="108"/>
      <c r="I363" s="108"/>
    </row>
    <row r="364" spans="2:9" x14ac:dyDescent="0.25">
      <c r="B364" s="108"/>
      <c r="C364" s="108"/>
      <c r="D364" s="108"/>
      <c r="F364" s="56"/>
      <c r="G364" s="108"/>
      <c r="H364" s="108"/>
      <c r="I364" s="108"/>
    </row>
    <row r="365" spans="2:9" x14ac:dyDescent="0.25">
      <c r="B365" s="108"/>
      <c r="C365" s="108"/>
      <c r="D365" s="108"/>
      <c r="F365" s="56"/>
      <c r="G365" s="108"/>
      <c r="H365" s="108"/>
      <c r="I365" s="108"/>
    </row>
    <row r="366" spans="2:9" x14ac:dyDescent="0.25">
      <c r="B366" s="108"/>
      <c r="C366" s="108"/>
      <c r="D366" s="108"/>
      <c r="F366" s="56"/>
      <c r="G366" s="108"/>
      <c r="H366" s="108"/>
      <c r="I366" s="108"/>
    </row>
    <row r="367" spans="2:9" x14ac:dyDescent="0.25">
      <c r="B367" s="108"/>
      <c r="C367" s="108"/>
      <c r="D367" s="108"/>
      <c r="F367" s="56"/>
      <c r="G367" s="108"/>
      <c r="H367" s="108"/>
      <c r="I367" s="108"/>
    </row>
    <row r="368" spans="2:9" x14ac:dyDescent="0.25">
      <c r="B368" s="108"/>
      <c r="C368" s="108"/>
      <c r="D368" s="108"/>
      <c r="F368" s="56"/>
      <c r="G368" s="108"/>
      <c r="H368" s="108"/>
      <c r="I368" s="108"/>
    </row>
    <row r="369" spans="2:9" x14ac:dyDescent="0.25">
      <c r="B369" s="108"/>
      <c r="C369" s="108"/>
      <c r="D369" s="108"/>
      <c r="F369" s="56"/>
      <c r="G369" s="108"/>
      <c r="H369" s="108"/>
      <c r="I369" s="108"/>
    </row>
    <row r="370" spans="2:9" x14ac:dyDescent="0.25">
      <c r="B370" s="108"/>
      <c r="C370" s="108"/>
      <c r="D370" s="108"/>
      <c r="F370" s="56"/>
      <c r="G370" s="108"/>
      <c r="H370" s="108"/>
      <c r="I370" s="108"/>
    </row>
    <row r="371" spans="2:9" x14ac:dyDescent="0.25">
      <c r="B371" s="108"/>
      <c r="C371" s="108"/>
      <c r="D371" s="108"/>
      <c r="F371" s="56"/>
      <c r="G371" s="108"/>
      <c r="H371" s="108"/>
      <c r="I371" s="108"/>
    </row>
    <row r="372" spans="2:9" x14ac:dyDescent="0.25">
      <c r="B372" s="108"/>
      <c r="C372" s="108"/>
      <c r="D372" s="108"/>
      <c r="F372" s="56"/>
      <c r="G372" s="108"/>
      <c r="H372" s="108"/>
      <c r="I372" s="108"/>
    </row>
    <row r="373" spans="2:9" x14ac:dyDescent="0.25">
      <c r="B373" s="108"/>
      <c r="C373" s="108"/>
      <c r="D373" s="108"/>
      <c r="F373" s="56"/>
      <c r="G373" s="108"/>
      <c r="H373" s="108"/>
      <c r="I373" s="108"/>
    </row>
    <row r="374" spans="2:9" x14ac:dyDescent="0.25">
      <c r="B374" s="108"/>
      <c r="C374" s="108"/>
      <c r="D374" s="108"/>
      <c r="F374" s="56"/>
      <c r="G374" s="108"/>
      <c r="H374" s="108"/>
      <c r="I374" s="108"/>
    </row>
    <row r="375" spans="2:9" x14ac:dyDescent="0.25">
      <c r="B375" s="108"/>
      <c r="C375" s="108"/>
      <c r="D375" s="108"/>
      <c r="F375" s="56"/>
      <c r="G375" s="108"/>
      <c r="H375" s="108"/>
      <c r="I375" s="108"/>
    </row>
    <row r="376" spans="2:9" x14ac:dyDescent="0.25">
      <c r="B376" s="108"/>
      <c r="C376" s="108"/>
      <c r="D376" s="108"/>
      <c r="F376" s="56"/>
      <c r="G376" s="108"/>
      <c r="H376" s="108"/>
      <c r="I376" s="108"/>
    </row>
    <row r="377" spans="2:9" x14ac:dyDescent="0.25">
      <c r="B377" s="108"/>
      <c r="C377" s="108"/>
      <c r="D377" s="108"/>
      <c r="F377" s="56"/>
      <c r="G377" s="108"/>
      <c r="H377" s="108"/>
      <c r="I377" s="108"/>
    </row>
    <row r="378" spans="2:9" x14ac:dyDescent="0.25">
      <c r="B378" s="108"/>
      <c r="C378" s="108"/>
      <c r="D378" s="108"/>
      <c r="F378" s="56"/>
      <c r="G378" s="108"/>
      <c r="H378" s="108"/>
      <c r="I378" s="108"/>
    </row>
    <row r="379" spans="2:9" x14ac:dyDescent="0.25">
      <c r="B379" s="108"/>
      <c r="C379" s="108"/>
      <c r="D379" s="108"/>
      <c r="F379" s="56"/>
      <c r="G379" s="108"/>
      <c r="H379" s="108"/>
      <c r="I379" s="108"/>
    </row>
    <row r="380" spans="2:9" x14ac:dyDescent="0.25">
      <c r="B380" s="108"/>
      <c r="C380" s="108"/>
      <c r="D380" s="108"/>
      <c r="F380" s="56"/>
      <c r="G380" s="108"/>
      <c r="H380" s="108"/>
      <c r="I380" s="108"/>
    </row>
    <row r="381" spans="2:9" x14ac:dyDescent="0.25">
      <c r="B381" s="108"/>
      <c r="C381" s="108"/>
      <c r="D381" s="108"/>
      <c r="F381" s="56"/>
      <c r="G381" s="108"/>
      <c r="H381" s="108"/>
      <c r="I381" s="108"/>
    </row>
    <row r="382" spans="2:9" x14ac:dyDescent="0.25">
      <c r="B382" s="108"/>
      <c r="C382" s="108"/>
      <c r="D382" s="108"/>
      <c r="F382" s="56"/>
      <c r="G382" s="108"/>
      <c r="H382" s="108"/>
      <c r="I382" s="108"/>
    </row>
    <row r="383" spans="2:9" x14ac:dyDescent="0.25">
      <c r="B383" s="108"/>
      <c r="C383" s="108"/>
      <c r="D383" s="108"/>
      <c r="F383" s="56"/>
      <c r="G383" s="108"/>
      <c r="H383" s="108"/>
      <c r="I383" s="108"/>
    </row>
    <row r="384" spans="2:9" x14ac:dyDescent="0.25">
      <c r="B384" s="108"/>
      <c r="C384" s="108"/>
      <c r="D384" s="108"/>
      <c r="F384" s="56"/>
      <c r="G384" s="108"/>
      <c r="H384" s="108"/>
      <c r="I384" s="108"/>
    </row>
    <row r="385" spans="2:9" x14ac:dyDescent="0.25">
      <c r="B385" s="108"/>
      <c r="C385" s="108"/>
      <c r="D385" s="108"/>
      <c r="F385" s="56"/>
      <c r="G385" s="108"/>
      <c r="H385" s="108"/>
      <c r="I385" s="108"/>
    </row>
    <row r="386" spans="2:9" x14ac:dyDescent="0.25">
      <c r="B386" s="108"/>
      <c r="C386" s="108"/>
      <c r="D386" s="108"/>
      <c r="F386" s="56"/>
      <c r="G386" s="108"/>
      <c r="H386" s="108"/>
      <c r="I386" s="108"/>
    </row>
    <row r="387" spans="2:9" x14ac:dyDescent="0.25">
      <c r="B387" s="108"/>
      <c r="C387" s="108"/>
      <c r="D387" s="108"/>
      <c r="F387" s="56"/>
      <c r="G387" s="108"/>
      <c r="H387" s="108"/>
      <c r="I387" s="108"/>
    </row>
    <row r="388" spans="2:9" x14ac:dyDescent="0.25">
      <c r="B388" s="108"/>
      <c r="C388" s="108"/>
      <c r="D388" s="108"/>
      <c r="F388" s="56"/>
      <c r="G388" s="108"/>
      <c r="H388" s="108"/>
      <c r="I388" s="108"/>
    </row>
    <row r="389" spans="2:9" x14ac:dyDescent="0.25">
      <c r="B389" s="108"/>
      <c r="C389" s="108"/>
      <c r="D389" s="108"/>
      <c r="F389" s="56"/>
      <c r="G389" s="108"/>
      <c r="H389" s="108"/>
      <c r="I389" s="108"/>
    </row>
    <row r="390" spans="2:9" x14ac:dyDescent="0.25">
      <c r="B390" s="108"/>
      <c r="C390" s="108"/>
      <c r="D390" s="108"/>
      <c r="F390" s="56"/>
      <c r="G390" s="108"/>
      <c r="H390" s="108"/>
      <c r="I390" s="108"/>
    </row>
    <row r="391" spans="2:9" x14ac:dyDescent="0.25">
      <c r="B391" s="108"/>
      <c r="C391" s="108"/>
      <c r="D391" s="108"/>
      <c r="F391" s="56"/>
      <c r="G391" s="108"/>
      <c r="H391" s="108"/>
      <c r="I391" s="108"/>
    </row>
    <row r="392" spans="2:9" x14ac:dyDescent="0.25">
      <c r="B392" s="108"/>
      <c r="C392" s="108"/>
      <c r="D392" s="108"/>
      <c r="F392" s="56"/>
      <c r="G392" s="108"/>
      <c r="H392" s="108"/>
      <c r="I392" s="108"/>
    </row>
    <row r="393" spans="2:9" x14ac:dyDescent="0.25">
      <c r="B393" s="108"/>
      <c r="C393" s="108"/>
      <c r="D393" s="108"/>
      <c r="F393" s="56"/>
      <c r="G393" s="108"/>
      <c r="H393" s="108"/>
      <c r="I393" s="108"/>
    </row>
    <row r="394" spans="2:9" x14ac:dyDescent="0.25">
      <c r="B394" s="108"/>
      <c r="C394" s="108"/>
      <c r="D394" s="108"/>
      <c r="F394" s="56"/>
      <c r="G394" s="108"/>
      <c r="H394" s="108"/>
      <c r="I394" s="108"/>
    </row>
    <row r="395" spans="2:9" x14ac:dyDescent="0.25">
      <c r="B395" s="108"/>
      <c r="C395" s="108"/>
      <c r="D395" s="108"/>
      <c r="F395" s="56"/>
      <c r="G395" s="108"/>
      <c r="H395" s="108"/>
      <c r="I395" s="108"/>
    </row>
    <row r="396" spans="2:9" x14ac:dyDescent="0.25">
      <c r="B396" s="108"/>
      <c r="C396" s="108"/>
      <c r="D396" s="108"/>
      <c r="F396" s="56"/>
      <c r="G396" s="108"/>
      <c r="H396" s="108"/>
      <c r="I396" s="108"/>
    </row>
    <row r="397" spans="2:9" x14ac:dyDescent="0.25">
      <c r="B397" s="108"/>
      <c r="C397" s="108"/>
      <c r="D397" s="108"/>
      <c r="F397" s="56"/>
      <c r="G397" s="108"/>
      <c r="H397" s="108"/>
      <c r="I397" s="108"/>
    </row>
    <row r="398" spans="2:9" x14ac:dyDescent="0.25">
      <c r="B398" s="108"/>
      <c r="C398" s="108"/>
      <c r="D398" s="108"/>
      <c r="F398" s="56"/>
      <c r="G398" s="108"/>
      <c r="H398" s="108"/>
      <c r="I398" s="108"/>
    </row>
    <row r="399" spans="2:9" x14ac:dyDescent="0.25">
      <c r="B399" s="108"/>
      <c r="C399" s="108"/>
      <c r="D399" s="108"/>
      <c r="F399" s="56"/>
      <c r="G399" s="108"/>
      <c r="H399" s="108"/>
      <c r="I399" s="108"/>
    </row>
    <row r="400" spans="2:9" x14ac:dyDescent="0.25">
      <c r="B400" s="108"/>
      <c r="C400" s="108"/>
      <c r="D400" s="108"/>
      <c r="F400" s="56"/>
      <c r="G400" s="108"/>
      <c r="H400" s="108"/>
      <c r="I400" s="108"/>
    </row>
    <row r="401" spans="2:9" x14ac:dyDescent="0.25">
      <c r="B401" s="108"/>
      <c r="C401" s="108"/>
      <c r="D401" s="108"/>
      <c r="F401" s="56"/>
      <c r="G401" s="108"/>
      <c r="H401" s="108"/>
      <c r="I401" s="108"/>
    </row>
    <row r="402" spans="2:9" x14ac:dyDescent="0.25">
      <c r="B402" s="108"/>
      <c r="C402" s="108"/>
      <c r="D402" s="108"/>
      <c r="F402" s="56"/>
      <c r="G402" s="108"/>
      <c r="H402" s="108"/>
      <c r="I402" s="108"/>
    </row>
    <row r="403" spans="2:9" x14ac:dyDescent="0.25">
      <c r="B403" s="108"/>
      <c r="C403" s="108"/>
      <c r="D403" s="108"/>
      <c r="F403" s="56"/>
      <c r="G403" s="108"/>
      <c r="H403" s="108"/>
      <c r="I403" s="108"/>
    </row>
    <row r="404" spans="2:9" x14ac:dyDescent="0.25">
      <c r="B404" s="108"/>
      <c r="C404" s="108"/>
      <c r="D404" s="108"/>
      <c r="F404" s="56"/>
      <c r="G404" s="108"/>
      <c r="H404" s="108"/>
      <c r="I404" s="108"/>
    </row>
    <row r="405" spans="2:9" x14ac:dyDescent="0.25">
      <c r="B405" s="108"/>
      <c r="C405" s="108"/>
      <c r="D405" s="108"/>
      <c r="F405" s="56"/>
      <c r="G405" s="108"/>
      <c r="H405" s="108"/>
      <c r="I405" s="108"/>
    </row>
    <row r="406" spans="2:9" x14ac:dyDescent="0.25">
      <c r="B406" s="108"/>
      <c r="C406" s="108"/>
      <c r="D406" s="108"/>
      <c r="F406" s="56"/>
      <c r="G406" s="108"/>
      <c r="H406" s="108"/>
      <c r="I406" s="108"/>
    </row>
    <row r="407" spans="2:9" x14ac:dyDescent="0.25">
      <c r="B407" s="108"/>
      <c r="C407" s="108"/>
      <c r="D407" s="108"/>
      <c r="F407" s="56"/>
      <c r="G407" s="108"/>
      <c r="H407" s="108"/>
      <c r="I407" s="108"/>
    </row>
    <row r="408" spans="2:9" x14ac:dyDescent="0.25">
      <c r="B408" s="108"/>
      <c r="C408" s="108"/>
      <c r="D408" s="108"/>
      <c r="F408" s="56"/>
      <c r="G408" s="108"/>
      <c r="H408" s="108"/>
      <c r="I408" s="108"/>
    </row>
    <row r="409" spans="2:9" x14ac:dyDescent="0.25">
      <c r="B409" s="108"/>
      <c r="C409" s="108"/>
      <c r="D409" s="108"/>
      <c r="F409" s="56"/>
      <c r="G409" s="108"/>
      <c r="H409" s="108"/>
      <c r="I409" s="108"/>
    </row>
    <row r="410" spans="2:9" x14ac:dyDescent="0.25">
      <c r="B410" s="108"/>
      <c r="C410" s="108"/>
      <c r="D410" s="108"/>
      <c r="F410" s="56"/>
      <c r="G410" s="108"/>
      <c r="H410" s="108"/>
      <c r="I410" s="108"/>
    </row>
    <row r="411" spans="2:9" x14ac:dyDescent="0.25">
      <c r="B411" s="108"/>
      <c r="C411" s="108"/>
      <c r="D411" s="108"/>
      <c r="F411" s="56"/>
      <c r="G411" s="108"/>
      <c r="H411" s="108"/>
      <c r="I411" s="108"/>
    </row>
    <row r="412" spans="2:9" x14ac:dyDescent="0.25">
      <c r="B412" s="108"/>
      <c r="C412" s="108"/>
      <c r="D412" s="108"/>
      <c r="F412" s="56"/>
      <c r="G412" s="108"/>
      <c r="H412" s="108"/>
      <c r="I412" s="108"/>
    </row>
    <row r="413" spans="2:9" x14ac:dyDescent="0.25">
      <c r="B413" s="108"/>
      <c r="C413" s="108"/>
      <c r="D413" s="108"/>
      <c r="F413" s="56"/>
      <c r="G413" s="108"/>
      <c r="H413" s="108"/>
      <c r="I413" s="108"/>
    </row>
    <row r="414" spans="2:9" x14ac:dyDescent="0.25">
      <c r="B414" s="108"/>
      <c r="C414" s="108"/>
      <c r="D414" s="108"/>
      <c r="F414" s="56"/>
      <c r="G414" s="108"/>
      <c r="H414" s="108"/>
      <c r="I414" s="108"/>
    </row>
    <row r="415" spans="2:9" x14ac:dyDescent="0.25">
      <c r="B415" s="108"/>
      <c r="C415" s="108"/>
      <c r="D415" s="108"/>
      <c r="F415" s="56"/>
      <c r="G415" s="108"/>
      <c r="H415" s="108"/>
      <c r="I415" s="108"/>
    </row>
    <row r="416" spans="2:9" x14ac:dyDescent="0.25">
      <c r="B416" s="108"/>
      <c r="C416" s="108"/>
      <c r="D416" s="108"/>
      <c r="F416" s="56"/>
      <c r="G416" s="108"/>
      <c r="H416" s="108"/>
      <c r="I416" s="108"/>
    </row>
    <row r="417" spans="2:9" x14ac:dyDescent="0.25">
      <c r="B417" s="108"/>
      <c r="C417" s="108"/>
      <c r="D417" s="108"/>
      <c r="F417" s="56"/>
      <c r="G417" s="108"/>
      <c r="H417" s="108"/>
      <c r="I417" s="108"/>
    </row>
    <row r="418" spans="2:9" x14ac:dyDescent="0.25">
      <c r="B418" s="108"/>
      <c r="C418" s="108"/>
      <c r="D418" s="108"/>
      <c r="F418" s="56"/>
      <c r="G418" s="108"/>
      <c r="H418" s="108"/>
      <c r="I418" s="108"/>
    </row>
    <row r="419" spans="2:9" x14ac:dyDescent="0.25">
      <c r="B419" s="108"/>
      <c r="C419" s="108"/>
      <c r="D419" s="108"/>
      <c r="F419" s="56"/>
      <c r="G419" s="108"/>
      <c r="H419" s="108"/>
      <c r="I419" s="108"/>
    </row>
    <row r="420" spans="2:9" x14ac:dyDescent="0.25">
      <c r="B420" s="108"/>
      <c r="C420" s="108"/>
      <c r="D420" s="108"/>
      <c r="F420" s="56"/>
      <c r="G420" s="108"/>
      <c r="H420" s="108"/>
      <c r="I420" s="108"/>
    </row>
    <row r="421" spans="2:9" x14ac:dyDescent="0.25">
      <c r="B421" s="108"/>
      <c r="C421" s="108"/>
      <c r="D421" s="108"/>
      <c r="F421" s="56"/>
      <c r="G421" s="108"/>
      <c r="H421" s="108"/>
      <c r="I421" s="108"/>
    </row>
    <row r="422" spans="2:9" x14ac:dyDescent="0.25">
      <c r="B422" s="108"/>
      <c r="C422" s="108"/>
      <c r="D422" s="108"/>
      <c r="F422" s="56"/>
      <c r="G422" s="108"/>
      <c r="H422" s="108"/>
      <c r="I422" s="108"/>
    </row>
    <row r="423" spans="2:9" x14ac:dyDescent="0.25">
      <c r="B423" s="108"/>
      <c r="C423" s="108"/>
      <c r="D423" s="108"/>
      <c r="F423" s="56"/>
      <c r="G423" s="108"/>
      <c r="H423" s="108"/>
      <c r="I423" s="108"/>
    </row>
    <row r="424" spans="2:9" x14ac:dyDescent="0.25">
      <c r="B424" s="108"/>
      <c r="C424" s="108"/>
      <c r="D424" s="108"/>
      <c r="F424" s="56"/>
      <c r="G424" s="108"/>
      <c r="H424" s="108"/>
      <c r="I424" s="108"/>
    </row>
    <row r="425" spans="2:9" x14ac:dyDescent="0.25">
      <c r="B425" s="108"/>
      <c r="C425" s="108"/>
      <c r="D425" s="108"/>
      <c r="F425" s="56"/>
      <c r="G425" s="108"/>
      <c r="H425" s="108"/>
      <c r="I425" s="108"/>
    </row>
    <row r="426" spans="2:9" x14ac:dyDescent="0.25">
      <c r="B426" s="108"/>
      <c r="C426" s="108"/>
      <c r="D426" s="108"/>
      <c r="F426" s="56"/>
      <c r="G426" s="108"/>
      <c r="H426" s="108"/>
      <c r="I426" s="108"/>
    </row>
    <row r="427" spans="2:9" x14ac:dyDescent="0.25">
      <c r="B427" s="108"/>
      <c r="C427" s="108"/>
      <c r="D427" s="108"/>
      <c r="F427" s="56"/>
      <c r="G427" s="108"/>
      <c r="H427" s="108"/>
      <c r="I427" s="108"/>
    </row>
    <row r="428" spans="2:9" x14ac:dyDescent="0.25">
      <c r="B428" s="108"/>
      <c r="C428" s="108"/>
      <c r="D428" s="108"/>
      <c r="F428" s="56"/>
      <c r="G428" s="108"/>
      <c r="H428" s="108"/>
      <c r="I428" s="108"/>
    </row>
    <row r="429" spans="2:9" x14ac:dyDescent="0.25">
      <c r="B429" s="108"/>
      <c r="C429" s="108"/>
      <c r="D429" s="108"/>
      <c r="F429" s="56"/>
      <c r="G429" s="108"/>
      <c r="H429" s="108"/>
      <c r="I429" s="108"/>
    </row>
    <row r="430" spans="2:9" x14ac:dyDescent="0.25">
      <c r="B430" s="108"/>
      <c r="C430" s="108"/>
      <c r="D430" s="108"/>
      <c r="F430" s="56"/>
      <c r="G430" s="108"/>
      <c r="H430" s="108"/>
      <c r="I430" s="108"/>
    </row>
    <row r="431" spans="2:9" x14ac:dyDescent="0.25">
      <c r="B431" s="108"/>
      <c r="C431" s="108"/>
      <c r="D431" s="108"/>
      <c r="F431" s="56"/>
      <c r="G431" s="108"/>
      <c r="H431" s="108"/>
      <c r="I431" s="108"/>
    </row>
    <row r="432" spans="2:9" x14ac:dyDescent="0.25">
      <c r="B432" s="108"/>
      <c r="C432" s="108"/>
      <c r="D432" s="108"/>
      <c r="F432" s="56"/>
      <c r="G432" s="108"/>
      <c r="H432" s="108"/>
      <c r="I432" s="108"/>
    </row>
    <row r="433" spans="2:9" x14ac:dyDescent="0.25">
      <c r="B433" s="108"/>
      <c r="C433" s="108"/>
      <c r="D433" s="108"/>
      <c r="F433" s="56"/>
      <c r="G433" s="108"/>
      <c r="H433" s="108"/>
      <c r="I433" s="108"/>
    </row>
    <row r="434" spans="2:9" x14ac:dyDescent="0.25">
      <c r="B434" s="108"/>
      <c r="C434" s="108"/>
      <c r="D434" s="108"/>
      <c r="F434" s="56"/>
      <c r="G434" s="108"/>
      <c r="H434" s="108"/>
      <c r="I434" s="108"/>
    </row>
    <row r="435" spans="2:9" x14ac:dyDescent="0.25">
      <c r="B435" s="108"/>
      <c r="C435" s="108"/>
      <c r="D435" s="108"/>
      <c r="F435" s="56"/>
      <c r="G435" s="108"/>
      <c r="H435" s="108"/>
      <c r="I435" s="108"/>
    </row>
    <row r="436" spans="2:9" x14ac:dyDescent="0.25">
      <c r="B436" s="108"/>
      <c r="C436" s="108"/>
      <c r="D436" s="108"/>
      <c r="F436" s="56"/>
      <c r="G436" s="108"/>
      <c r="H436" s="108"/>
      <c r="I436" s="108"/>
    </row>
    <row r="437" spans="2:9" x14ac:dyDescent="0.25">
      <c r="B437" s="108"/>
      <c r="C437" s="108"/>
      <c r="D437" s="108"/>
      <c r="F437" s="56"/>
      <c r="G437" s="108"/>
      <c r="H437" s="108"/>
      <c r="I437" s="108"/>
    </row>
    <row r="438" spans="2:9" x14ac:dyDescent="0.25">
      <c r="B438" s="108"/>
      <c r="C438" s="108"/>
      <c r="D438" s="108"/>
      <c r="F438" s="56"/>
      <c r="G438" s="108"/>
      <c r="H438" s="108"/>
      <c r="I438" s="108"/>
    </row>
    <row r="439" spans="2:9" x14ac:dyDescent="0.25">
      <c r="B439" s="108"/>
      <c r="C439" s="108"/>
      <c r="D439" s="108"/>
      <c r="F439" s="56"/>
      <c r="G439" s="108"/>
      <c r="H439" s="108"/>
      <c r="I439" s="108"/>
    </row>
    <row r="440" spans="2:9" x14ac:dyDescent="0.25">
      <c r="B440" s="108"/>
      <c r="C440" s="108"/>
      <c r="D440" s="108"/>
      <c r="F440" s="56"/>
      <c r="G440" s="108"/>
      <c r="H440" s="108"/>
      <c r="I440" s="108"/>
    </row>
    <row r="441" spans="2:9" x14ac:dyDescent="0.25">
      <c r="B441" s="108"/>
      <c r="C441" s="108"/>
      <c r="D441" s="108"/>
      <c r="F441" s="56"/>
      <c r="G441" s="108"/>
      <c r="H441" s="108"/>
      <c r="I441" s="108"/>
    </row>
    <row r="442" spans="2:9" x14ac:dyDescent="0.25">
      <c r="B442" s="108"/>
      <c r="C442" s="108"/>
      <c r="D442" s="108"/>
      <c r="F442" s="56"/>
      <c r="G442" s="108"/>
      <c r="H442" s="108"/>
      <c r="I442" s="108"/>
    </row>
    <row r="443" spans="2:9" x14ac:dyDescent="0.25">
      <c r="B443" s="108"/>
      <c r="C443" s="108"/>
      <c r="D443" s="108"/>
      <c r="F443" s="56"/>
      <c r="G443" s="108"/>
      <c r="H443" s="108"/>
      <c r="I443" s="108"/>
    </row>
    <row r="444" spans="2:9" x14ac:dyDescent="0.25">
      <c r="B444" s="108"/>
      <c r="C444" s="108"/>
      <c r="D444" s="108"/>
      <c r="F444" s="56"/>
      <c r="G444" s="108"/>
      <c r="H444" s="108"/>
      <c r="I444" s="108"/>
    </row>
    <row r="445" spans="2:9" x14ac:dyDescent="0.25">
      <c r="B445" s="108"/>
      <c r="C445" s="108"/>
      <c r="D445" s="108"/>
      <c r="F445" s="56"/>
      <c r="G445" s="108"/>
      <c r="H445" s="108"/>
      <c r="I445" s="108"/>
    </row>
    <row r="446" spans="2:9" x14ac:dyDescent="0.25">
      <c r="B446" s="108"/>
      <c r="C446" s="108"/>
      <c r="D446" s="108"/>
      <c r="F446" s="56"/>
      <c r="G446" s="108"/>
      <c r="H446" s="108"/>
      <c r="I446" s="108"/>
    </row>
    <row r="447" spans="2:9" x14ac:dyDescent="0.25">
      <c r="B447" s="108"/>
      <c r="C447" s="108"/>
      <c r="D447" s="108"/>
      <c r="F447" s="56"/>
      <c r="G447" s="108"/>
      <c r="H447" s="108"/>
      <c r="I447" s="108"/>
    </row>
    <row r="448" spans="2:9" x14ac:dyDescent="0.25">
      <c r="B448" s="108"/>
      <c r="C448" s="108"/>
      <c r="D448" s="108"/>
      <c r="F448" s="56"/>
      <c r="G448" s="108"/>
      <c r="H448" s="108"/>
      <c r="I448" s="108"/>
    </row>
    <row r="449" spans="2:9" x14ac:dyDescent="0.25">
      <c r="B449" s="108"/>
      <c r="C449" s="108"/>
      <c r="D449" s="108"/>
      <c r="F449" s="56"/>
      <c r="G449" s="108"/>
      <c r="H449" s="108"/>
      <c r="I449" s="108"/>
    </row>
    <row r="450" spans="2:9" x14ac:dyDescent="0.25">
      <c r="B450" s="108"/>
      <c r="C450" s="108"/>
      <c r="D450" s="108"/>
      <c r="F450" s="56"/>
      <c r="G450" s="108"/>
      <c r="H450" s="108"/>
      <c r="I450" s="108"/>
    </row>
    <row r="451" spans="2:9" x14ac:dyDescent="0.25">
      <c r="B451" s="108"/>
      <c r="C451" s="108"/>
      <c r="D451" s="108"/>
      <c r="F451" s="56"/>
      <c r="G451" s="108"/>
      <c r="H451" s="108"/>
      <c r="I451" s="108"/>
    </row>
    <row r="452" spans="2:9" x14ac:dyDescent="0.25">
      <c r="B452" s="108"/>
      <c r="C452" s="108"/>
      <c r="D452" s="108"/>
      <c r="F452" s="56"/>
      <c r="G452" s="108"/>
      <c r="H452" s="108"/>
      <c r="I452" s="108"/>
    </row>
    <row r="453" spans="2:9" x14ac:dyDescent="0.25">
      <c r="B453" s="108"/>
      <c r="C453" s="108"/>
      <c r="D453" s="108"/>
      <c r="F453" s="56"/>
      <c r="G453" s="108"/>
      <c r="H453" s="108"/>
      <c r="I453" s="108"/>
    </row>
    <row r="454" spans="2:9" x14ac:dyDescent="0.25">
      <c r="B454" s="108"/>
      <c r="C454" s="108"/>
      <c r="D454" s="108"/>
      <c r="F454" s="56"/>
      <c r="G454" s="108"/>
      <c r="H454" s="108"/>
      <c r="I454" s="108"/>
    </row>
    <row r="455" spans="2:9" x14ac:dyDescent="0.25">
      <c r="B455" s="108"/>
      <c r="C455" s="108"/>
      <c r="D455" s="108"/>
      <c r="F455" s="56"/>
      <c r="G455" s="108"/>
      <c r="H455" s="108"/>
      <c r="I455" s="108"/>
    </row>
    <row r="456" spans="2:9" x14ac:dyDescent="0.25">
      <c r="B456" s="108"/>
      <c r="C456" s="108"/>
      <c r="D456" s="108"/>
      <c r="F456" s="56"/>
      <c r="G456" s="108"/>
      <c r="H456" s="108"/>
      <c r="I456" s="108"/>
    </row>
    <row r="457" spans="2:9" x14ac:dyDescent="0.25">
      <c r="B457" s="108"/>
      <c r="C457" s="108"/>
      <c r="D457" s="108"/>
      <c r="F457" s="56"/>
      <c r="G457" s="108"/>
      <c r="H457" s="108"/>
      <c r="I457" s="108"/>
    </row>
    <row r="458" spans="2:9" x14ac:dyDescent="0.25">
      <c r="B458" s="108"/>
      <c r="C458" s="108"/>
      <c r="D458" s="108"/>
      <c r="F458" s="56"/>
      <c r="G458" s="108"/>
      <c r="H458" s="108"/>
      <c r="I458" s="108"/>
    </row>
    <row r="459" spans="2:9" x14ac:dyDescent="0.25">
      <c r="B459" s="108"/>
      <c r="C459" s="108"/>
      <c r="D459" s="108"/>
      <c r="F459" s="56"/>
      <c r="G459" s="108"/>
      <c r="H459" s="108"/>
      <c r="I459" s="108"/>
    </row>
    <row r="460" spans="2:9" x14ac:dyDescent="0.25">
      <c r="B460" s="108"/>
      <c r="C460" s="108"/>
      <c r="D460" s="108"/>
      <c r="F460" s="56"/>
      <c r="G460" s="108"/>
      <c r="H460" s="108"/>
      <c r="I460" s="108"/>
    </row>
    <row r="461" spans="2:9" x14ac:dyDescent="0.25">
      <c r="B461" s="108"/>
      <c r="C461" s="108"/>
      <c r="D461" s="108"/>
      <c r="F461" s="56"/>
      <c r="G461" s="108"/>
      <c r="H461" s="108"/>
      <c r="I461" s="108"/>
    </row>
    <row r="462" spans="2:9" x14ac:dyDescent="0.25">
      <c r="B462" s="108"/>
      <c r="C462" s="108"/>
      <c r="D462" s="108"/>
      <c r="F462" s="56"/>
      <c r="G462" s="108"/>
      <c r="H462" s="108"/>
      <c r="I462" s="108"/>
    </row>
    <row r="463" spans="2:9" x14ac:dyDescent="0.25">
      <c r="B463" s="108"/>
      <c r="C463" s="108"/>
      <c r="D463" s="108"/>
      <c r="F463" s="56"/>
      <c r="G463" s="108"/>
      <c r="H463" s="108"/>
      <c r="I463" s="108"/>
    </row>
    <row r="464" spans="2:9" x14ac:dyDescent="0.25">
      <c r="B464" s="108"/>
      <c r="C464" s="108"/>
      <c r="D464" s="108"/>
      <c r="F464" s="56"/>
      <c r="G464" s="108"/>
      <c r="H464" s="108"/>
      <c r="I464" s="108"/>
    </row>
    <row r="465" spans="2:9" x14ac:dyDescent="0.25">
      <c r="B465" s="108"/>
      <c r="C465" s="108"/>
      <c r="D465" s="108"/>
      <c r="F465" s="56"/>
      <c r="G465" s="108"/>
      <c r="H465" s="108"/>
      <c r="I465" s="108"/>
    </row>
    <row r="466" spans="2:9" x14ac:dyDescent="0.25">
      <c r="B466" s="108"/>
      <c r="C466" s="108"/>
      <c r="D466" s="108"/>
      <c r="F466" s="56"/>
      <c r="G466" s="108"/>
      <c r="H466" s="108"/>
      <c r="I466" s="108"/>
    </row>
    <row r="467" spans="2:9" x14ac:dyDescent="0.25">
      <c r="B467" s="108"/>
      <c r="C467" s="108"/>
      <c r="D467" s="108"/>
      <c r="F467" s="56"/>
      <c r="G467" s="108"/>
      <c r="H467" s="108"/>
      <c r="I467" s="108"/>
    </row>
    <row r="468" spans="2:9" x14ac:dyDescent="0.25">
      <c r="B468" s="108"/>
      <c r="C468" s="108"/>
      <c r="D468" s="108"/>
      <c r="F468" s="56"/>
      <c r="G468" s="108"/>
      <c r="H468" s="108"/>
      <c r="I468" s="108"/>
    </row>
    <row r="469" spans="2:9" x14ac:dyDescent="0.25">
      <c r="B469" s="108"/>
      <c r="C469" s="108"/>
      <c r="D469" s="108"/>
      <c r="F469" s="56"/>
      <c r="G469" s="108"/>
      <c r="H469" s="108"/>
      <c r="I469" s="108"/>
    </row>
    <row r="470" spans="2:9" x14ac:dyDescent="0.25">
      <c r="B470" s="108"/>
      <c r="C470" s="108"/>
      <c r="D470" s="108"/>
      <c r="F470" s="56"/>
      <c r="G470" s="108"/>
      <c r="H470" s="108"/>
      <c r="I470" s="108"/>
    </row>
    <row r="471" spans="2:9" x14ac:dyDescent="0.25">
      <c r="B471" s="108"/>
      <c r="C471" s="108"/>
      <c r="D471" s="108"/>
      <c r="F471" s="56"/>
      <c r="G471" s="108"/>
      <c r="H471" s="108"/>
      <c r="I471" s="108"/>
    </row>
    <row r="472" spans="2:9" x14ac:dyDescent="0.25">
      <c r="B472" s="108"/>
      <c r="C472" s="108"/>
      <c r="D472" s="108"/>
      <c r="F472" s="56"/>
      <c r="G472" s="108"/>
      <c r="H472" s="108"/>
      <c r="I472" s="108"/>
    </row>
    <row r="473" spans="2:9" x14ac:dyDescent="0.25">
      <c r="B473" s="108"/>
      <c r="C473" s="108"/>
      <c r="D473" s="108"/>
      <c r="F473" s="56"/>
      <c r="G473" s="108"/>
      <c r="H473" s="108"/>
      <c r="I473" s="108"/>
    </row>
    <row r="474" spans="2:9" x14ac:dyDescent="0.25">
      <c r="B474" s="108"/>
      <c r="C474" s="108"/>
      <c r="D474" s="108"/>
      <c r="F474" s="56"/>
      <c r="G474" s="108"/>
      <c r="H474" s="108"/>
      <c r="I474" s="108"/>
    </row>
    <row r="475" spans="2:9" x14ac:dyDescent="0.25">
      <c r="B475" s="108"/>
      <c r="C475" s="108"/>
      <c r="D475" s="108"/>
      <c r="F475" s="56"/>
      <c r="G475" s="108"/>
      <c r="H475" s="108"/>
      <c r="I475" s="108"/>
    </row>
    <row r="476" spans="2:9" x14ac:dyDescent="0.25">
      <c r="B476" s="108"/>
      <c r="C476" s="108"/>
      <c r="D476" s="108"/>
      <c r="F476" s="56"/>
      <c r="G476" s="108"/>
      <c r="H476" s="108"/>
      <c r="I476" s="108"/>
    </row>
    <row r="477" spans="2:9" x14ac:dyDescent="0.25">
      <c r="B477" s="108"/>
      <c r="C477" s="108"/>
      <c r="D477" s="108"/>
      <c r="F477" s="56"/>
      <c r="G477" s="108"/>
      <c r="H477" s="108"/>
      <c r="I477" s="108"/>
    </row>
    <row r="478" spans="2:9" x14ac:dyDescent="0.25">
      <c r="B478" s="108"/>
      <c r="C478" s="108"/>
      <c r="D478" s="108"/>
      <c r="F478" s="56"/>
      <c r="G478" s="108"/>
      <c r="H478" s="108"/>
      <c r="I478" s="108"/>
    </row>
    <row r="479" spans="2:9" x14ac:dyDescent="0.25">
      <c r="B479" s="108"/>
      <c r="C479" s="108"/>
      <c r="D479" s="108"/>
      <c r="F479" s="56"/>
      <c r="G479" s="108"/>
      <c r="H479" s="108"/>
      <c r="I479" s="108"/>
    </row>
    <row r="480" spans="2:9" x14ac:dyDescent="0.25">
      <c r="B480" s="108"/>
      <c r="C480" s="108"/>
      <c r="D480" s="108"/>
      <c r="F480" s="56"/>
      <c r="G480" s="108"/>
      <c r="H480" s="108"/>
      <c r="I480" s="108"/>
    </row>
    <row r="481" spans="2:9" x14ac:dyDescent="0.25">
      <c r="B481" s="108"/>
      <c r="C481" s="108"/>
      <c r="D481" s="108"/>
      <c r="F481" s="56"/>
      <c r="G481" s="108"/>
      <c r="H481" s="108"/>
      <c r="I481" s="108"/>
    </row>
    <row r="482" spans="2:9" x14ac:dyDescent="0.25">
      <c r="B482" s="108"/>
      <c r="C482" s="108"/>
      <c r="D482" s="108"/>
      <c r="F482" s="56"/>
      <c r="G482" s="108"/>
      <c r="H482" s="108"/>
      <c r="I482" s="108"/>
    </row>
    <row r="483" spans="2:9" x14ac:dyDescent="0.25">
      <c r="B483" s="108"/>
      <c r="C483" s="108"/>
      <c r="D483" s="108"/>
      <c r="F483" s="56"/>
      <c r="G483" s="108"/>
      <c r="H483" s="108"/>
      <c r="I483" s="108"/>
    </row>
    <row r="484" spans="2:9" x14ac:dyDescent="0.25">
      <c r="B484" s="108"/>
      <c r="C484" s="108"/>
      <c r="D484" s="108"/>
      <c r="F484" s="56"/>
      <c r="G484" s="108"/>
      <c r="H484" s="108"/>
      <c r="I484" s="108"/>
    </row>
    <row r="485" spans="2:9" x14ac:dyDescent="0.25">
      <c r="B485" s="108"/>
      <c r="C485" s="108"/>
      <c r="D485" s="108"/>
      <c r="F485" s="56"/>
      <c r="G485" s="108"/>
      <c r="H485" s="108"/>
      <c r="I485" s="108"/>
    </row>
    <row r="486" spans="2:9" x14ac:dyDescent="0.25">
      <c r="B486" s="108"/>
      <c r="C486" s="108"/>
      <c r="D486" s="108"/>
      <c r="F486" s="56"/>
      <c r="G486" s="108"/>
      <c r="H486" s="108"/>
      <c r="I486" s="108"/>
    </row>
    <row r="487" spans="2:9" x14ac:dyDescent="0.25">
      <c r="B487" s="108"/>
      <c r="C487" s="108"/>
      <c r="D487" s="108"/>
      <c r="F487" s="56"/>
      <c r="G487" s="108"/>
      <c r="H487" s="108"/>
      <c r="I487" s="108"/>
    </row>
    <row r="488" spans="2:9" x14ac:dyDescent="0.25">
      <c r="B488" s="108"/>
      <c r="C488" s="108"/>
      <c r="D488" s="108"/>
      <c r="F488" s="56"/>
      <c r="G488" s="108"/>
      <c r="H488" s="108"/>
      <c r="I488" s="108"/>
    </row>
    <row r="489" spans="2:9" x14ac:dyDescent="0.25">
      <c r="B489" s="108"/>
      <c r="C489" s="108"/>
      <c r="D489" s="108"/>
      <c r="F489" s="56"/>
      <c r="G489" s="108"/>
      <c r="H489" s="108"/>
      <c r="I489" s="108"/>
    </row>
    <row r="490" spans="2:9" x14ac:dyDescent="0.25">
      <c r="B490" s="108"/>
      <c r="C490" s="108"/>
      <c r="D490" s="108"/>
      <c r="F490" s="56"/>
      <c r="G490" s="108"/>
      <c r="H490" s="108"/>
      <c r="I490" s="108"/>
    </row>
    <row r="491" spans="2:9" x14ac:dyDescent="0.25">
      <c r="B491" s="108"/>
      <c r="C491" s="108"/>
      <c r="D491" s="108"/>
      <c r="F491" s="56"/>
      <c r="G491" s="108"/>
      <c r="H491" s="108"/>
      <c r="I491" s="108"/>
    </row>
    <row r="492" spans="2:9" x14ac:dyDescent="0.25">
      <c r="B492" s="108"/>
      <c r="C492" s="108"/>
      <c r="D492" s="108"/>
      <c r="F492" s="56"/>
      <c r="G492" s="108"/>
      <c r="H492" s="108"/>
      <c r="I492" s="108"/>
    </row>
    <row r="493" spans="2:9" x14ac:dyDescent="0.25">
      <c r="B493" s="108"/>
      <c r="C493" s="108"/>
      <c r="D493" s="108"/>
      <c r="F493" s="56"/>
      <c r="G493" s="108"/>
      <c r="H493" s="108"/>
      <c r="I493" s="108"/>
    </row>
    <row r="494" spans="2:9" x14ac:dyDescent="0.25">
      <c r="B494" s="108"/>
      <c r="C494" s="108"/>
      <c r="D494" s="108"/>
      <c r="F494" s="56"/>
      <c r="G494" s="108"/>
      <c r="H494" s="108"/>
      <c r="I494" s="108"/>
    </row>
    <row r="495" spans="2:9" x14ac:dyDescent="0.25">
      <c r="B495" s="108"/>
      <c r="C495" s="108"/>
      <c r="D495" s="108"/>
      <c r="F495" s="56"/>
      <c r="G495" s="108"/>
      <c r="H495" s="108"/>
      <c r="I495" s="108"/>
    </row>
    <row r="496" spans="2:9" x14ac:dyDescent="0.25">
      <c r="B496" s="108"/>
      <c r="C496" s="108"/>
      <c r="D496" s="108"/>
      <c r="F496" s="56"/>
      <c r="G496" s="108"/>
      <c r="H496" s="108"/>
      <c r="I496" s="108"/>
    </row>
    <row r="497" spans="2:9" x14ac:dyDescent="0.25">
      <c r="B497" s="108"/>
      <c r="C497" s="108"/>
      <c r="D497" s="108"/>
      <c r="F497" s="56"/>
      <c r="G497" s="108"/>
      <c r="H497" s="108"/>
      <c r="I497" s="108"/>
    </row>
    <row r="498" spans="2:9" x14ac:dyDescent="0.25">
      <c r="B498" s="108"/>
      <c r="C498" s="108"/>
      <c r="D498" s="108"/>
      <c r="F498" s="56"/>
      <c r="G498" s="108"/>
      <c r="H498" s="108"/>
      <c r="I498" s="108"/>
    </row>
    <row r="499" spans="2:9" x14ac:dyDescent="0.25">
      <c r="B499" s="108"/>
      <c r="C499" s="108"/>
      <c r="D499" s="108"/>
      <c r="F499" s="56"/>
      <c r="G499" s="108"/>
      <c r="H499" s="108"/>
      <c r="I499" s="108"/>
    </row>
    <row r="500" spans="2:9" x14ac:dyDescent="0.25">
      <c r="B500" s="108"/>
      <c r="C500" s="108"/>
      <c r="D500" s="108"/>
      <c r="F500" s="56"/>
      <c r="G500" s="108"/>
      <c r="H500" s="108"/>
      <c r="I500" s="108"/>
    </row>
    <row r="501" spans="2:9" x14ac:dyDescent="0.25">
      <c r="B501" s="108"/>
      <c r="C501" s="108"/>
      <c r="D501" s="108"/>
      <c r="F501" s="56"/>
      <c r="G501" s="108"/>
      <c r="H501" s="108"/>
      <c r="I501" s="108"/>
    </row>
    <row r="502" spans="2:9" x14ac:dyDescent="0.25">
      <c r="B502" s="108"/>
      <c r="C502" s="108"/>
      <c r="D502" s="108"/>
      <c r="F502" s="56"/>
      <c r="G502" s="108"/>
      <c r="H502" s="108"/>
      <c r="I502" s="108"/>
    </row>
    <row r="503" spans="2:9" x14ac:dyDescent="0.25">
      <c r="B503" s="108"/>
      <c r="C503" s="108"/>
      <c r="D503" s="108"/>
      <c r="F503" s="56"/>
      <c r="G503" s="108"/>
      <c r="H503" s="108"/>
      <c r="I503" s="108"/>
    </row>
    <row r="504" spans="2:9" x14ac:dyDescent="0.25">
      <c r="B504" s="108"/>
      <c r="C504" s="108"/>
      <c r="D504" s="108"/>
      <c r="F504" s="56"/>
      <c r="G504" s="108"/>
      <c r="H504" s="108"/>
      <c r="I504" s="108"/>
    </row>
    <row r="505" spans="2:9" x14ac:dyDescent="0.25">
      <c r="B505" s="108"/>
      <c r="C505" s="108"/>
      <c r="D505" s="108"/>
      <c r="F505" s="56"/>
      <c r="G505" s="108"/>
      <c r="H505" s="108"/>
      <c r="I505" s="108"/>
    </row>
    <row r="506" spans="2:9" x14ac:dyDescent="0.25">
      <c r="B506" s="108"/>
      <c r="C506" s="108"/>
      <c r="D506" s="108"/>
      <c r="F506" s="56"/>
      <c r="G506" s="108"/>
      <c r="H506" s="108"/>
      <c r="I506" s="108"/>
    </row>
    <row r="507" spans="2:9" x14ac:dyDescent="0.25">
      <c r="B507" s="108"/>
      <c r="C507" s="108"/>
      <c r="D507" s="108"/>
      <c r="F507" s="56"/>
      <c r="G507" s="108"/>
      <c r="H507" s="108"/>
      <c r="I507" s="108"/>
    </row>
    <row r="508" spans="2:9" x14ac:dyDescent="0.25">
      <c r="B508" s="108"/>
      <c r="C508" s="108"/>
      <c r="D508" s="108"/>
      <c r="F508" s="56"/>
      <c r="G508" s="108"/>
      <c r="H508" s="108"/>
      <c r="I508" s="108"/>
    </row>
    <row r="509" spans="2:9" x14ac:dyDescent="0.25">
      <c r="B509" s="108"/>
      <c r="C509" s="108"/>
      <c r="D509" s="108"/>
      <c r="F509" s="56"/>
      <c r="G509" s="108"/>
      <c r="H509" s="108"/>
      <c r="I509" s="108"/>
    </row>
    <row r="510" spans="2:9" x14ac:dyDescent="0.25">
      <c r="B510" s="108"/>
      <c r="C510" s="108"/>
      <c r="D510" s="108"/>
      <c r="F510" s="56"/>
      <c r="G510" s="108"/>
      <c r="H510" s="108"/>
      <c r="I510" s="108"/>
    </row>
    <row r="511" spans="2:9" x14ac:dyDescent="0.25">
      <c r="B511" s="108"/>
      <c r="C511" s="108"/>
      <c r="D511" s="108"/>
      <c r="F511" s="56"/>
      <c r="G511" s="108"/>
      <c r="H511" s="108"/>
      <c r="I511" s="108"/>
    </row>
    <row r="512" spans="2:9" x14ac:dyDescent="0.25">
      <c r="B512" s="108"/>
      <c r="C512" s="108"/>
      <c r="D512" s="108"/>
      <c r="F512" s="56"/>
      <c r="G512" s="108"/>
      <c r="H512" s="108"/>
      <c r="I512" s="108"/>
    </row>
    <row r="513" spans="2:9" x14ac:dyDescent="0.25">
      <c r="B513" s="108"/>
      <c r="C513" s="108"/>
      <c r="D513" s="108"/>
      <c r="F513" s="56"/>
      <c r="G513" s="108"/>
      <c r="H513" s="108"/>
      <c r="I513" s="108"/>
    </row>
    <row r="514" spans="2:9" x14ac:dyDescent="0.25">
      <c r="B514" s="108"/>
      <c r="C514" s="108"/>
      <c r="D514" s="108"/>
      <c r="F514" s="56"/>
      <c r="G514" s="108"/>
      <c r="H514" s="108"/>
      <c r="I514" s="108"/>
    </row>
    <row r="515" spans="2:9" x14ac:dyDescent="0.25">
      <c r="B515" s="108"/>
      <c r="C515" s="108"/>
      <c r="D515" s="108"/>
      <c r="F515" s="56"/>
      <c r="G515" s="108"/>
      <c r="H515" s="108"/>
      <c r="I515" s="108"/>
    </row>
    <row r="516" spans="2:9" x14ac:dyDescent="0.25">
      <c r="B516" s="108"/>
      <c r="C516" s="108"/>
      <c r="D516" s="108"/>
      <c r="F516" s="56"/>
      <c r="G516" s="108"/>
      <c r="H516" s="108"/>
      <c r="I516" s="108"/>
    </row>
    <row r="517" spans="2:9" x14ac:dyDescent="0.25">
      <c r="B517" s="108"/>
      <c r="C517" s="108"/>
      <c r="D517" s="108"/>
      <c r="F517" s="56"/>
      <c r="G517" s="108"/>
      <c r="H517" s="108"/>
      <c r="I517" s="108"/>
    </row>
    <row r="518" spans="2:9" x14ac:dyDescent="0.25">
      <c r="B518" s="108"/>
      <c r="C518" s="108"/>
      <c r="D518" s="108"/>
      <c r="F518" s="56"/>
      <c r="G518" s="108"/>
      <c r="H518" s="108"/>
      <c r="I518" s="108"/>
    </row>
    <row r="519" spans="2:9" x14ac:dyDescent="0.25">
      <c r="B519" s="108"/>
      <c r="C519" s="108"/>
      <c r="D519" s="108"/>
      <c r="F519" s="56"/>
      <c r="G519" s="108"/>
      <c r="H519" s="108"/>
      <c r="I519" s="108"/>
    </row>
    <row r="520" spans="2:9" x14ac:dyDescent="0.25">
      <c r="B520" s="108"/>
      <c r="C520" s="108"/>
      <c r="D520" s="108"/>
      <c r="F520" s="56"/>
      <c r="G520" s="108"/>
      <c r="H520" s="108"/>
      <c r="I520" s="108"/>
    </row>
    <row r="521" spans="2:9" x14ac:dyDescent="0.25">
      <c r="B521" s="108"/>
      <c r="C521" s="108"/>
      <c r="D521" s="108"/>
      <c r="F521" s="56"/>
      <c r="G521" s="108"/>
      <c r="H521" s="108"/>
      <c r="I521" s="108"/>
    </row>
    <row r="522" spans="2:9" x14ac:dyDescent="0.25">
      <c r="B522" s="108"/>
      <c r="C522" s="108"/>
      <c r="D522" s="108"/>
      <c r="F522" s="56"/>
      <c r="G522" s="108"/>
      <c r="H522" s="108"/>
      <c r="I522" s="108"/>
    </row>
    <row r="523" spans="2:9" x14ac:dyDescent="0.25">
      <c r="B523" s="108"/>
      <c r="C523" s="108"/>
      <c r="D523" s="108"/>
      <c r="F523" s="56"/>
      <c r="G523" s="108"/>
      <c r="H523" s="108"/>
      <c r="I523" s="108"/>
    </row>
    <row r="524" spans="2:9" x14ac:dyDescent="0.25">
      <c r="B524" s="108"/>
      <c r="C524" s="108"/>
      <c r="D524" s="108"/>
      <c r="F524" s="56"/>
      <c r="G524" s="108"/>
      <c r="H524" s="108"/>
      <c r="I524" s="108"/>
    </row>
    <row r="525" spans="2:9" x14ac:dyDescent="0.25">
      <c r="B525" s="108"/>
      <c r="C525" s="108"/>
      <c r="D525" s="108"/>
      <c r="F525" s="56"/>
      <c r="G525" s="108"/>
      <c r="H525" s="108"/>
      <c r="I525" s="108"/>
    </row>
    <row r="526" spans="2:9" x14ac:dyDescent="0.25">
      <c r="B526" s="108"/>
      <c r="C526" s="108"/>
      <c r="D526" s="108"/>
      <c r="F526" s="56"/>
      <c r="G526" s="108"/>
      <c r="H526" s="108"/>
      <c r="I526" s="108"/>
    </row>
    <row r="527" spans="2:9" x14ac:dyDescent="0.25">
      <c r="B527" s="108"/>
      <c r="C527" s="108"/>
      <c r="D527" s="108"/>
      <c r="F527" s="56"/>
      <c r="G527" s="108"/>
      <c r="H527" s="108"/>
      <c r="I527" s="108"/>
    </row>
    <row r="528" spans="2:9" x14ac:dyDescent="0.25">
      <c r="B528" s="108"/>
      <c r="C528" s="108"/>
      <c r="D528" s="108"/>
      <c r="F528" s="56"/>
      <c r="G528" s="108"/>
      <c r="H528" s="108"/>
      <c r="I528" s="108"/>
    </row>
    <row r="529" spans="2:9" x14ac:dyDescent="0.25">
      <c r="B529" s="108"/>
      <c r="C529" s="108"/>
      <c r="D529" s="108"/>
      <c r="F529" s="56"/>
      <c r="G529" s="108"/>
      <c r="H529" s="108"/>
      <c r="I529" s="108"/>
    </row>
    <row r="530" spans="2:9" x14ac:dyDescent="0.25">
      <c r="B530" s="108"/>
      <c r="C530" s="108"/>
      <c r="D530" s="108"/>
      <c r="F530" s="56"/>
      <c r="G530" s="108"/>
      <c r="H530" s="108"/>
      <c r="I530" s="108"/>
    </row>
    <row r="531" spans="2:9" x14ac:dyDescent="0.25">
      <c r="B531" s="108"/>
      <c r="C531" s="108"/>
      <c r="D531" s="108"/>
      <c r="F531" s="56"/>
      <c r="G531" s="108"/>
      <c r="H531" s="108"/>
      <c r="I531" s="108"/>
    </row>
    <row r="532" spans="2:9" x14ac:dyDescent="0.25">
      <c r="B532" s="108"/>
      <c r="C532" s="108"/>
      <c r="D532" s="108"/>
      <c r="F532" s="56"/>
      <c r="G532" s="108"/>
      <c r="H532" s="108"/>
      <c r="I532" s="108"/>
    </row>
    <row r="533" spans="2:9" x14ac:dyDescent="0.25">
      <c r="B533" s="108"/>
      <c r="C533" s="108"/>
      <c r="D533" s="108"/>
      <c r="F533" s="56"/>
      <c r="G533" s="108"/>
      <c r="H533" s="108"/>
      <c r="I533" s="108"/>
    </row>
    <row r="534" spans="2:9" x14ac:dyDescent="0.25">
      <c r="B534" s="108"/>
      <c r="C534" s="108"/>
      <c r="D534" s="108"/>
      <c r="F534" s="56"/>
      <c r="G534" s="108"/>
      <c r="H534" s="108"/>
      <c r="I534" s="108"/>
    </row>
    <row r="535" spans="2:9" x14ac:dyDescent="0.25">
      <c r="B535" s="108"/>
      <c r="C535" s="108"/>
      <c r="D535" s="108"/>
      <c r="F535" s="56"/>
      <c r="G535" s="108"/>
      <c r="H535" s="108"/>
      <c r="I535" s="108"/>
    </row>
    <row r="536" spans="2:9" x14ac:dyDescent="0.25">
      <c r="B536" s="108"/>
      <c r="C536" s="108"/>
      <c r="D536" s="108"/>
      <c r="F536" s="56"/>
      <c r="G536" s="108"/>
      <c r="H536" s="108"/>
      <c r="I536" s="108"/>
    </row>
    <row r="537" spans="2:9" x14ac:dyDescent="0.25">
      <c r="B537" s="108"/>
      <c r="C537" s="108"/>
      <c r="D537" s="108"/>
      <c r="F537" s="56"/>
      <c r="G537" s="108"/>
      <c r="H537" s="108"/>
      <c r="I537" s="108"/>
    </row>
    <row r="538" spans="2:9" x14ac:dyDescent="0.25">
      <c r="B538" s="108"/>
      <c r="C538" s="108"/>
      <c r="D538" s="108"/>
      <c r="F538" s="56"/>
      <c r="G538" s="108"/>
      <c r="H538" s="108"/>
      <c r="I538" s="108"/>
    </row>
    <row r="539" spans="2:9" x14ac:dyDescent="0.25">
      <c r="B539" s="108"/>
      <c r="C539" s="108"/>
      <c r="D539" s="108"/>
      <c r="F539" s="56"/>
      <c r="G539" s="108"/>
      <c r="H539" s="108"/>
      <c r="I539" s="108"/>
    </row>
    <row r="540" spans="2:9" x14ac:dyDescent="0.25">
      <c r="B540" s="108"/>
      <c r="C540" s="108"/>
      <c r="D540" s="108"/>
      <c r="F540" s="56"/>
      <c r="G540" s="108"/>
      <c r="H540" s="108"/>
      <c r="I540" s="108"/>
    </row>
    <row r="541" spans="2:9" x14ac:dyDescent="0.25">
      <c r="B541" s="108"/>
      <c r="C541" s="108"/>
      <c r="D541" s="108"/>
      <c r="F541" s="56"/>
      <c r="G541" s="108"/>
      <c r="H541" s="108"/>
      <c r="I541" s="108"/>
    </row>
    <row r="542" spans="2:9" x14ac:dyDescent="0.25">
      <c r="B542" s="108"/>
      <c r="C542" s="108"/>
      <c r="D542" s="108"/>
      <c r="F542" s="56"/>
      <c r="G542" s="108"/>
      <c r="H542" s="108"/>
      <c r="I542" s="108"/>
    </row>
    <row r="543" spans="2:9" x14ac:dyDescent="0.25">
      <c r="B543" s="108"/>
      <c r="C543" s="108"/>
      <c r="D543" s="108"/>
      <c r="F543" s="56"/>
      <c r="G543" s="108"/>
      <c r="H543" s="108"/>
      <c r="I543" s="108"/>
    </row>
    <row r="544" spans="2:9" x14ac:dyDescent="0.25">
      <c r="B544" s="108"/>
      <c r="C544" s="108"/>
      <c r="D544" s="108"/>
      <c r="F544" s="56"/>
      <c r="G544" s="108"/>
      <c r="H544" s="108"/>
      <c r="I544" s="108"/>
    </row>
    <row r="545" spans="2:9" x14ac:dyDescent="0.25">
      <c r="B545" s="108"/>
      <c r="C545" s="108"/>
      <c r="D545" s="108"/>
      <c r="F545" s="56"/>
      <c r="G545" s="108"/>
      <c r="H545" s="108"/>
      <c r="I545" s="108"/>
    </row>
    <row r="546" spans="2:9" x14ac:dyDescent="0.25">
      <c r="B546" s="108"/>
      <c r="C546" s="108"/>
      <c r="D546" s="108"/>
      <c r="F546" s="56"/>
      <c r="G546" s="108"/>
      <c r="H546" s="108"/>
      <c r="I546" s="108"/>
    </row>
    <row r="547" spans="2:9" x14ac:dyDescent="0.25">
      <c r="B547" s="108"/>
      <c r="C547" s="108"/>
      <c r="D547" s="108"/>
      <c r="F547" s="56"/>
      <c r="G547" s="108"/>
      <c r="H547" s="108"/>
      <c r="I547" s="108"/>
    </row>
    <row r="548" spans="2:9" x14ac:dyDescent="0.25">
      <c r="B548" s="108"/>
      <c r="C548" s="108"/>
      <c r="D548" s="108"/>
      <c r="F548" s="56"/>
      <c r="G548" s="108"/>
      <c r="H548" s="108"/>
      <c r="I548" s="108"/>
    </row>
    <row r="549" spans="2:9" x14ac:dyDescent="0.25">
      <c r="B549" s="108"/>
      <c r="C549" s="108"/>
      <c r="D549" s="108"/>
      <c r="F549" s="56"/>
      <c r="G549" s="108"/>
      <c r="H549" s="108"/>
      <c r="I549" s="108"/>
    </row>
    <row r="550" spans="2:9" x14ac:dyDescent="0.25">
      <c r="B550" s="108"/>
      <c r="C550" s="108"/>
      <c r="D550" s="108"/>
      <c r="F550" s="56"/>
      <c r="G550" s="108"/>
      <c r="H550" s="108"/>
      <c r="I550" s="108"/>
    </row>
    <row r="551" spans="2:9" x14ac:dyDescent="0.25">
      <c r="B551" s="108"/>
      <c r="C551" s="108"/>
      <c r="D551" s="108"/>
      <c r="F551" s="56"/>
      <c r="G551" s="108"/>
      <c r="H551" s="108"/>
      <c r="I551" s="108"/>
    </row>
    <row r="552" spans="2:9" x14ac:dyDescent="0.25">
      <c r="B552" s="108"/>
      <c r="C552" s="108"/>
      <c r="D552" s="108"/>
      <c r="F552" s="56"/>
      <c r="G552" s="108"/>
      <c r="H552" s="108"/>
      <c r="I552" s="108"/>
    </row>
    <row r="553" spans="2:9" x14ac:dyDescent="0.25">
      <c r="B553" s="108"/>
      <c r="C553" s="108"/>
      <c r="D553" s="108"/>
      <c r="F553" s="56"/>
      <c r="G553" s="108"/>
      <c r="H553" s="108"/>
      <c r="I553" s="108"/>
    </row>
    <row r="554" spans="2:9" x14ac:dyDescent="0.25">
      <c r="B554" s="108"/>
      <c r="C554" s="108"/>
      <c r="D554" s="108"/>
      <c r="F554" s="56"/>
      <c r="G554" s="108"/>
      <c r="H554" s="108"/>
      <c r="I554" s="108"/>
    </row>
    <row r="555" spans="2:9" x14ac:dyDescent="0.25">
      <c r="B555" s="108"/>
      <c r="C555" s="108"/>
      <c r="D555" s="108"/>
      <c r="F555" s="56"/>
      <c r="G555" s="108"/>
      <c r="H555" s="108"/>
      <c r="I555" s="108"/>
    </row>
    <row r="556" spans="2:9" x14ac:dyDescent="0.25">
      <c r="B556" s="108"/>
      <c r="C556" s="108"/>
      <c r="D556" s="108"/>
      <c r="F556" s="56"/>
      <c r="G556" s="108"/>
      <c r="H556" s="108"/>
      <c r="I556" s="108"/>
    </row>
    <row r="557" spans="2:9" x14ac:dyDescent="0.25">
      <c r="B557" s="108"/>
      <c r="C557" s="108"/>
      <c r="D557" s="108"/>
      <c r="F557" s="56"/>
      <c r="G557" s="108"/>
      <c r="H557" s="108"/>
      <c r="I557" s="108"/>
    </row>
    <row r="558" spans="2:9" x14ac:dyDescent="0.25">
      <c r="B558" s="108"/>
      <c r="C558" s="108"/>
      <c r="D558" s="108"/>
      <c r="F558" s="56"/>
      <c r="G558" s="108"/>
      <c r="H558" s="108"/>
      <c r="I558" s="108"/>
    </row>
    <row r="559" spans="2:9" x14ac:dyDescent="0.25">
      <c r="B559" s="108"/>
      <c r="C559" s="108"/>
      <c r="D559" s="108"/>
      <c r="F559" s="56"/>
      <c r="G559" s="108"/>
      <c r="H559" s="108"/>
      <c r="I559" s="108"/>
    </row>
    <row r="560" spans="2:9" x14ac:dyDescent="0.25">
      <c r="B560" s="108"/>
      <c r="C560" s="108"/>
      <c r="D560" s="108"/>
      <c r="F560" s="56"/>
      <c r="G560" s="108"/>
      <c r="H560" s="108"/>
      <c r="I560" s="108"/>
    </row>
    <row r="561" spans="2:9" x14ac:dyDescent="0.25">
      <c r="B561" s="108"/>
      <c r="C561" s="108"/>
      <c r="D561" s="108"/>
      <c r="F561" s="56"/>
      <c r="G561" s="108"/>
      <c r="H561" s="108"/>
      <c r="I561" s="108"/>
    </row>
    <row r="562" spans="2:9" x14ac:dyDescent="0.25">
      <c r="B562" s="108"/>
      <c r="C562" s="108"/>
      <c r="D562" s="108"/>
      <c r="F562" s="56"/>
      <c r="G562" s="108"/>
      <c r="H562" s="108"/>
      <c r="I562" s="108"/>
    </row>
    <row r="563" spans="2:9" x14ac:dyDescent="0.25">
      <c r="B563" s="108"/>
      <c r="C563" s="108"/>
      <c r="D563" s="108"/>
      <c r="F563" s="56"/>
      <c r="G563" s="108"/>
      <c r="H563" s="108"/>
      <c r="I563" s="108"/>
    </row>
    <row r="564" spans="2:9" x14ac:dyDescent="0.25">
      <c r="B564" s="108"/>
      <c r="C564" s="108"/>
      <c r="D564" s="108"/>
      <c r="F564" s="56"/>
      <c r="G564" s="108"/>
      <c r="H564" s="108"/>
      <c r="I564" s="108"/>
    </row>
    <row r="565" spans="2:9" x14ac:dyDescent="0.25">
      <c r="B565" s="108"/>
      <c r="C565" s="108"/>
      <c r="D565" s="108"/>
      <c r="F565" s="56"/>
      <c r="G565" s="108"/>
      <c r="H565" s="108"/>
      <c r="I565" s="108"/>
    </row>
    <row r="566" spans="2:9" x14ac:dyDescent="0.25">
      <c r="B566" s="108"/>
      <c r="C566" s="108"/>
      <c r="D566" s="108"/>
      <c r="F566" s="56"/>
      <c r="G566" s="108"/>
      <c r="H566" s="108"/>
      <c r="I566" s="108"/>
    </row>
    <row r="567" spans="2:9" x14ac:dyDescent="0.25">
      <c r="B567" s="108"/>
      <c r="C567" s="108"/>
      <c r="D567" s="108"/>
      <c r="F567" s="56"/>
      <c r="G567" s="108"/>
      <c r="H567" s="108"/>
      <c r="I567" s="108"/>
    </row>
    <row r="568" spans="2:9" x14ac:dyDescent="0.25">
      <c r="B568" s="108"/>
      <c r="C568" s="108"/>
      <c r="D568" s="108"/>
      <c r="F568" s="56"/>
      <c r="G568" s="108"/>
      <c r="H568" s="108"/>
      <c r="I568" s="108"/>
    </row>
    <row r="569" spans="2:9" x14ac:dyDescent="0.25">
      <c r="B569" s="108"/>
      <c r="C569" s="108"/>
      <c r="D569" s="108"/>
      <c r="F569" s="56"/>
      <c r="G569" s="108"/>
      <c r="H569" s="108"/>
      <c r="I569" s="108"/>
    </row>
    <row r="570" spans="2:9" x14ac:dyDescent="0.25">
      <c r="B570" s="108"/>
      <c r="C570" s="108"/>
      <c r="D570" s="108"/>
      <c r="F570" s="56"/>
      <c r="G570" s="108"/>
      <c r="H570" s="108"/>
      <c r="I570" s="108"/>
    </row>
    <row r="571" spans="2:9" x14ac:dyDescent="0.25">
      <c r="B571" s="108"/>
      <c r="C571" s="108"/>
      <c r="D571" s="108"/>
      <c r="F571" s="56"/>
      <c r="G571" s="108"/>
      <c r="H571" s="108"/>
      <c r="I571" s="108"/>
    </row>
    <row r="572" spans="2:9" x14ac:dyDescent="0.25">
      <c r="B572" s="108"/>
      <c r="C572" s="108"/>
      <c r="D572" s="108"/>
      <c r="F572" s="56"/>
      <c r="G572" s="108"/>
      <c r="H572" s="108"/>
      <c r="I572" s="108"/>
    </row>
    <row r="573" spans="2:9" x14ac:dyDescent="0.25">
      <c r="B573" s="108"/>
      <c r="C573" s="108"/>
      <c r="D573" s="108"/>
      <c r="F573" s="56"/>
      <c r="G573" s="108"/>
      <c r="H573" s="108"/>
      <c r="I573" s="108"/>
    </row>
    <row r="574" spans="2:9" x14ac:dyDescent="0.25">
      <c r="B574" s="108"/>
      <c r="C574" s="108"/>
      <c r="D574" s="108"/>
      <c r="F574" s="56"/>
      <c r="G574" s="108"/>
      <c r="H574" s="108"/>
      <c r="I574" s="108"/>
    </row>
    <row r="575" spans="2:9" x14ac:dyDescent="0.25">
      <c r="B575" s="108"/>
      <c r="C575" s="108"/>
      <c r="D575" s="108"/>
      <c r="F575" s="56"/>
      <c r="G575" s="108"/>
      <c r="H575" s="108"/>
      <c r="I575" s="108"/>
    </row>
    <row r="576" spans="2:9" x14ac:dyDescent="0.25">
      <c r="B576" s="108"/>
      <c r="C576" s="108"/>
      <c r="D576" s="108"/>
      <c r="F576" s="56"/>
      <c r="G576" s="108"/>
      <c r="H576" s="108"/>
      <c r="I576" s="108"/>
    </row>
    <row r="577" spans="2:9" x14ac:dyDescent="0.25">
      <c r="B577" s="108"/>
      <c r="C577" s="108"/>
      <c r="D577" s="108"/>
      <c r="F577" s="56"/>
      <c r="G577" s="108"/>
      <c r="H577" s="108"/>
      <c r="I577" s="108"/>
    </row>
    <row r="578" spans="2:9" x14ac:dyDescent="0.25">
      <c r="B578" s="108"/>
      <c r="C578" s="108"/>
      <c r="D578" s="108"/>
      <c r="F578" s="56"/>
      <c r="G578" s="108"/>
      <c r="H578" s="108"/>
      <c r="I578" s="108"/>
    </row>
    <row r="579" spans="2:9" x14ac:dyDescent="0.25">
      <c r="B579" s="108"/>
      <c r="C579" s="108"/>
      <c r="D579" s="108"/>
      <c r="F579" s="56"/>
      <c r="G579" s="108"/>
      <c r="H579" s="108"/>
      <c r="I579" s="108"/>
    </row>
    <row r="580" spans="2:9" x14ac:dyDescent="0.25">
      <c r="B580" s="108"/>
      <c r="C580" s="108"/>
      <c r="D580" s="108"/>
      <c r="F580" s="56"/>
      <c r="G580" s="108"/>
      <c r="H580" s="108"/>
      <c r="I580" s="108"/>
    </row>
    <row r="581" spans="2:9" x14ac:dyDescent="0.25">
      <c r="B581" s="108"/>
      <c r="C581" s="108"/>
      <c r="D581" s="108"/>
      <c r="F581" s="56"/>
      <c r="G581" s="108"/>
      <c r="H581" s="108"/>
      <c r="I581" s="108"/>
    </row>
    <row r="582" spans="2:9" x14ac:dyDescent="0.25">
      <c r="B582" s="108"/>
      <c r="C582" s="108"/>
      <c r="D582" s="108"/>
      <c r="F582" s="56"/>
      <c r="G582" s="108"/>
      <c r="H582" s="108"/>
      <c r="I582" s="108"/>
    </row>
    <row r="583" spans="2:9" x14ac:dyDescent="0.25">
      <c r="B583" s="108"/>
      <c r="C583" s="108"/>
      <c r="D583" s="108"/>
      <c r="F583" s="56"/>
      <c r="G583" s="108"/>
      <c r="H583" s="108"/>
      <c r="I583" s="108"/>
    </row>
    <row r="584" spans="2:9" x14ac:dyDescent="0.25">
      <c r="B584" s="108"/>
      <c r="C584" s="108"/>
      <c r="D584" s="108"/>
      <c r="F584" s="56"/>
      <c r="G584" s="108"/>
      <c r="H584" s="108"/>
      <c r="I584" s="108"/>
    </row>
    <row r="585" spans="2:9" x14ac:dyDescent="0.25">
      <c r="B585" s="108"/>
      <c r="C585" s="108"/>
      <c r="D585" s="108"/>
      <c r="F585" s="56"/>
      <c r="G585" s="108"/>
      <c r="H585" s="108"/>
      <c r="I585" s="108"/>
    </row>
    <row r="586" spans="2:9" x14ac:dyDescent="0.25">
      <c r="B586" s="108"/>
      <c r="C586" s="108"/>
      <c r="D586" s="108"/>
      <c r="F586" s="56"/>
      <c r="G586" s="108"/>
      <c r="H586" s="108"/>
      <c r="I586" s="108"/>
    </row>
    <row r="587" spans="2:9" x14ac:dyDescent="0.25">
      <c r="B587" s="108"/>
      <c r="C587" s="108"/>
      <c r="D587" s="108"/>
      <c r="F587" s="56"/>
      <c r="G587" s="108"/>
      <c r="H587" s="108"/>
      <c r="I587" s="108"/>
    </row>
    <row r="588" spans="2:9" x14ac:dyDescent="0.25">
      <c r="B588" s="108"/>
      <c r="C588" s="108"/>
      <c r="D588" s="108"/>
      <c r="F588" s="56"/>
      <c r="G588" s="108"/>
      <c r="H588" s="108"/>
      <c r="I588" s="108"/>
    </row>
    <row r="589" spans="2:9" x14ac:dyDescent="0.25">
      <c r="B589" s="108"/>
      <c r="C589" s="108"/>
      <c r="D589" s="108"/>
      <c r="F589" s="56"/>
      <c r="G589" s="108"/>
      <c r="H589" s="108"/>
      <c r="I589" s="108"/>
    </row>
    <row r="590" spans="2:9" x14ac:dyDescent="0.25">
      <c r="B590" s="108"/>
      <c r="C590" s="108"/>
      <c r="D590" s="108"/>
      <c r="F590" s="56"/>
      <c r="G590" s="108"/>
      <c r="H590" s="108"/>
      <c r="I590" s="108"/>
    </row>
    <row r="591" spans="2:9" x14ac:dyDescent="0.25">
      <c r="B591" s="108"/>
      <c r="C591" s="108"/>
      <c r="D591" s="108"/>
      <c r="F591" s="56"/>
      <c r="G591" s="108"/>
      <c r="H591" s="108"/>
      <c r="I591" s="108"/>
    </row>
    <row r="592" spans="2:9" x14ac:dyDescent="0.25">
      <c r="B592" s="108"/>
      <c r="C592" s="108"/>
      <c r="D592" s="108"/>
      <c r="F592" s="56"/>
      <c r="G592" s="108"/>
      <c r="H592" s="108"/>
      <c r="I592" s="108"/>
    </row>
    <row r="593" spans="2:9" x14ac:dyDescent="0.25">
      <c r="B593" s="108"/>
      <c r="C593" s="108"/>
      <c r="D593" s="108"/>
      <c r="F593" s="56"/>
      <c r="G593" s="108"/>
      <c r="H593" s="108"/>
      <c r="I593" s="108"/>
    </row>
    <row r="594" spans="2:9" x14ac:dyDescent="0.25">
      <c r="B594" s="108"/>
      <c r="C594" s="108"/>
      <c r="D594" s="108"/>
      <c r="F594" s="56"/>
      <c r="G594" s="108"/>
      <c r="H594" s="108"/>
      <c r="I594" s="108"/>
    </row>
    <row r="595" spans="2:9" x14ac:dyDescent="0.25">
      <c r="B595" s="108"/>
      <c r="C595" s="108"/>
      <c r="D595" s="108"/>
      <c r="F595" s="56"/>
      <c r="G595" s="108"/>
      <c r="H595" s="108"/>
      <c r="I595" s="108"/>
    </row>
    <row r="596" spans="2:9" x14ac:dyDescent="0.25">
      <c r="B596" s="108"/>
      <c r="C596" s="108"/>
      <c r="D596" s="108"/>
      <c r="F596" s="56"/>
      <c r="G596" s="108"/>
      <c r="H596" s="108"/>
      <c r="I596" s="108"/>
    </row>
    <row r="597" spans="2:9" x14ac:dyDescent="0.25">
      <c r="B597" s="108"/>
      <c r="C597" s="108"/>
      <c r="D597" s="108"/>
      <c r="F597" s="56"/>
      <c r="G597" s="108"/>
      <c r="H597" s="108"/>
      <c r="I597" s="108"/>
    </row>
    <row r="598" spans="2:9" x14ac:dyDescent="0.25">
      <c r="B598" s="108"/>
      <c r="C598" s="108"/>
      <c r="D598" s="108"/>
      <c r="F598" s="56"/>
      <c r="G598" s="108"/>
      <c r="H598" s="108"/>
      <c r="I598" s="108"/>
    </row>
    <row r="599" spans="2:9" x14ac:dyDescent="0.25">
      <c r="B599" s="108"/>
      <c r="C599" s="108"/>
      <c r="D599" s="108"/>
      <c r="F599" s="56"/>
      <c r="G599" s="108"/>
      <c r="H599" s="108"/>
      <c r="I599" s="108"/>
    </row>
    <row r="600" spans="2:9" x14ac:dyDescent="0.25">
      <c r="B600" s="108"/>
      <c r="C600" s="108"/>
      <c r="D600" s="108"/>
      <c r="F600" s="56"/>
      <c r="G600" s="108"/>
      <c r="H600" s="108"/>
      <c r="I600" s="108"/>
    </row>
    <row r="601" spans="2:9" x14ac:dyDescent="0.25">
      <c r="B601" s="108"/>
      <c r="C601" s="108"/>
      <c r="D601" s="108"/>
      <c r="F601" s="56"/>
      <c r="G601" s="108"/>
      <c r="H601" s="108"/>
      <c r="I601" s="108"/>
    </row>
    <row r="602" spans="2:9" x14ac:dyDescent="0.25">
      <c r="B602" s="108"/>
      <c r="C602" s="108"/>
      <c r="D602" s="108"/>
      <c r="F602" s="56"/>
      <c r="G602" s="108"/>
      <c r="H602" s="108"/>
      <c r="I602" s="108"/>
    </row>
    <row r="603" spans="2:9" x14ac:dyDescent="0.25">
      <c r="B603" s="108"/>
      <c r="C603" s="108"/>
      <c r="D603" s="108"/>
      <c r="F603" s="56"/>
      <c r="G603" s="108"/>
      <c r="H603" s="108"/>
      <c r="I603" s="108"/>
    </row>
    <row r="604" spans="2:9" x14ac:dyDescent="0.25">
      <c r="B604" s="108"/>
      <c r="C604" s="108"/>
      <c r="D604" s="108"/>
      <c r="F604" s="56"/>
      <c r="G604" s="108"/>
      <c r="H604" s="108"/>
      <c r="I604" s="108"/>
    </row>
    <row r="605" spans="2:9" x14ac:dyDescent="0.25">
      <c r="B605" s="108"/>
      <c r="C605" s="108"/>
      <c r="D605" s="108"/>
      <c r="F605" s="56"/>
      <c r="G605" s="108"/>
      <c r="H605" s="108"/>
      <c r="I605" s="108"/>
    </row>
    <row r="606" spans="2:9" x14ac:dyDescent="0.25">
      <c r="B606" s="108"/>
      <c r="C606" s="108"/>
      <c r="D606" s="108"/>
      <c r="F606" s="56"/>
      <c r="G606" s="108"/>
      <c r="H606" s="108"/>
      <c r="I606" s="108"/>
    </row>
    <row r="607" spans="2:9" x14ac:dyDescent="0.25">
      <c r="B607" s="108"/>
      <c r="C607" s="108"/>
      <c r="D607" s="108"/>
      <c r="F607" s="56"/>
      <c r="G607" s="108"/>
      <c r="H607" s="108"/>
      <c r="I607" s="108"/>
    </row>
    <row r="608" spans="2:9" x14ac:dyDescent="0.25">
      <c r="B608" s="108"/>
      <c r="C608" s="108"/>
      <c r="D608" s="108"/>
      <c r="F608" s="56"/>
      <c r="G608" s="108"/>
      <c r="H608" s="108"/>
      <c r="I608" s="108"/>
    </row>
    <row r="609" spans="2:9" x14ac:dyDescent="0.25">
      <c r="B609" s="108"/>
      <c r="C609" s="108"/>
      <c r="D609" s="108"/>
      <c r="F609" s="56"/>
      <c r="G609" s="108"/>
      <c r="H609" s="108"/>
      <c r="I609" s="108"/>
    </row>
    <row r="610" spans="2:9" x14ac:dyDescent="0.25">
      <c r="B610" s="108"/>
      <c r="C610" s="108"/>
      <c r="D610" s="108"/>
      <c r="F610" s="56"/>
      <c r="G610" s="108"/>
      <c r="H610" s="108"/>
      <c r="I610" s="108"/>
    </row>
    <row r="611" spans="2:9" x14ac:dyDescent="0.25">
      <c r="B611" s="108"/>
      <c r="C611" s="108"/>
      <c r="D611" s="108"/>
      <c r="F611" s="56"/>
      <c r="G611" s="108"/>
      <c r="H611" s="108"/>
      <c r="I611" s="108"/>
    </row>
    <row r="612" spans="2:9" x14ac:dyDescent="0.25">
      <c r="B612" s="108"/>
      <c r="C612" s="108"/>
      <c r="D612" s="108"/>
      <c r="F612" s="56"/>
      <c r="G612" s="108"/>
      <c r="H612" s="108"/>
      <c r="I612" s="108"/>
    </row>
    <row r="613" spans="2:9" x14ac:dyDescent="0.25">
      <c r="B613" s="108"/>
      <c r="C613" s="108"/>
      <c r="D613" s="108"/>
      <c r="F613" s="56"/>
      <c r="G613" s="108"/>
      <c r="H613" s="108"/>
      <c r="I613" s="108"/>
    </row>
    <row r="614" spans="2:9" x14ac:dyDescent="0.25">
      <c r="B614" s="108"/>
      <c r="C614" s="108"/>
      <c r="D614" s="108"/>
      <c r="F614" s="56"/>
      <c r="G614" s="108"/>
      <c r="H614" s="108"/>
      <c r="I614" s="108"/>
    </row>
    <row r="615" spans="2:9" x14ac:dyDescent="0.25">
      <c r="B615" s="108"/>
      <c r="C615" s="108"/>
      <c r="D615" s="108"/>
      <c r="F615" s="56"/>
      <c r="G615" s="108"/>
      <c r="H615" s="108"/>
      <c r="I615" s="108"/>
    </row>
    <row r="616" spans="2:9" x14ac:dyDescent="0.25">
      <c r="B616" s="108"/>
      <c r="C616" s="108"/>
      <c r="D616" s="108"/>
      <c r="F616" s="56"/>
      <c r="G616" s="108"/>
      <c r="H616" s="108"/>
      <c r="I616" s="108"/>
    </row>
    <row r="617" spans="2:9" x14ac:dyDescent="0.25">
      <c r="B617" s="108"/>
      <c r="C617" s="108"/>
      <c r="D617" s="108"/>
      <c r="F617" s="56"/>
      <c r="G617" s="108"/>
      <c r="H617" s="108"/>
      <c r="I617" s="108"/>
    </row>
    <row r="618" spans="2:9" x14ac:dyDescent="0.25">
      <c r="B618" s="108"/>
      <c r="C618" s="108"/>
      <c r="D618" s="108"/>
      <c r="F618" s="56"/>
      <c r="G618" s="108"/>
      <c r="H618" s="108"/>
      <c r="I618" s="108"/>
    </row>
    <row r="619" spans="2:9" x14ac:dyDescent="0.25">
      <c r="B619" s="108"/>
      <c r="C619" s="108"/>
      <c r="D619" s="108"/>
      <c r="F619" s="56"/>
      <c r="G619" s="108"/>
      <c r="H619" s="108"/>
      <c r="I619" s="108"/>
    </row>
    <row r="620" spans="2:9" x14ac:dyDescent="0.25">
      <c r="B620" s="108"/>
      <c r="C620" s="108"/>
      <c r="D620" s="108"/>
      <c r="F620" s="56"/>
      <c r="G620" s="108"/>
      <c r="H620" s="108"/>
      <c r="I620" s="108"/>
    </row>
    <row r="621" spans="2:9" x14ac:dyDescent="0.25">
      <c r="B621" s="108"/>
      <c r="C621" s="108"/>
      <c r="D621" s="108"/>
      <c r="F621" s="56"/>
      <c r="G621" s="108"/>
      <c r="H621" s="108"/>
      <c r="I621" s="108"/>
    </row>
    <row r="622" spans="2:9" x14ac:dyDescent="0.25">
      <c r="B622" s="108"/>
      <c r="C622" s="108"/>
      <c r="D622" s="108"/>
      <c r="F622" s="56"/>
      <c r="G622" s="108"/>
      <c r="H622" s="108"/>
      <c r="I622" s="108"/>
    </row>
    <row r="623" spans="2:9" x14ac:dyDescent="0.25">
      <c r="B623" s="108"/>
      <c r="C623" s="108"/>
      <c r="D623" s="108"/>
      <c r="F623" s="56"/>
      <c r="G623" s="108"/>
      <c r="H623" s="108"/>
      <c r="I623" s="108"/>
    </row>
    <row r="624" spans="2:9" x14ac:dyDescent="0.25">
      <c r="B624" s="108"/>
      <c r="C624" s="108"/>
      <c r="D624" s="108"/>
      <c r="F624" s="56"/>
      <c r="G624" s="108"/>
      <c r="H624" s="108"/>
      <c r="I624" s="108"/>
    </row>
    <row r="625" spans="2:9" x14ac:dyDescent="0.25">
      <c r="B625" s="108"/>
      <c r="C625" s="108"/>
      <c r="D625" s="108"/>
      <c r="F625" s="56"/>
      <c r="G625" s="108"/>
      <c r="H625" s="108"/>
      <c r="I625" s="108"/>
    </row>
    <row r="626" spans="2:9" x14ac:dyDescent="0.25">
      <c r="B626" s="108"/>
      <c r="C626" s="108"/>
      <c r="D626" s="108"/>
      <c r="F626" s="56"/>
      <c r="G626" s="108"/>
      <c r="H626" s="108"/>
      <c r="I626" s="108"/>
    </row>
    <row r="627" spans="2:9" x14ac:dyDescent="0.25">
      <c r="B627" s="108"/>
      <c r="C627" s="108"/>
      <c r="D627" s="108"/>
      <c r="F627" s="56"/>
      <c r="G627" s="108"/>
      <c r="H627" s="108"/>
      <c r="I627" s="108"/>
    </row>
    <row r="628" spans="2:9" x14ac:dyDescent="0.25">
      <c r="B628" s="108"/>
      <c r="C628" s="108"/>
      <c r="D628" s="108"/>
      <c r="F628" s="56"/>
      <c r="G628" s="108"/>
      <c r="H628" s="108"/>
      <c r="I628" s="108"/>
    </row>
    <row r="629" spans="2:9" x14ac:dyDescent="0.25">
      <c r="B629" s="108"/>
      <c r="C629" s="108"/>
      <c r="D629" s="108"/>
      <c r="F629" s="56"/>
      <c r="G629" s="108"/>
      <c r="H629" s="108"/>
      <c r="I629" s="108"/>
    </row>
    <row r="630" spans="2:9" x14ac:dyDescent="0.25">
      <c r="B630" s="108"/>
      <c r="C630" s="108"/>
      <c r="D630" s="108"/>
      <c r="F630" s="56"/>
      <c r="G630" s="108"/>
      <c r="H630" s="108"/>
      <c r="I630" s="108"/>
    </row>
    <row r="631" spans="2:9" x14ac:dyDescent="0.25">
      <c r="B631" s="108"/>
      <c r="C631" s="108"/>
      <c r="D631" s="108"/>
      <c r="F631" s="56"/>
      <c r="G631" s="108"/>
      <c r="H631" s="108"/>
      <c r="I631" s="108"/>
    </row>
    <row r="632" spans="2:9" x14ac:dyDescent="0.25">
      <c r="B632" s="108"/>
      <c r="C632" s="108"/>
      <c r="D632" s="108"/>
      <c r="F632" s="56"/>
      <c r="G632" s="108"/>
      <c r="H632" s="108"/>
      <c r="I632" s="108"/>
    </row>
    <row r="633" spans="2:9" x14ac:dyDescent="0.25">
      <c r="B633" s="108"/>
      <c r="C633" s="108"/>
      <c r="D633" s="108"/>
      <c r="F633" s="56"/>
      <c r="G633" s="108"/>
      <c r="H633" s="108"/>
      <c r="I633" s="108"/>
    </row>
    <row r="634" spans="2:9" x14ac:dyDescent="0.25">
      <c r="B634" s="108"/>
      <c r="C634" s="108"/>
      <c r="D634" s="108"/>
      <c r="F634" s="56"/>
      <c r="G634" s="108"/>
      <c r="H634" s="108"/>
      <c r="I634" s="108"/>
    </row>
    <row r="635" spans="2:9" x14ac:dyDescent="0.25">
      <c r="B635" s="108"/>
      <c r="C635" s="108"/>
      <c r="D635" s="108"/>
      <c r="F635" s="56"/>
      <c r="G635" s="108"/>
      <c r="H635" s="108"/>
      <c r="I635" s="108"/>
    </row>
    <row r="636" spans="2:9" x14ac:dyDescent="0.25">
      <c r="B636" s="108"/>
      <c r="C636" s="108"/>
      <c r="D636" s="108"/>
      <c r="F636" s="56"/>
      <c r="G636" s="108"/>
      <c r="H636" s="108"/>
      <c r="I636" s="108"/>
    </row>
    <row r="637" spans="2:9" x14ac:dyDescent="0.25">
      <c r="B637" s="108"/>
      <c r="C637" s="108"/>
      <c r="D637" s="108"/>
      <c r="F637" s="56"/>
      <c r="G637" s="108"/>
      <c r="H637" s="108"/>
      <c r="I637" s="108"/>
    </row>
    <row r="638" spans="2:9" x14ac:dyDescent="0.25">
      <c r="B638" s="108"/>
      <c r="C638" s="108"/>
      <c r="D638" s="108"/>
      <c r="F638" s="56"/>
      <c r="G638" s="108"/>
      <c r="H638" s="108"/>
      <c r="I638" s="108"/>
    </row>
    <row r="639" spans="2:9" x14ac:dyDescent="0.25">
      <c r="B639" s="108"/>
      <c r="C639" s="108"/>
      <c r="D639" s="108"/>
      <c r="F639" s="56"/>
      <c r="G639" s="108"/>
      <c r="H639" s="108"/>
      <c r="I639" s="108"/>
    </row>
    <row r="640" spans="2:9" x14ac:dyDescent="0.25">
      <c r="B640" s="108"/>
      <c r="C640" s="108"/>
      <c r="D640" s="108"/>
      <c r="F640" s="56"/>
      <c r="G640" s="108"/>
      <c r="H640" s="108"/>
      <c r="I640" s="108"/>
    </row>
    <row r="641" spans="2:9" x14ac:dyDescent="0.25">
      <c r="B641" s="108"/>
      <c r="C641" s="108"/>
      <c r="D641" s="108"/>
      <c r="F641" s="56"/>
      <c r="G641" s="108"/>
      <c r="H641" s="108"/>
      <c r="I641" s="108"/>
    </row>
    <row r="642" spans="2:9" x14ac:dyDescent="0.25">
      <c r="B642" s="108"/>
      <c r="C642" s="108"/>
      <c r="D642" s="108"/>
      <c r="F642" s="56"/>
      <c r="G642" s="108"/>
      <c r="H642" s="108"/>
      <c r="I642" s="108"/>
    </row>
    <row r="643" spans="2:9" x14ac:dyDescent="0.25">
      <c r="B643" s="108"/>
      <c r="C643" s="108"/>
      <c r="D643" s="108"/>
      <c r="F643" s="56"/>
      <c r="G643" s="108"/>
      <c r="H643" s="108"/>
      <c r="I643" s="108"/>
    </row>
    <row r="644" spans="2:9" x14ac:dyDescent="0.25">
      <c r="B644" s="108"/>
      <c r="C644" s="108"/>
      <c r="D644" s="108"/>
      <c r="F644" s="56"/>
      <c r="G644" s="108"/>
      <c r="H644" s="108"/>
      <c r="I644" s="108"/>
    </row>
    <row r="645" spans="2:9" x14ac:dyDescent="0.25">
      <c r="B645" s="108"/>
      <c r="C645" s="108"/>
      <c r="D645" s="108"/>
      <c r="F645" s="56"/>
      <c r="G645" s="108"/>
      <c r="H645" s="108"/>
      <c r="I645" s="108"/>
    </row>
    <row r="646" spans="2:9" x14ac:dyDescent="0.25">
      <c r="B646" s="108"/>
      <c r="C646" s="108"/>
      <c r="D646" s="108"/>
      <c r="F646" s="56"/>
      <c r="G646" s="108"/>
      <c r="H646" s="108"/>
      <c r="I646" s="108"/>
    </row>
    <row r="647" spans="2:9" x14ac:dyDescent="0.25">
      <c r="B647" s="108"/>
      <c r="C647" s="108"/>
      <c r="D647" s="108"/>
      <c r="F647" s="56"/>
      <c r="G647" s="108"/>
      <c r="H647" s="108"/>
      <c r="I647" s="108"/>
    </row>
    <row r="648" spans="2:9" x14ac:dyDescent="0.25">
      <c r="B648" s="108"/>
      <c r="C648" s="108"/>
      <c r="D648" s="108"/>
      <c r="F648" s="56"/>
      <c r="G648" s="108"/>
      <c r="H648" s="108"/>
      <c r="I648" s="108"/>
    </row>
    <row r="649" spans="2:9" x14ac:dyDescent="0.25">
      <c r="B649" s="108"/>
      <c r="C649" s="108"/>
      <c r="D649" s="108"/>
      <c r="F649" s="56"/>
      <c r="G649" s="108"/>
      <c r="H649" s="108"/>
      <c r="I649" s="108"/>
    </row>
    <row r="650" spans="2:9" x14ac:dyDescent="0.25">
      <c r="B650" s="108"/>
      <c r="C650" s="108"/>
      <c r="D650" s="108"/>
      <c r="F650" s="56"/>
      <c r="G650" s="108"/>
      <c r="H650" s="108"/>
      <c r="I650" s="108"/>
    </row>
    <row r="651" spans="2:9" x14ac:dyDescent="0.25">
      <c r="B651" s="108"/>
      <c r="C651" s="108"/>
      <c r="D651" s="108"/>
      <c r="F651" s="56"/>
      <c r="G651" s="108"/>
      <c r="H651" s="108"/>
      <c r="I651" s="108"/>
    </row>
    <row r="652" spans="2:9" x14ac:dyDescent="0.25">
      <c r="B652" s="108"/>
      <c r="C652" s="108"/>
      <c r="D652" s="108"/>
      <c r="F652" s="56"/>
      <c r="G652" s="108"/>
      <c r="H652" s="108"/>
      <c r="I652" s="108"/>
    </row>
    <row r="653" spans="2:9" x14ac:dyDescent="0.25">
      <c r="B653" s="108"/>
      <c r="C653" s="108"/>
      <c r="D653" s="108"/>
      <c r="F653" s="56"/>
      <c r="G653" s="108"/>
      <c r="H653" s="108"/>
      <c r="I653" s="108"/>
    </row>
    <row r="654" spans="2:9" x14ac:dyDescent="0.25">
      <c r="B654" s="108"/>
      <c r="C654" s="108"/>
      <c r="D654" s="108"/>
      <c r="F654" s="56"/>
      <c r="G654" s="108"/>
      <c r="H654" s="108"/>
      <c r="I654" s="108"/>
    </row>
    <row r="655" spans="2:9" x14ac:dyDescent="0.25">
      <c r="B655" s="108"/>
      <c r="C655" s="108"/>
      <c r="D655" s="108"/>
      <c r="F655" s="56"/>
      <c r="G655" s="108"/>
      <c r="H655" s="108"/>
      <c r="I655" s="108"/>
    </row>
    <row r="656" spans="2:9" x14ac:dyDescent="0.25">
      <c r="B656" s="108"/>
      <c r="C656" s="108"/>
      <c r="D656" s="108"/>
      <c r="F656" s="56"/>
      <c r="G656" s="108"/>
      <c r="H656" s="108"/>
      <c r="I656" s="108"/>
    </row>
    <row r="657" spans="2:9" x14ac:dyDescent="0.25">
      <c r="B657" s="108"/>
      <c r="C657" s="108"/>
      <c r="D657" s="108"/>
      <c r="F657" s="56"/>
      <c r="G657" s="108"/>
      <c r="H657" s="108"/>
      <c r="I657" s="108"/>
    </row>
    <row r="658" spans="2:9" x14ac:dyDescent="0.25">
      <c r="B658" s="108"/>
      <c r="C658" s="108"/>
      <c r="D658" s="108"/>
      <c r="F658" s="56"/>
      <c r="G658" s="108"/>
      <c r="H658" s="108"/>
      <c r="I658" s="108"/>
    </row>
    <row r="659" spans="2:9" x14ac:dyDescent="0.25">
      <c r="B659" s="108"/>
      <c r="C659" s="108"/>
      <c r="D659" s="108"/>
      <c r="F659" s="56"/>
      <c r="G659" s="108"/>
      <c r="H659" s="108"/>
      <c r="I659" s="108"/>
    </row>
    <row r="660" spans="2:9" x14ac:dyDescent="0.25">
      <c r="B660" s="108"/>
      <c r="C660" s="108"/>
      <c r="D660" s="108"/>
      <c r="F660" s="56"/>
      <c r="G660" s="108"/>
      <c r="H660" s="108"/>
      <c r="I660" s="108"/>
    </row>
    <row r="661" spans="2:9" x14ac:dyDescent="0.25">
      <c r="B661" s="108"/>
      <c r="C661" s="108"/>
      <c r="D661" s="108"/>
      <c r="F661" s="56"/>
      <c r="G661" s="108"/>
      <c r="H661" s="108"/>
      <c r="I661" s="108"/>
    </row>
    <row r="662" spans="2:9" x14ac:dyDescent="0.25">
      <c r="B662" s="108"/>
      <c r="C662" s="108"/>
      <c r="D662" s="108"/>
      <c r="F662" s="56"/>
      <c r="G662" s="108"/>
      <c r="H662" s="108"/>
      <c r="I662" s="108"/>
    </row>
    <row r="663" spans="2:9" x14ac:dyDescent="0.25">
      <c r="B663" s="108"/>
      <c r="C663" s="108"/>
      <c r="D663" s="108"/>
      <c r="F663" s="56"/>
      <c r="G663" s="108"/>
      <c r="H663" s="108"/>
      <c r="I663" s="108"/>
    </row>
    <row r="664" spans="2:9" x14ac:dyDescent="0.25">
      <c r="B664" s="108"/>
      <c r="C664" s="108"/>
      <c r="D664" s="108"/>
      <c r="F664" s="56"/>
      <c r="G664" s="108"/>
      <c r="H664" s="108"/>
      <c r="I664" s="108"/>
    </row>
    <row r="665" spans="2:9" x14ac:dyDescent="0.25">
      <c r="B665" s="108"/>
      <c r="C665" s="108"/>
      <c r="D665" s="108"/>
      <c r="F665" s="56"/>
      <c r="G665" s="108"/>
      <c r="H665" s="108"/>
      <c r="I665" s="108"/>
    </row>
    <row r="666" spans="2:9" x14ac:dyDescent="0.25">
      <c r="B666" s="108"/>
      <c r="C666" s="108"/>
      <c r="D666" s="108"/>
      <c r="F666" s="56"/>
      <c r="G666" s="108"/>
      <c r="H666" s="108"/>
      <c r="I666" s="108"/>
    </row>
    <row r="667" spans="2:9" x14ac:dyDescent="0.25">
      <c r="B667" s="108"/>
      <c r="C667" s="108"/>
      <c r="D667" s="108"/>
      <c r="F667" s="56"/>
      <c r="G667" s="108"/>
      <c r="H667" s="108"/>
      <c r="I667" s="108"/>
    </row>
    <row r="668" spans="2:9" x14ac:dyDescent="0.25">
      <c r="B668" s="108"/>
      <c r="C668" s="108"/>
      <c r="D668" s="108"/>
      <c r="F668" s="56"/>
      <c r="G668" s="108"/>
      <c r="H668" s="108"/>
      <c r="I668" s="108"/>
    </row>
    <row r="669" spans="2:9" x14ac:dyDescent="0.25">
      <c r="B669" s="108"/>
      <c r="C669" s="108"/>
      <c r="D669" s="108"/>
      <c r="F669" s="56"/>
      <c r="G669" s="108"/>
      <c r="H669" s="108"/>
      <c r="I669" s="108"/>
    </row>
    <row r="670" spans="2:9" x14ac:dyDescent="0.25">
      <c r="B670" s="108"/>
      <c r="C670" s="108"/>
      <c r="D670" s="108"/>
      <c r="F670" s="56"/>
      <c r="G670" s="108"/>
      <c r="H670" s="108"/>
      <c r="I670" s="108"/>
    </row>
    <row r="671" spans="2:9" x14ac:dyDescent="0.25">
      <c r="B671" s="108"/>
      <c r="C671" s="108"/>
      <c r="D671" s="108"/>
      <c r="F671" s="56"/>
      <c r="G671" s="108"/>
      <c r="H671" s="108"/>
      <c r="I671" s="108"/>
    </row>
    <row r="672" spans="2:9" x14ac:dyDescent="0.25">
      <c r="B672" s="108"/>
      <c r="C672" s="108"/>
      <c r="D672" s="108"/>
      <c r="F672" s="56"/>
      <c r="G672" s="108"/>
      <c r="H672" s="108"/>
      <c r="I672" s="108"/>
    </row>
    <row r="673" spans="2:9" x14ac:dyDescent="0.25">
      <c r="B673" s="108"/>
      <c r="C673" s="108"/>
      <c r="D673" s="108"/>
      <c r="F673" s="56"/>
      <c r="G673" s="108"/>
      <c r="H673" s="108"/>
      <c r="I673" s="108"/>
    </row>
    <row r="674" spans="2:9" x14ac:dyDescent="0.25">
      <c r="B674" s="108"/>
      <c r="C674" s="108"/>
      <c r="D674" s="108"/>
      <c r="F674" s="56"/>
      <c r="G674" s="108"/>
      <c r="H674" s="108"/>
      <c r="I674" s="108"/>
    </row>
    <row r="675" spans="2:9" x14ac:dyDescent="0.25">
      <c r="B675" s="108"/>
      <c r="C675" s="108"/>
      <c r="D675" s="108"/>
      <c r="F675" s="56"/>
      <c r="G675" s="108"/>
      <c r="H675" s="108"/>
      <c r="I675" s="108"/>
    </row>
    <row r="676" spans="2:9" x14ac:dyDescent="0.25">
      <c r="B676" s="108"/>
      <c r="C676" s="108"/>
      <c r="D676" s="108"/>
      <c r="F676" s="56"/>
      <c r="G676" s="108"/>
      <c r="H676" s="108"/>
      <c r="I676" s="108"/>
    </row>
    <row r="677" spans="2:9" x14ac:dyDescent="0.25">
      <c r="B677" s="108"/>
      <c r="C677" s="108"/>
      <c r="D677" s="108"/>
      <c r="F677" s="56"/>
      <c r="G677" s="108"/>
      <c r="H677" s="108"/>
      <c r="I677" s="108"/>
    </row>
    <row r="678" spans="2:9" x14ac:dyDescent="0.25">
      <c r="B678" s="108"/>
      <c r="C678" s="108"/>
      <c r="D678" s="108"/>
      <c r="F678" s="56"/>
      <c r="G678" s="108"/>
      <c r="H678" s="108"/>
      <c r="I678" s="108"/>
    </row>
    <row r="679" spans="2:9" x14ac:dyDescent="0.25">
      <c r="B679" s="108"/>
      <c r="C679" s="108"/>
      <c r="D679" s="108"/>
      <c r="F679" s="56"/>
      <c r="G679" s="108"/>
      <c r="H679" s="108"/>
      <c r="I679" s="108"/>
    </row>
    <row r="680" spans="2:9" x14ac:dyDescent="0.25">
      <c r="B680" s="108"/>
      <c r="C680" s="108"/>
      <c r="D680" s="108"/>
      <c r="F680" s="56"/>
      <c r="G680" s="108"/>
      <c r="H680" s="108"/>
      <c r="I680" s="108"/>
    </row>
    <row r="681" spans="2:9" x14ac:dyDescent="0.25">
      <c r="B681" s="108"/>
      <c r="C681" s="108"/>
      <c r="D681" s="108"/>
      <c r="F681" s="56"/>
      <c r="G681" s="108"/>
      <c r="H681" s="108"/>
      <c r="I681" s="108"/>
    </row>
    <row r="682" spans="2:9" x14ac:dyDescent="0.25">
      <c r="B682" s="108"/>
      <c r="C682" s="108"/>
      <c r="D682" s="108"/>
      <c r="F682" s="56"/>
      <c r="G682" s="108"/>
      <c r="H682" s="108"/>
      <c r="I682" s="108"/>
    </row>
    <row r="683" spans="2:9" x14ac:dyDescent="0.25">
      <c r="B683" s="108"/>
      <c r="C683" s="108"/>
      <c r="D683" s="108"/>
      <c r="F683" s="56"/>
      <c r="G683" s="108"/>
      <c r="H683" s="108"/>
      <c r="I683" s="108"/>
    </row>
    <row r="684" spans="2:9" x14ac:dyDescent="0.25">
      <c r="B684" s="108"/>
      <c r="C684" s="108"/>
      <c r="D684" s="108"/>
      <c r="F684" s="56"/>
      <c r="G684" s="108"/>
      <c r="H684" s="108"/>
      <c r="I684" s="108"/>
    </row>
    <row r="685" spans="2:9" x14ac:dyDescent="0.25">
      <c r="B685" s="108"/>
      <c r="C685" s="108"/>
      <c r="D685" s="108"/>
      <c r="F685" s="56"/>
      <c r="G685" s="108"/>
      <c r="H685" s="108"/>
      <c r="I685" s="108"/>
    </row>
    <row r="686" spans="2:9" x14ac:dyDescent="0.25">
      <c r="B686" s="108"/>
      <c r="C686" s="108"/>
      <c r="D686" s="108"/>
      <c r="F686" s="56"/>
      <c r="G686" s="108"/>
      <c r="H686" s="108"/>
      <c r="I686" s="108"/>
    </row>
    <row r="687" spans="2:9" x14ac:dyDescent="0.25">
      <c r="B687" s="108"/>
      <c r="C687" s="108"/>
      <c r="D687" s="108"/>
      <c r="F687" s="56"/>
      <c r="G687" s="108"/>
      <c r="H687" s="108"/>
      <c r="I687" s="108"/>
    </row>
    <row r="688" spans="2:9" x14ac:dyDescent="0.25">
      <c r="B688" s="108"/>
      <c r="C688" s="108"/>
      <c r="D688" s="108"/>
      <c r="F688" s="56"/>
      <c r="G688" s="108"/>
      <c r="H688" s="108"/>
      <c r="I688" s="108"/>
    </row>
    <row r="689" spans="2:9" x14ac:dyDescent="0.25">
      <c r="B689" s="108"/>
      <c r="C689" s="108"/>
      <c r="D689" s="108"/>
      <c r="F689" s="56"/>
      <c r="G689" s="108"/>
      <c r="H689" s="108"/>
      <c r="I689" s="108"/>
    </row>
    <row r="690" spans="2:9" x14ac:dyDescent="0.25">
      <c r="B690" s="108"/>
      <c r="C690" s="108"/>
      <c r="D690" s="108"/>
      <c r="F690" s="56"/>
      <c r="G690" s="108"/>
      <c r="H690" s="108"/>
      <c r="I690" s="108"/>
    </row>
    <row r="691" spans="2:9" x14ac:dyDescent="0.25">
      <c r="B691" s="108"/>
      <c r="C691" s="108"/>
      <c r="D691" s="108"/>
      <c r="F691" s="56"/>
      <c r="G691" s="108"/>
      <c r="H691" s="108"/>
      <c r="I691" s="108"/>
    </row>
    <row r="692" spans="2:9" x14ac:dyDescent="0.25">
      <c r="B692" s="108"/>
      <c r="C692" s="108"/>
      <c r="D692" s="108"/>
      <c r="F692" s="56"/>
      <c r="G692" s="108"/>
      <c r="H692" s="108"/>
      <c r="I692" s="108"/>
    </row>
    <row r="693" spans="2:9" x14ac:dyDescent="0.25">
      <c r="B693" s="108"/>
      <c r="C693" s="108"/>
      <c r="D693" s="108"/>
      <c r="F693" s="56"/>
      <c r="G693" s="108"/>
      <c r="H693" s="108"/>
      <c r="I693" s="108"/>
    </row>
    <row r="694" spans="2:9" x14ac:dyDescent="0.25">
      <c r="B694" s="108"/>
      <c r="C694" s="108"/>
      <c r="D694" s="108"/>
      <c r="F694" s="56"/>
      <c r="G694" s="108"/>
      <c r="H694" s="108"/>
      <c r="I694" s="108"/>
    </row>
    <row r="695" spans="2:9" x14ac:dyDescent="0.25">
      <c r="B695" s="108"/>
      <c r="C695" s="108"/>
      <c r="D695" s="108"/>
      <c r="F695" s="56"/>
      <c r="G695" s="108"/>
      <c r="H695" s="108"/>
      <c r="I695" s="108"/>
    </row>
    <row r="696" spans="2:9" x14ac:dyDescent="0.25">
      <c r="B696" s="108"/>
      <c r="C696" s="108"/>
      <c r="D696" s="108"/>
      <c r="F696" s="56"/>
      <c r="G696" s="108"/>
      <c r="H696" s="108"/>
      <c r="I696" s="108"/>
    </row>
    <row r="697" spans="2:9" x14ac:dyDescent="0.25">
      <c r="B697" s="108"/>
      <c r="C697" s="108"/>
      <c r="D697" s="108"/>
      <c r="F697" s="56"/>
      <c r="G697" s="108"/>
      <c r="H697" s="108"/>
      <c r="I697" s="108"/>
    </row>
    <row r="698" spans="2:9" x14ac:dyDescent="0.25">
      <c r="B698" s="108"/>
      <c r="C698" s="108"/>
      <c r="D698" s="108"/>
      <c r="F698" s="56"/>
      <c r="G698" s="108"/>
      <c r="H698" s="108"/>
      <c r="I698" s="108"/>
    </row>
    <row r="699" spans="2:9" x14ac:dyDescent="0.25">
      <c r="B699" s="108"/>
      <c r="C699" s="108"/>
      <c r="D699" s="108"/>
      <c r="F699" s="56"/>
      <c r="G699" s="108"/>
      <c r="H699" s="108"/>
      <c r="I699" s="108"/>
    </row>
    <row r="700" spans="2:9" x14ac:dyDescent="0.25">
      <c r="B700" s="108"/>
      <c r="C700" s="108"/>
      <c r="D700" s="108"/>
      <c r="F700" s="56"/>
      <c r="G700" s="108"/>
      <c r="H700" s="108"/>
      <c r="I700" s="108"/>
    </row>
    <row r="701" spans="2:9" x14ac:dyDescent="0.25">
      <c r="B701" s="108"/>
      <c r="C701" s="108"/>
      <c r="D701" s="108"/>
      <c r="F701" s="56"/>
      <c r="G701" s="108"/>
      <c r="H701" s="108"/>
      <c r="I701" s="108"/>
    </row>
    <row r="702" spans="2:9" x14ac:dyDescent="0.25">
      <c r="B702" s="108"/>
      <c r="C702" s="108"/>
      <c r="D702" s="108"/>
      <c r="F702" s="56"/>
      <c r="G702" s="108"/>
      <c r="H702" s="108"/>
      <c r="I702" s="108"/>
    </row>
    <row r="703" spans="2:9" x14ac:dyDescent="0.25">
      <c r="B703" s="108"/>
      <c r="C703" s="108"/>
      <c r="D703" s="108"/>
      <c r="F703" s="56"/>
      <c r="G703" s="108"/>
      <c r="H703" s="108"/>
      <c r="I703" s="108"/>
    </row>
    <row r="704" spans="2:9" x14ac:dyDescent="0.25">
      <c r="B704" s="108"/>
      <c r="C704" s="108"/>
      <c r="D704" s="108"/>
      <c r="F704" s="56"/>
      <c r="G704" s="108"/>
      <c r="H704" s="108"/>
      <c r="I704" s="108"/>
    </row>
    <row r="705" spans="2:9" x14ac:dyDescent="0.25">
      <c r="B705" s="108"/>
      <c r="C705" s="108"/>
      <c r="D705" s="108"/>
      <c r="F705" s="56"/>
      <c r="G705" s="108"/>
      <c r="H705" s="108"/>
      <c r="I705" s="108"/>
    </row>
    <row r="706" spans="2:9" x14ac:dyDescent="0.25">
      <c r="B706" s="108"/>
      <c r="C706" s="108"/>
      <c r="D706" s="108"/>
      <c r="F706" s="56"/>
      <c r="G706" s="108"/>
      <c r="H706" s="108"/>
      <c r="I706" s="108"/>
    </row>
    <row r="707" spans="2:9" x14ac:dyDescent="0.25">
      <c r="B707" s="108"/>
      <c r="C707" s="108"/>
      <c r="D707" s="108"/>
      <c r="F707" s="56"/>
      <c r="G707" s="108"/>
      <c r="H707" s="108"/>
      <c r="I707" s="108"/>
    </row>
    <row r="708" spans="2:9" x14ac:dyDescent="0.25">
      <c r="B708" s="108"/>
      <c r="C708" s="108"/>
      <c r="D708" s="108"/>
      <c r="F708" s="56"/>
      <c r="G708" s="108"/>
      <c r="H708" s="108"/>
      <c r="I708" s="108"/>
    </row>
    <row r="709" spans="2:9" x14ac:dyDescent="0.25">
      <c r="B709" s="108"/>
      <c r="C709" s="108"/>
      <c r="D709" s="108"/>
      <c r="F709" s="56"/>
      <c r="G709" s="108"/>
      <c r="H709" s="108"/>
      <c r="I709" s="108"/>
    </row>
    <row r="710" spans="2:9" x14ac:dyDescent="0.25">
      <c r="B710" s="108"/>
      <c r="C710" s="108"/>
      <c r="D710" s="108"/>
      <c r="F710" s="56"/>
      <c r="G710" s="108"/>
      <c r="H710" s="108"/>
      <c r="I710" s="108"/>
    </row>
    <row r="711" spans="2:9" x14ac:dyDescent="0.25">
      <c r="B711" s="108"/>
      <c r="C711" s="108"/>
      <c r="D711" s="108"/>
      <c r="F711" s="56"/>
      <c r="G711" s="108"/>
      <c r="H711" s="108"/>
      <c r="I711" s="108"/>
    </row>
    <row r="712" spans="2:9" x14ac:dyDescent="0.25">
      <c r="B712" s="108"/>
      <c r="C712" s="108"/>
      <c r="D712" s="108"/>
      <c r="F712" s="56"/>
      <c r="G712" s="108"/>
      <c r="H712" s="108"/>
      <c r="I712" s="108"/>
    </row>
    <row r="713" spans="2:9" x14ac:dyDescent="0.25">
      <c r="B713" s="108"/>
      <c r="C713" s="108"/>
      <c r="D713" s="108"/>
      <c r="F713" s="56"/>
      <c r="G713" s="108"/>
      <c r="H713" s="108"/>
      <c r="I713" s="108"/>
    </row>
    <row r="714" spans="2:9" x14ac:dyDescent="0.25">
      <c r="B714" s="108"/>
      <c r="C714" s="108"/>
      <c r="D714" s="108"/>
      <c r="F714" s="56"/>
      <c r="G714" s="108"/>
      <c r="H714" s="108"/>
      <c r="I714" s="108"/>
    </row>
    <row r="715" spans="2:9" x14ac:dyDescent="0.25">
      <c r="B715" s="108"/>
      <c r="C715" s="108"/>
      <c r="D715" s="108"/>
      <c r="F715" s="56"/>
      <c r="G715" s="108"/>
      <c r="H715" s="108"/>
      <c r="I715" s="108"/>
    </row>
    <row r="716" spans="2:9" x14ac:dyDescent="0.25">
      <c r="B716" s="108"/>
      <c r="C716" s="108"/>
      <c r="D716" s="108"/>
      <c r="F716" s="56"/>
      <c r="G716" s="108"/>
      <c r="H716" s="108"/>
      <c r="I716" s="108"/>
    </row>
    <row r="717" spans="2:9" x14ac:dyDescent="0.25">
      <c r="B717" s="108"/>
      <c r="C717" s="108"/>
      <c r="D717" s="108"/>
      <c r="F717" s="56"/>
      <c r="G717" s="108"/>
      <c r="H717" s="108"/>
      <c r="I717" s="108"/>
    </row>
    <row r="718" spans="2:9" x14ac:dyDescent="0.25">
      <c r="B718" s="108"/>
      <c r="C718" s="108"/>
      <c r="D718" s="108"/>
      <c r="F718" s="56"/>
      <c r="G718" s="108"/>
      <c r="H718" s="108"/>
      <c r="I718" s="108"/>
    </row>
    <row r="719" spans="2:9" x14ac:dyDescent="0.25">
      <c r="B719" s="108"/>
      <c r="C719" s="108"/>
      <c r="D719" s="108"/>
      <c r="F719" s="56"/>
      <c r="G719" s="108"/>
      <c r="H719" s="108"/>
      <c r="I719" s="108"/>
    </row>
    <row r="720" spans="2:9" x14ac:dyDescent="0.25">
      <c r="B720" s="108"/>
      <c r="C720" s="108"/>
      <c r="D720" s="108"/>
      <c r="F720" s="56"/>
      <c r="G720" s="108"/>
      <c r="H720" s="108"/>
      <c r="I720" s="108"/>
    </row>
    <row r="721" spans="2:9" x14ac:dyDescent="0.25">
      <c r="B721" s="108"/>
      <c r="C721" s="108"/>
      <c r="D721" s="108"/>
      <c r="F721" s="56"/>
      <c r="G721" s="108"/>
      <c r="H721" s="108"/>
      <c r="I721" s="108"/>
    </row>
    <row r="722" spans="2:9" x14ac:dyDescent="0.25">
      <c r="B722" s="108"/>
      <c r="C722" s="108"/>
      <c r="D722" s="108"/>
      <c r="F722" s="56"/>
      <c r="G722" s="108"/>
      <c r="H722" s="108"/>
      <c r="I722" s="108"/>
    </row>
    <row r="723" spans="2:9" x14ac:dyDescent="0.25">
      <c r="B723" s="108"/>
      <c r="C723" s="108"/>
      <c r="D723" s="108"/>
      <c r="F723" s="56"/>
      <c r="G723" s="108"/>
      <c r="H723" s="108"/>
      <c r="I723" s="108"/>
    </row>
    <row r="724" spans="2:9" x14ac:dyDescent="0.25">
      <c r="B724" s="108"/>
      <c r="C724" s="108"/>
      <c r="D724" s="108"/>
      <c r="F724" s="56"/>
      <c r="G724" s="108"/>
      <c r="H724" s="108"/>
      <c r="I724" s="108"/>
    </row>
    <row r="725" spans="2:9" x14ac:dyDescent="0.25">
      <c r="B725" s="108"/>
      <c r="C725" s="108"/>
      <c r="D725" s="108"/>
      <c r="F725" s="56"/>
      <c r="G725" s="108"/>
      <c r="H725" s="108"/>
      <c r="I725" s="108"/>
    </row>
    <row r="726" spans="2:9" x14ac:dyDescent="0.25">
      <c r="B726" s="108"/>
      <c r="C726" s="108"/>
      <c r="D726" s="108"/>
      <c r="F726" s="56"/>
      <c r="G726" s="108"/>
      <c r="H726" s="108"/>
      <c r="I726" s="108"/>
    </row>
    <row r="727" spans="2:9" x14ac:dyDescent="0.25">
      <c r="B727" s="108"/>
      <c r="C727" s="108"/>
      <c r="D727" s="108"/>
      <c r="F727" s="56"/>
      <c r="G727" s="108"/>
      <c r="H727" s="108"/>
      <c r="I727" s="108"/>
    </row>
    <row r="728" spans="2:9" x14ac:dyDescent="0.25">
      <c r="B728" s="108"/>
      <c r="C728" s="108"/>
      <c r="D728" s="108"/>
      <c r="F728" s="56"/>
      <c r="G728" s="108"/>
      <c r="H728" s="108"/>
      <c r="I728" s="108"/>
    </row>
    <row r="729" spans="2:9" x14ac:dyDescent="0.25">
      <c r="B729" s="108"/>
      <c r="C729" s="108"/>
      <c r="D729" s="108"/>
      <c r="F729" s="56"/>
      <c r="G729" s="108"/>
      <c r="H729" s="108"/>
      <c r="I729" s="108"/>
    </row>
    <row r="730" spans="2:9" x14ac:dyDescent="0.25">
      <c r="B730" s="108"/>
      <c r="C730" s="108"/>
      <c r="D730" s="108"/>
      <c r="F730" s="56"/>
      <c r="G730" s="108"/>
      <c r="H730" s="108"/>
      <c r="I730" s="108"/>
    </row>
    <row r="731" spans="2:9" x14ac:dyDescent="0.25">
      <c r="B731" s="108"/>
      <c r="C731" s="108"/>
      <c r="D731" s="108"/>
      <c r="F731" s="56"/>
      <c r="G731" s="108"/>
      <c r="H731" s="108"/>
      <c r="I731" s="108"/>
    </row>
    <row r="732" spans="2:9" x14ac:dyDescent="0.25">
      <c r="B732" s="108"/>
      <c r="C732" s="108"/>
      <c r="D732" s="108"/>
      <c r="F732" s="56"/>
      <c r="G732" s="108"/>
      <c r="H732" s="108"/>
      <c r="I732" s="108"/>
    </row>
    <row r="733" spans="2:9" x14ac:dyDescent="0.25">
      <c r="B733" s="108"/>
      <c r="C733" s="108"/>
      <c r="D733" s="108"/>
      <c r="F733" s="56"/>
      <c r="G733" s="108"/>
      <c r="H733" s="108"/>
      <c r="I733" s="108"/>
    </row>
    <row r="734" spans="2:9" x14ac:dyDescent="0.25">
      <c r="B734" s="108"/>
      <c r="C734" s="108"/>
      <c r="D734" s="108"/>
      <c r="F734" s="56"/>
      <c r="G734" s="108"/>
      <c r="H734" s="108"/>
      <c r="I734" s="108"/>
    </row>
    <row r="735" spans="2:9" x14ac:dyDescent="0.25">
      <c r="B735" s="108"/>
      <c r="C735" s="108"/>
      <c r="D735" s="108"/>
      <c r="F735" s="56"/>
      <c r="G735" s="108"/>
      <c r="H735" s="108"/>
      <c r="I735" s="108"/>
    </row>
    <row r="736" spans="2:9" x14ac:dyDescent="0.25">
      <c r="B736" s="108"/>
      <c r="C736" s="108"/>
      <c r="D736" s="108"/>
      <c r="F736" s="56"/>
      <c r="G736" s="108"/>
      <c r="H736" s="108"/>
      <c r="I736" s="108"/>
    </row>
    <row r="737" spans="2:9" x14ac:dyDescent="0.25">
      <c r="B737" s="108"/>
      <c r="C737" s="108"/>
      <c r="D737" s="108"/>
      <c r="F737" s="56"/>
      <c r="G737" s="108"/>
      <c r="H737" s="108"/>
      <c r="I737" s="108"/>
    </row>
    <row r="738" spans="2:9" x14ac:dyDescent="0.25">
      <c r="B738" s="108"/>
      <c r="C738" s="108"/>
      <c r="D738" s="108"/>
      <c r="F738" s="56"/>
      <c r="G738" s="108"/>
      <c r="H738" s="108"/>
      <c r="I738" s="108"/>
    </row>
    <row r="739" spans="2:9" x14ac:dyDescent="0.25">
      <c r="B739" s="108"/>
      <c r="C739" s="108"/>
      <c r="D739" s="108"/>
      <c r="F739" s="56"/>
      <c r="G739" s="108"/>
      <c r="H739" s="108"/>
      <c r="I739" s="108"/>
    </row>
    <row r="740" spans="2:9" x14ac:dyDescent="0.25">
      <c r="B740" s="108"/>
      <c r="C740" s="108"/>
      <c r="D740" s="108"/>
      <c r="F740" s="56"/>
      <c r="G740" s="108"/>
      <c r="H740" s="108"/>
      <c r="I740" s="108"/>
    </row>
    <row r="741" spans="2:9" x14ac:dyDescent="0.25">
      <c r="B741" s="108"/>
      <c r="C741" s="108"/>
      <c r="D741" s="108"/>
      <c r="F741" s="56"/>
      <c r="G741" s="108"/>
      <c r="H741" s="108"/>
      <c r="I741" s="108"/>
    </row>
    <row r="742" spans="2:9" x14ac:dyDescent="0.25">
      <c r="B742" s="108"/>
      <c r="C742" s="108"/>
      <c r="D742" s="108"/>
      <c r="F742" s="56"/>
      <c r="G742" s="108"/>
      <c r="H742" s="108"/>
      <c r="I742" s="108"/>
    </row>
    <row r="743" spans="2:9" x14ac:dyDescent="0.25">
      <c r="B743" s="108"/>
      <c r="C743" s="108"/>
      <c r="D743" s="108"/>
      <c r="F743" s="56"/>
      <c r="G743" s="108"/>
      <c r="H743" s="108"/>
      <c r="I743" s="108"/>
    </row>
    <row r="744" spans="2:9" x14ac:dyDescent="0.25">
      <c r="B744" s="108"/>
      <c r="C744" s="108"/>
      <c r="D744" s="108"/>
      <c r="F744" s="56"/>
      <c r="G744" s="108"/>
      <c r="H744" s="108"/>
      <c r="I744" s="108"/>
    </row>
    <row r="745" spans="2:9" x14ac:dyDescent="0.25">
      <c r="B745" s="108"/>
      <c r="C745" s="108"/>
      <c r="D745" s="108"/>
      <c r="F745" s="56"/>
      <c r="G745" s="108"/>
      <c r="H745" s="108"/>
      <c r="I745" s="108"/>
    </row>
    <row r="746" spans="2:9" x14ac:dyDescent="0.25">
      <c r="B746" s="108"/>
      <c r="C746" s="108"/>
      <c r="D746" s="108"/>
      <c r="F746" s="56"/>
      <c r="G746" s="108"/>
      <c r="H746" s="108"/>
      <c r="I746" s="108"/>
    </row>
    <row r="747" spans="2:9" x14ac:dyDescent="0.25">
      <c r="B747" s="108"/>
      <c r="C747" s="108"/>
      <c r="D747" s="108"/>
      <c r="F747" s="56"/>
      <c r="G747" s="108"/>
      <c r="H747" s="108"/>
      <c r="I747" s="108"/>
    </row>
    <row r="748" spans="2:9" x14ac:dyDescent="0.25">
      <c r="B748" s="108"/>
      <c r="C748" s="108"/>
      <c r="D748" s="108"/>
      <c r="F748" s="56"/>
      <c r="G748" s="108"/>
      <c r="H748" s="108"/>
      <c r="I748" s="108"/>
    </row>
    <row r="749" spans="2:9" x14ac:dyDescent="0.25">
      <c r="B749" s="108"/>
      <c r="C749" s="108"/>
      <c r="D749" s="108"/>
      <c r="F749" s="56"/>
      <c r="G749" s="108"/>
      <c r="H749" s="108"/>
      <c r="I749" s="108"/>
    </row>
    <row r="750" spans="2:9" x14ac:dyDescent="0.25">
      <c r="B750" s="108"/>
      <c r="C750" s="108"/>
      <c r="D750" s="108"/>
      <c r="F750" s="56"/>
      <c r="G750" s="108"/>
      <c r="H750" s="108"/>
      <c r="I750" s="108"/>
    </row>
    <row r="751" spans="2:9" x14ac:dyDescent="0.25">
      <c r="B751" s="108"/>
      <c r="C751" s="108"/>
      <c r="D751" s="108"/>
      <c r="F751" s="56"/>
      <c r="G751" s="108"/>
      <c r="H751" s="108"/>
      <c r="I751" s="108"/>
    </row>
    <row r="752" spans="2:9" x14ac:dyDescent="0.25">
      <c r="B752" s="108"/>
      <c r="C752" s="108"/>
      <c r="D752" s="108"/>
      <c r="F752" s="56"/>
      <c r="G752" s="108"/>
      <c r="H752" s="108"/>
      <c r="I752" s="108"/>
    </row>
    <row r="753" spans="2:9" x14ac:dyDescent="0.25">
      <c r="B753" s="108"/>
      <c r="C753" s="108"/>
      <c r="D753" s="108"/>
      <c r="F753" s="56"/>
      <c r="G753" s="108"/>
      <c r="H753" s="108"/>
      <c r="I753" s="108"/>
    </row>
    <row r="754" spans="2:9" x14ac:dyDescent="0.25">
      <c r="B754" s="108"/>
      <c r="C754" s="108"/>
      <c r="D754" s="108"/>
      <c r="F754" s="56"/>
      <c r="G754" s="108"/>
      <c r="H754" s="108"/>
      <c r="I754" s="108"/>
    </row>
    <row r="755" spans="2:9" x14ac:dyDescent="0.25">
      <c r="B755" s="108"/>
      <c r="C755" s="108"/>
      <c r="D755" s="108"/>
      <c r="F755" s="56"/>
      <c r="G755" s="108"/>
      <c r="H755" s="108"/>
      <c r="I755" s="108"/>
    </row>
    <row r="756" spans="2:9" x14ac:dyDescent="0.25">
      <c r="B756" s="108"/>
      <c r="C756" s="108"/>
      <c r="D756" s="108"/>
      <c r="F756" s="56"/>
      <c r="G756" s="108"/>
      <c r="H756" s="108"/>
      <c r="I756" s="108"/>
    </row>
    <row r="757" spans="2:9" x14ac:dyDescent="0.25">
      <c r="B757" s="108"/>
      <c r="C757" s="108"/>
      <c r="D757" s="108"/>
      <c r="F757" s="56"/>
      <c r="G757" s="108"/>
      <c r="H757" s="108"/>
      <c r="I757" s="108"/>
    </row>
    <row r="758" spans="2:9" x14ac:dyDescent="0.25">
      <c r="B758" s="108"/>
      <c r="C758" s="108"/>
      <c r="D758" s="108"/>
      <c r="F758" s="56"/>
      <c r="G758" s="108"/>
      <c r="H758" s="108"/>
      <c r="I758" s="108"/>
    </row>
    <row r="759" spans="2:9" x14ac:dyDescent="0.25">
      <c r="B759" s="108"/>
      <c r="C759" s="108"/>
      <c r="D759" s="108"/>
      <c r="F759" s="56"/>
      <c r="G759" s="108"/>
      <c r="H759" s="108"/>
      <c r="I759" s="108"/>
    </row>
    <row r="760" spans="2:9" x14ac:dyDescent="0.25">
      <c r="B760" s="108"/>
      <c r="C760" s="108"/>
      <c r="D760" s="108"/>
      <c r="F760" s="56"/>
      <c r="G760" s="108"/>
      <c r="H760" s="108"/>
      <c r="I760" s="108"/>
    </row>
    <row r="761" spans="2:9" x14ac:dyDescent="0.25">
      <c r="B761" s="108"/>
      <c r="C761" s="108"/>
      <c r="D761" s="108"/>
      <c r="F761" s="56"/>
      <c r="G761" s="108"/>
      <c r="H761" s="108"/>
      <c r="I761" s="108"/>
    </row>
    <row r="762" spans="2:9" x14ac:dyDescent="0.25">
      <c r="B762" s="108"/>
      <c r="C762" s="108"/>
      <c r="D762" s="108"/>
      <c r="F762" s="56"/>
      <c r="G762" s="108"/>
      <c r="H762" s="108"/>
      <c r="I762" s="108"/>
    </row>
    <row r="763" spans="2:9" x14ac:dyDescent="0.25">
      <c r="B763" s="108"/>
      <c r="C763" s="108"/>
      <c r="D763" s="108"/>
      <c r="F763" s="56"/>
      <c r="G763" s="108"/>
      <c r="H763" s="108"/>
      <c r="I763" s="108"/>
    </row>
    <row r="764" spans="2:9" x14ac:dyDescent="0.25">
      <c r="B764" s="108"/>
      <c r="C764" s="108"/>
      <c r="D764" s="108"/>
      <c r="F764" s="56"/>
      <c r="G764" s="108"/>
      <c r="H764" s="108"/>
      <c r="I764" s="108"/>
    </row>
    <row r="765" spans="2:9" x14ac:dyDescent="0.25">
      <c r="B765" s="108"/>
      <c r="C765" s="108"/>
      <c r="D765" s="108"/>
      <c r="F765" s="56"/>
      <c r="G765" s="108"/>
      <c r="H765" s="108"/>
      <c r="I765" s="108"/>
    </row>
    <row r="766" spans="2:9" x14ac:dyDescent="0.25">
      <c r="B766" s="108"/>
      <c r="C766" s="108"/>
      <c r="D766" s="108"/>
      <c r="F766" s="56"/>
      <c r="G766" s="108"/>
      <c r="H766" s="108"/>
      <c r="I766" s="108"/>
    </row>
    <row r="767" spans="2:9" x14ac:dyDescent="0.25">
      <c r="B767" s="108"/>
      <c r="C767" s="108"/>
      <c r="D767" s="108"/>
      <c r="F767" s="56"/>
      <c r="G767" s="108"/>
      <c r="H767" s="108"/>
      <c r="I767" s="108"/>
    </row>
    <row r="768" spans="2:9" x14ac:dyDescent="0.25">
      <c r="B768" s="108"/>
      <c r="C768" s="108"/>
      <c r="D768" s="108"/>
      <c r="F768" s="56"/>
      <c r="G768" s="108"/>
      <c r="H768" s="108"/>
      <c r="I768" s="108"/>
    </row>
    <row r="769" spans="2:9" x14ac:dyDescent="0.25">
      <c r="B769" s="108"/>
      <c r="C769" s="108"/>
      <c r="D769" s="108"/>
      <c r="F769" s="56"/>
      <c r="G769" s="108"/>
      <c r="H769" s="108"/>
      <c r="I769" s="108"/>
    </row>
    <row r="770" spans="2:9" x14ac:dyDescent="0.25">
      <c r="B770" s="108"/>
      <c r="C770" s="108"/>
      <c r="D770" s="108"/>
      <c r="F770" s="56"/>
      <c r="G770" s="108"/>
      <c r="H770" s="108"/>
      <c r="I770" s="108"/>
    </row>
    <row r="771" spans="2:9" x14ac:dyDescent="0.25">
      <c r="B771" s="108"/>
      <c r="C771" s="108"/>
      <c r="D771" s="108"/>
      <c r="F771" s="56"/>
      <c r="G771" s="108"/>
      <c r="H771" s="108"/>
      <c r="I771" s="108"/>
    </row>
    <row r="772" spans="2:9" x14ac:dyDescent="0.25">
      <c r="B772" s="108"/>
      <c r="C772" s="108"/>
      <c r="D772" s="108"/>
      <c r="F772" s="56"/>
      <c r="G772" s="108"/>
      <c r="H772" s="108"/>
      <c r="I772" s="108"/>
    </row>
    <row r="773" spans="2:9" x14ac:dyDescent="0.25">
      <c r="B773" s="108"/>
      <c r="C773" s="108"/>
      <c r="D773" s="108"/>
      <c r="F773" s="56"/>
      <c r="G773" s="108"/>
      <c r="H773" s="108"/>
      <c r="I773" s="108"/>
    </row>
    <row r="774" spans="2:9" x14ac:dyDescent="0.25">
      <c r="B774" s="108"/>
      <c r="C774" s="108"/>
      <c r="D774" s="108"/>
      <c r="F774" s="56"/>
      <c r="G774" s="108"/>
      <c r="H774" s="108"/>
      <c r="I774" s="108"/>
    </row>
    <row r="775" spans="2:9" x14ac:dyDescent="0.25">
      <c r="B775" s="108"/>
      <c r="C775" s="108"/>
      <c r="D775" s="108"/>
      <c r="F775" s="56"/>
      <c r="G775" s="108"/>
      <c r="H775" s="108"/>
      <c r="I775" s="108"/>
    </row>
    <row r="776" spans="2:9" x14ac:dyDescent="0.25">
      <c r="B776" s="108"/>
      <c r="C776" s="108"/>
      <c r="D776" s="108"/>
      <c r="F776" s="56"/>
      <c r="G776" s="108"/>
      <c r="H776" s="108"/>
      <c r="I776" s="108"/>
    </row>
    <row r="777" spans="2:9" x14ac:dyDescent="0.25">
      <c r="B777" s="108"/>
      <c r="C777" s="108"/>
      <c r="D777" s="108"/>
      <c r="F777" s="56"/>
      <c r="G777" s="108"/>
      <c r="H777" s="108"/>
      <c r="I777" s="108"/>
    </row>
    <row r="778" spans="2:9" x14ac:dyDescent="0.25">
      <c r="B778" s="108"/>
      <c r="C778" s="108"/>
      <c r="D778" s="108"/>
      <c r="F778" s="56"/>
      <c r="G778" s="108"/>
      <c r="H778" s="108"/>
      <c r="I778" s="108"/>
    </row>
    <row r="779" spans="2:9" x14ac:dyDescent="0.25">
      <c r="B779" s="108"/>
      <c r="C779" s="108"/>
      <c r="D779" s="108"/>
      <c r="F779" s="56"/>
      <c r="G779" s="108"/>
      <c r="H779" s="108"/>
      <c r="I779" s="108"/>
    </row>
    <row r="780" spans="2:9" x14ac:dyDescent="0.25">
      <c r="B780" s="108"/>
      <c r="C780" s="108"/>
      <c r="D780" s="108"/>
      <c r="F780" s="56"/>
      <c r="G780" s="108"/>
      <c r="H780" s="108"/>
      <c r="I780" s="108"/>
    </row>
    <row r="781" spans="2:9" x14ac:dyDescent="0.25">
      <c r="B781" s="108"/>
      <c r="C781" s="108"/>
      <c r="D781" s="108"/>
      <c r="F781" s="56"/>
      <c r="G781" s="108"/>
      <c r="H781" s="108"/>
      <c r="I781" s="108"/>
    </row>
    <row r="782" spans="2:9" x14ac:dyDescent="0.25">
      <c r="B782" s="108"/>
      <c r="C782" s="108"/>
      <c r="D782" s="108"/>
      <c r="F782" s="56"/>
      <c r="G782" s="108"/>
      <c r="H782" s="108"/>
      <c r="I782" s="108"/>
    </row>
    <row r="783" spans="2:9" x14ac:dyDescent="0.25">
      <c r="B783" s="108"/>
      <c r="C783" s="108"/>
      <c r="D783" s="108"/>
      <c r="F783" s="56"/>
      <c r="G783" s="108"/>
      <c r="H783" s="108"/>
      <c r="I783" s="108"/>
    </row>
    <row r="784" spans="2:9" x14ac:dyDescent="0.25">
      <c r="B784" s="108"/>
      <c r="C784" s="108"/>
      <c r="D784" s="108"/>
      <c r="F784" s="56"/>
      <c r="G784" s="108"/>
      <c r="H784" s="108"/>
      <c r="I784" s="108"/>
    </row>
    <row r="785" spans="2:9" x14ac:dyDescent="0.25">
      <c r="B785" s="108"/>
      <c r="C785" s="108"/>
      <c r="D785" s="108"/>
      <c r="F785" s="56"/>
      <c r="G785" s="108"/>
      <c r="H785" s="108"/>
      <c r="I785" s="108"/>
    </row>
    <row r="786" spans="2:9" x14ac:dyDescent="0.25">
      <c r="B786" s="108"/>
      <c r="C786" s="108"/>
      <c r="D786" s="108"/>
      <c r="F786" s="56"/>
      <c r="G786" s="108"/>
      <c r="H786" s="108"/>
      <c r="I786" s="108"/>
    </row>
    <row r="787" spans="2:9" x14ac:dyDescent="0.25">
      <c r="B787" s="108"/>
      <c r="C787" s="108"/>
      <c r="D787" s="108"/>
      <c r="F787" s="56"/>
      <c r="G787" s="108"/>
      <c r="H787" s="108"/>
      <c r="I787" s="108"/>
    </row>
    <row r="788" spans="2:9" x14ac:dyDescent="0.25">
      <c r="B788" s="108"/>
      <c r="C788" s="108"/>
      <c r="D788" s="108"/>
      <c r="F788" s="56"/>
      <c r="G788" s="108"/>
      <c r="H788" s="108"/>
      <c r="I788" s="108"/>
    </row>
    <row r="789" spans="2:9" x14ac:dyDescent="0.25">
      <c r="B789" s="108"/>
      <c r="C789" s="108"/>
      <c r="D789" s="108"/>
      <c r="F789" s="56"/>
      <c r="G789" s="108"/>
      <c r="H789" s="108"/>
      <c r="I789" s="108"/>
    </row>
    <row r="790" spans="2:9" x14ac:dyDescent="0.25">
      <c r="B790" s="108"/>
      <c r="C790" s="108"/>
      <c r="D790" s="108"/>
      <c r="F790" s="56"/>
      <c r="G790" s="108"/>
      <c r="H790" s="108"/>
      <c r="I790" s="108"/>
    </row>
    <row r="791" spans="2:9" x14ac:dyDescent="0.25">
      <c r="B791" s="108"/>
      <c r="C791" s="108"/>
      <c r="D791" s="108"/>
      <c r="F791" s="56"/>
      <c r="G791" s="108"/>
      <c r="H791" s="108"/>
      <c r="I791" s="108"/>
    </row>
    <row r="792" spans="2:9" x14ac:dyDescent="0.25">
      <c r="B792" s="108"/>
      <c r="C792" s="108"/>
      <c r="D792" s="108"/>
      <c r="F792" s="56"/>
      <c r="G792" s="108"/>
      <c r="H792" s="108"/>
      <c r="I792" s="108"/>
    </row>
    <row r="793" spans="2:9" x14ac:dyDescent="0.25">
      <c r="B793" s="108"/>
      <c r="C793" s="108"/>
      <c r="D793" s="108"/>
      <c r="F793" s="56"/>
      <c r="G793" s="108"/>
      <c r="H793" s="108"/>
      <c r="I793" s="108"/>
    </row>
    <row r="794" spans="2:9" x14ac:dyDescent="0.25">
      <c r="B794" s="108"/>
      <c r="C794" s="108"/>
      <c r="D794" s="108"/>
      <c r="F794" s="56"/>
      <c r="G794" s="108"/>
      <c r="H794" s="108"/>
      <c r="I794" s="108"/>
    </row>
    <row r="795" spans="2:9" x14ac:dyDescent="0.25">
      <c r="B795" s="108"/>
      <c r="C795" s="108"/>
      <c r="D795" s="108"/>
      <c r="F795" s="56"/>
      <c r="G795" s="108"/>
      <c r="H795" s="108"/>
      <c r="I795" s="108"/>
    </row>
    <row r="796" spans="2:9" x14ac:dyDescent="0.25">
      <c r="B796" s="108"/>
      <c r="C796" s="108"/>
      <c r="D796" s="108"/>
      <c r="F796" s="56"/>
      <c r="G796" s="108"/>
      <c r="H796" s="108"/>
      <c r="I796" s="108"/>
    </row>
    <row r="797" spans="2:9" x14ac:dyDescent="0.25">
      <c r="B797" s="108"/>
      <c r="C797" s="108"/>
      <c r="D797" s="108"/>
      <c r="F797" s="56"/>
      <c r="G797" s="108"/>
      <c r="H797" s="108"/>
      <c r="I797" s="108"/>
    </row>
    <row r="798" spans="2:9" x14ac:dyDescent="0.25">
      <c r="B798" s="108"/>
      <c r="C798" s="108"/>
      <c r="D798" s="108"/>
      <c r="F798" s="56"/>
      <c r="G798" s="108"/>
      <c r="H798" s="108"/>
      <c r="I798" s="108"/>
    </row>
    <row r="799" spans="2:9" x14ac:dyDescent="0.25">
      <c r="B799" s="108"/>
      <c r="C799" s="108"/>
      <c r="D799" s="108"/>
      <c r="F799" s="56"/>
      <c r="G799" s="108"/>
      <c r="H799" s="108"/>
      <c r="I799" s="108"/>
    </row>
    <row r="800" spans="2:9" x14ac:dyDescent="0.25">
      <c r="B800" s="108"/>
      <c r="C800" s="108"/>
      <c r="D800" s="108"/>
      <c r="F800" s="56"/>
      <c r="G800" s="108"/>
      <c r="H800" s="108"/>
      <c r="I800" s="108"/>
    </row>
    <row r="801" spans="2:9" x14ac:dyDescent="0.25">
      <c r="B801" s="108"/>
      <c r="C801" s="108"/>
      <c r="D801" s="108"/>
      <c r="F801" s="56"/>
      <c r="G801" s="108"/>
      <c r="H801" s="108"/>
      <c r="I801" s="108"/>
    </row>
    <row r="802" spans="2:9" x14ac:dyDescent="0.25">
      <c r="B802" s="108"/>
      <c r="C802" s="108"/>
      <c r="D802" s="108"/>
      <c r="F802" s="56"/>
      <c r="G802" s="108"/>
      <c r="H802" s="108"/>
      <c r="I802" s="108"/>
    </row>
    <row r="803" spans="2:9" x14ac:dyDescent="0.25">
      <c r="B803" s="108"/>
      <c r="C803" s="108"/>
      <c r="D803" s="108"/>
      <c r="F803" s="56"/>
      <c r="G803" s="108"/>
      <c r="H803" s="108"/>
      <c r="I803" s="108"/>
    </row>
    <row r="804" spans="2:9" x14ac:dyDescent="0.25">
      <c r="B804" s="108"/>
      <c r="C804" s="108"/>
      <c r="D804" s="108"/>
      <c r="F804" s="56"/>
      <c r="G804" s="108"/>
      <c r="H804" s="108"/>
      <c r="I804" s="108"/>
    </row>
    <row r="805" spans="2:9" x14ac:dyDescent="0.25">
      <c r="B805" s="108"/>
      <c r="C805" s="108"/>
      <c r="D805" s="108"/>
      <c r="F805" s="56"/>
      <c r="G805" s="108"/>
      <c r="H805" s="108"/>
      <c r="I805" s="108"/>
    </row>
    <row r="806" spans="2:9" x14ac:dyDescent="0.25">
      <c r="B806" s="108"/>
      <c r="C806" s="108"/>
      <c r="D806" s="108"/>
      <c r="F806" s="56"/>
      <c r="G806" s="108"/>
      <c r="H806" s="108"/>
      <c r="I806" s="108"/>
    </row>
    <row r="807" spans="2:9" x14ac:dyDescent="0.25">
      <c r="B807" s="108"/>
      <c r="C807" s="108"/>
      <c r="D807" s="108"/>
      <c r="F807" s="56"/>
      <c r="G807" s="108"/>
      <c r="H807" s="108"/>
      <c r="I807" s="108"/>
    </row>
    <row r="808" spans="2:9" x14ac:dyDescent="0.25">
      <c r="B808" s="108"/>
      <c r="C808" s="108"/>
      <c r="D808" s="108"/>
      <c r="F808" s="56"/>
      <c r="G808" s="108"/>
      <c r="H808" s="108"/>
      <c r="I808" s="108"/>
    </row>
    <row r="809" spans="2:9" x14ac:dyDescent="0.25">
      <c r="B809" s="108"/>
      <c r="C809" s="108"/>
      <c r="D809" s="108"/>
      <c r="F809" s="56"/>
      <c r="G809" s="108"/>
      <c r="H809" s="108"/>
      <c r="I809" s="108"/>
    </row>
    <row r="810" spans="2:9" x14ac:dyDescent="0.25">
      <c r="B810" s="108"/>
      <c r="C810" s="108"/>
      <c r="D810" s="108"/>
      <c r="F810" s="56"/>
      <c r="G810" s="108"/>
      <c r="H810" s="108"/>
      <c r="I810" s="108"/>
    </row>
    <row r="811" spans="2:9" x14ac:dyDescent="0.25">
      <c r="B811" s="108"/>
      <c r="C811" s="108"/>
      <c r="D811" s="108"/>
      <c r="F811" s="56"/>
      <c r="G811" s="108"/>
      <c r="H811" s="108"/>
      <c r="I811" s="108"/>
    </row>
    <row r="812" spans="2:9" x14ac:dyDescent="0.25">
      <c r="B812" s="108"/>
      <c r="C812" s="108"/>
      <c r="D812" s="108"/>
      <c r="F812" s="56"/>
      <c r="G812" s="108"/>
      <c r="H812" s="108"/>
      <c r="I812" s="108"/>
    </row>
    <row r="813" spans="2:9" x14ac:dyDescent="0.25">
      <c r="B813" s="108"/>
      <c r="C813" s="108"/>
      <c r="D813" s="108"/>
      <c r="F813" s="56"/>
      <c r="G813" s="108"/>
      <c r="H813" s="108"/>
      <c r="I813" s="108"/>
    </row>
    <row r="814" spans="2:9" x14ac:dyDescent="0.25">
      <c r="B814" s="108"/>
      <c r="C814" s="108"/>
      <c r="D814" s="108"/>
      <c r="F814" s="56"/>
      <c r="G814" s="108"/>
      <c r="H814" s="108"/>
      <c r="I814" s="108"/>
    </row>
    <row r="815" spans="2:9" x14ac:dyDescent="0.25">
      <c r="B815" s="108"/>
      <c r="C815" s="108"/>
      <c r="D815" s="108"/>
      <c r="F815" s="56"/>
      <c r="G815" s="108"/>
      <c r="H815" s="108"/>
      <c r="I815" s="108"/>
    </row>
    <row r="816" spans="2:9" x14ac:dyDescent="0.25">
      <c r="B816" s="108"/>
      <c r="C816" s="108"/>
      <c r="D816" s="108"/>
      <c r="F816" s="56"/>
      <c r="G816" s="108"/>
      <c r="H816" s="108"/>
      <c r="I816" s="108"/>
    </row>
    <row r="817" spans="2:9" x14ac:dyDescent="0.25">
      <c r="B817" s="108"/>
      <c r="C817" s="108"/>
      <c r="D817" s="108"/>
      <c r="F817" s="56"/>
      <c r="G817" s="108"/>
      <c r="H817" s="108"/>
      <c r="I817" s="108"/>
    </row>
  </sheetData>
  <conditionalFormatting sqref="Q1">
    <cfRule type="cellIs" dxfId="1869" priority="57" operator="equal">
      <formula>"Indéterminé"</formula>
    </cfRule>
    <cfRule type="cellIs" dxfId="1868" priority="58" operator="equal">
      <formula>"NA"</formula>
    </cfRule>
    <cfRule type="cellIs" dxfId="1867" priority="59" operator="equal">
      <formula>"Invalidé"</formula>
    </cfRule>
    <cfRule type="cellIs" dxfId="1866" priority="60" operator="equal">
      <formula>"Validé"</formula>
    </cfRule>
  </conditionalFormatting>
  <conditionalFormatting sqref="H1:H3 H62:H63 H127 H187:H220 H261:H1048576 H79:H123 H148:H156">
    <cfRule type="cellIs" dxfId="1865" priority="61" operator="equal">
      <formula>"Indéterminé"</formula>
    </cfRule>
    <cfRule type="cellIs" dxfId="1864" priority="62" operator="equal">
      <formula>"NA"</formula>
    </cfRule>
    <cfRule type="cellIs" dxfId="1863" priority="63" operator="equal">
      <formula>"Invalidé"</formula>
    </cfRule>
    <cfRule type="cellIs" dxfId="1862" priority="64" operator="equal">
      <formula>"Validé"</formula>
    </cfRule>
  </conditionalFormatting>
  <conditionalFormatting sqref="H124:H126">
    <cfRule type="cellIs" dxfId="1861" priority="53" operator="equal">
      <formula>"Indéterminé"</formula>
    </cfRule>
    <cfRule type="cellIs" dxfId="1860" priority="54" operator="equal">
      <formula>"NA"</formula>
    </cfRule>
    <cfRule type="cellIs" dxfId="1859" priority="55" operator="equal">
      <formula>"Invalidé"</formula>
    </cfRule>
    <cfRule type="cellIs" dxfId="1858" priority="56" operator="equal">
      <formula>"Validé"</formula>
    </cfRule>
  </conditionalFormatting>
  <conditionalFormatting sqref="H4:H61">
    <cfRule type="cellIs" dxfId="1857" priority="49" operator="equal">
      <formula>"Indéterminé"</formula>
    </cfRule>
    <cfRule type="cellIs" dxfId="1856" priority="50" operator="equal">
      <formula>"NA"</formula>
    </cfRule>
    <cfRule type="cellIs" dxfId="1855" priority="51" operator="equal">
      <formula>"Invalidé"</formula>
    </cfRule>
    <cfRule type="cellIs" dxfId="1854" priority="52" operator="equal">
      <formula>"Validé"</formula>
    </cfRule>
  </conditionalFormatting>
  <conditionalFormatting sqref="H157:H164">
    <cfRule type="cellIs" dxfId="1853" priority="45" operator="equal">
      <formula>"Indéterminé"</formula>
    </cfRule>
    <cfRule type="cellIs" dxfId="1852" priority="46" operator="equal">
      <formula>"NA"</formula>
    </cfRule>
    <cfRule type="cellIs" dxfId="1851" priority="47" operator="equal">
      <formula>"Invalidé"</formula>
    </cfRule>
    <cfRule type="cellIs" dxfId="1850" priority="48" operator="equal">
      <formula>"Validé"</formula>
    </cfRule>
  </conditionalFormatting>
  <conditionalFormatting sqref="H168:H181">
    <cfRule type="cellIs" dxfId="1849" priority="41" operator="equal">
      <formula>"Indéterminé"</formula>
    </cfRule>
    <cfRule type="cellIs" dxfId="1848" priority="42" operator="equal">
      <formula>"NA"</formula>
    </cfRule>
    <cfRule type="cellIs" dxfId="1847" priority="43" operator="equal">
      <formula>"Invalidé"</formula>
    </cfRule>
    <cfRule type="cellIs" dxfId="1846" priority="44" operator="equal">
      <formula>"Validé"</formula>
    </cfRule>
  </conditionalFormatting>
  <conditionalFormatting sqref="H165:H167">
    <cfRule type="cellIs" dxfId="1845" priority="37" operator="equal">
      <formula>"Indéterminé"</formula>
    </cfRule>
    <cfRule type="cellIs" dxfId="1844" priority="38" operator="equal">
      <formula>"NA"</formula>
    </cfRule>
    <cfRule type="cellIs" dxfId="1843" priority="39" operator="equal">
      <formula>"Invalidé"</formula>
    </cfRule>
    <cfRule type="cellIs" dxfId="1842" priority="40" operator="equal">
      <formula>"Validé"</formula>
    </cfRule>
  </conditionalFormatting>
  <conditionalFormatting sqref="H182:H186">
    <cfRule type="cellIs" dxfId="1841" priority="33" operator="equal">
      <formula>"Indéterminé"</formula>
    </cfRule>
    <cfRule type="cellIs" dxfId="1840" priority="34" operator="equal">
      <formula>"NA"</formula>
    </cfRule>
    <cfRule type="cellIs" dxfId="1839" priority="35" operator="equal">
      <formula>"Invalidé"</formula>
    </cfRule>
    <cfRule type="cellIs" dxfId="1838" priority="36" operator="equal">
      <formula>"Validé"</formula>
    </cfRule>
  </conditionalFormatting>
  <conditionalFormatting sqref="H221:H239">
    <cfRule type="cellIs" dxfId="1837" priority="29" operator="equal">
      <formula>"Indéterminé"</formula>
    </cfRule>
    <cfRule type="cellIs" dxfId="1836" priority="30" operator="equal">
      <formula>"NA"</formula>
    </cfRule>
    <cfRule type="cellIs" dxfId="1835" priority="31" operator="equal">
      <formula>"Invalidé"</formula>
    </cfRule>
    <cfRule type="cellIs" dxfId="1834" priority="32" operator="equal">
      <formula>"Validé"</formula>
    </cfRule>
  </conditionalFormatting>
  <conditionalFormatting sqref="H240:H260">
    <cfRule type="cellIs" dxfId="1833" priority="25" operator="equal">
      <formula>"Indéterminé"</formula>
    </cfRule>
    <cfRule type="cellIs" dxfId="1832" priority="26" operator="equal">
      <formula>"NA"</formula>
    </cfRule>
    <cfRule type="cellIs" dxfId="1831" priority="27" operator="equal">
      <formula>"Invalidé"</formula>
    </cfRule>
    <cfRule type="cellIs" dxfId="1830" priority="28" operator="equal">
      <formula>"Validé"</formula>
    </cfRule>
  </conditionalFormatting>
  <conditionalFormatting sqref="H65:H69 H72:H78">
    <cfRule type="cellIs" dxfId="1829" priority="21" operator="equal">
      <formula>"Indéterminé"</formula>
    </cfRule>
    <cfRule type="cellIs" dxfId="1828" priority="22" operator="equal">
      <formula>"NA"</formula>
    </cfRule>
    <cfRule type="cellIs" dxfId="1827" priority="23" operator="equal">
      <formula>"Invalidé"</formula>
    </cfRule>
    <cfRule type="cellIs" dxfId="1826" priority="24" operator="equal">
      <formula>"Validé"</formula>
    </cfRule>
  </conditionalFormatting>
  <conditionalFormatting sqref="H64">
    <cfRule type="cellIs" dxfId="1825" priority="17" operator="equal">
      <formula>"Indéterminé"</formula>
    </cfRule>
    <cfRule type="cellIs" dxfId="1824" priority="18" operator="equal">
      <formula>"NA"</formula>
    </cfRule>
    <cfRule type="cellIs" dxfId="1823" priority="19" operator="equal">
      <formula>"Invalidé"</formula>
    </cfRule>
    <cfRule type="cellIs" dxfId="1822" priority="20" operator="equal">
      <formula>"Validé"</formula>
    </cfRule>
  </conditionalFormatting>
  <conditionalFormatting sqref="H71">
    <cfRule type="cellIs" dxfId="1821" priority="13" operator="equal">
      <formula>"Indéterminé"</formula>
    </cfRule>
    <cfRule type="cellIs" dxfId="1820" priority="14" operator="equal">
      <formula>"NA"</formula>
    </cfRule>
    <cfRule type="cellIs" dxfId="1819" priority="15" operator="equal">
      <formula>"Invalidé"</formula>
    </cfRule>
    <cfRule type="cellIs" dxfId="1818" priority="16" operator="equal">
      <formula>"Validé"</formula>
    </cfRule>
  </conditionalFormatting>
  <conditionalFormatting sqref="H70">
    <cfRule type="cellIs" dxfId="1817" priority="9" operator="equal">
      <formula>"Indéterminé"</formula>
    </cfRule>
    <cfRule type="cellIs" dxfId="1816" priority="10" operator="equal">
      <formula>"NA"</formula>
    </cfRule>
    <cfRule type="cellIs" dxfId="1815" priority="11" operator="equal">
      <formula>"Invalidé"</formula>
    </cfRule>
    <cfRule type="cellIs" dxfId="1814" priority="12" operator="equal">
      <formula>"Validé"</formula>
    </cfRule>
  </conditionalFormatting>
  <conditionalFormatting sqref="H128:H134">
    <cfRule type="cellIs" dxfId="1813" priority="5" operator="equal">
      <formula>"Indéterminé"</formula>
    </cfRule>
    <cfRule type="cellIs" dxfId="1812" priority="6" operator="equal">
      <formula>"NA"</formula>
    </cfRule>
    <cfRule type="cellIs" dxfId="1811" priority="7" operator="equal">
      <formula>"Invalidé"</formula>
    </cfRule>
    <cfRule type="cellIs" dxfId="1810" priority="8" operator="equal">
      <formula>"Validé"</formula>
    </cfRule>
  </conditionalFormatting>
  <conditionalFormatting sqref="H135:H147">
    <cfRule type="cellIs" dxfId="1809" priority="1" operator="equal">
      <formula>"Indéterminé"</formula>
    </cfRule>
    <cfRule type="cellIs" dxfId="1808" priority="2" operator="equal">
      <formula>"NA"</formula>
    </cfRule>
    <cfRule type="cellIs" dxfId="1807" priority="3" operator="equal">
      <formula>"Invalidé"</formula>
    </cfRule>
    <cfRule type="cellIs" dxfId="1806" priority="4" operator="equal">
      <formula>"Validé"</formula>
    </cfRule>
  </conditionalFormatting>
  <dataValidations count="4">
    <dataValidation type="list" allowBlank="1" showInputMessage="1" showErrorMessage="1" sqref="Q4:Q260">
      <formula1>Priorité</formula1>
    </dataValidation>
    <dataValidation type="list" allowBlank="1" showInputMessage="1" showErrorMessage="1" sqref="G4:G260">
      <formula1>méthode</formula1>
    </dataValidation>
    <dataValidation type="list" allowBlank="1" showInputMessage="1" showErrorMessage="1" sqref="P4:P260">
      <formula1>Difficulte</formula1>
    </dataValidation>
    <dataValidation type="list" allowBlank="1" showInputMessage="1" showErrorMessage="1" sqref="H4:H260">
      <formula1>Etat</formula1>
    </dataValidation>
  </dataValidations>
  <hyperlinks>
    <hyperlink ref="C1" r:id="rId1"/>
  </hyperlinks>
  <pageMargins left="0.7" right="0.7" top="0.75" bottom="0.75" header="0.3" footer="0.3"/>
  <pageSetup paperSize="9"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8</vt:i4>
      </vt:variant>
    </vt:vector>
  </HeadingPairs>
  <TitlesOfParts>
    <vt:vector size="38" baseType="lpstr">
      <vt:lpstr>Projet</vt:lpstr>
      <vt:lpstr>Transverse</vt:lpstr>
      <vt:lpstr>Page1</vt:lpstr>
      <vt:lpstr>Page2</vt:lpstr>
      <vt:lpstr>Page3</vt:lpstr>
      <vt:lpstr>Page4</vt:lpstr>
      <vt:lpstr>Page5</vt:lpstr>
      <vt:lpstr>Page6</vt:lpstr>
      <vt:lpstr>Page7</vt:lpstr>
      <vt:lpstr>Page8</vt:lpstr>
      <vt:lpstr>Page9</vt:lpstr>
      <vt:lpstr>Page10</vt:lpstr>
      <vt:lpstr>Page11</vt:lpstr>
      <vt:lpstr>Page12</vt:lpstr>
      <vt:lpstr>Page13</vt:lpstr>
      <vt:lpstr>Page14</vt:lpstr>
      <vt:lpstr>Page15</vt:lpstr>
      <vt:lpstr>Page16</vt:lpstr>
      <vt:lpstr>Page17</vt:lpstr>
      <vt:lpstr>Page18</vt:lpstr>
      <vt:lpstr>Page19</vt:lpstr>
      <vt:lpstr>Page20</vt:lpstr>
      <vt:lpstr>Page21</vt:lpstr>
      <vt:lpstr>Synthèse</vt:lpstr>
      <vt:lpstr>Synthèse Graphique</vt:lpstr>
      <vt:lpstr>Récapitulatif</vt:lpstr>
      <vt:lpstr>Aide</vt:lpstr>
      <vt:lpstr>Licences - Crédits</vt:lpstr>
      <vt:lpstr>Modèle</vt:lpstr>
      <vt:lpstr>Value</vt:lpstr>
      <vt:lpstr>Difficulte</vt:lpstr>
      <vt:lpstr>Etat</vt:lpstr>
      <vt:lpstr>Synthèse!Impression_des_titres</vt:lpstr>
      <vt:lpstr>méthode</vt:lpstr>
      <vt:lpstr>Priorité</vt:lpstr>
      <vt:lpstr>Reproductibilite</vt:lpstr>
      <vt:lpstr>Transverse!TabSyntez</vt:lpstr>
      <vt:lpstr>TabSyntez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2020-09-24T11:55:53Z</dcterms:created>
  <dcterms:modified xsi:type="dcterms:W3CDTF">2020-09-24T11:56:07Z</dcterms:modified>
</cp:coreProperties>
</file>